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H-SVR-BACKUP\ZDriveUsers\crosswhl\Documents\Investments\Investment Reports\"/>
    </mc:Choice>
  </mc:AlternateContent>
  <bookViews>
    <workbookView xWindow="0" yWindow="480" windowWidth="4770" windowHeight="2835" tabRatio="272" firstSheet="1" activeTab="2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Comp'!$A$1:$N$72</definedName>
    <definedName name="_xlnm.Print_Area" localSheetId="2">'Recap Sheet'!$A$4:$L$44</definedName>
    <definedName name="_xlnm.Print_Area" localSheetId="3">Report!$A$1:$K$101</definedName>
  </definedNames>
  <calcPr calcId="162913"/>
</workbook>
</file>

<file path=xl/calcChain.xml><?xml version="1.0" encoding="utf-8"?>
<calcChain xmlns="http://schemas.openxmlformats.org/spreadsheetml/2006/main">
  <c r="H28" i="1" l="1"/>
  <c r="E28" i="1"/>
  <c r="D28" i="1"/>
  <c r="C28" i="1"/>
  <c r="B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70" i="3"/>
  <c r="L67" i="3"/>
  <c r="L64" i="3"/>
  <c r="L61" i="3"/>
  <c r="L58" i="3"/>
  <c r="L55" i="3"/>
  <c r="L52" i="3"/>
  <c r="L49" i="3"/>
  <c r="L46" i="3"/>
  <c r="L34" i="3"/>
  <c r="L30" i="3"/>
  <c r="L26" i="3"/>
  <c r="L23" i="3"/>
  <c r="L20" i="3"/>
  <c r="L17" i="3"/>
  <c r="L14" i="3"/>
  <c r="L10" i="3"/>
  <c r="J70" i="3"/>
  <c r="J67" i="3"/>
  <c r="J64" i="3"/>
  <c r="J61" i="3"/>
  <c r="J58" i="3"/>
  <c r="J55" i="3"/>
  <c r="J52" i="3"/>
  <c r="J49" i="3"/>
  <c r="J46" i="3"/>
  <c r="J34" i="3"/>
  <c r="J30" i="3"/>
  <c r="J26" i="3"/>
  <c r="J23" i="3"/>
  <c r="J17" i="3"/>
  <c r="J14" i="3"/>
  <c r="J10" i="3"/>
  <c r="J20" i="3"/>
  <c r="H70" i="3"/>
  <c r="F70" i="3"/>
  <c r="G69" i="3"/>
  <c r="H67" i="3"/>
  <c r="F67" i="3"/>
  <c r="G66" i="3"/>
  <c r="H64" i="3"/>
  <c r="F64" i="3"/>
  <c r="G63" i="3"/>
  <c r="H61" i="3"/>
  <c r="F61" i="3"/>
  <c r="G60" i="3"/>
  <c r="H58" i="3"/>
  <c r="F58" i="3"/>
  <c r="G57" i="3"/>
  <c r="H55" i="3"/>
  <c r="F55" i="3"/>
  <c r="G54" i="3"/>
  <c r="H52" i="3"/>
  <c r="F52" i="3"/>
  <c r="G51" i="3"/>
  <c r="H49" i="3"/>
  <c r="F49" i="3"/>
  <c r="G48" i="3"/>
  <c r="H46" i="3"/>
  <c r="F46" i="3"/>
  <c r="G45" i="3"/>
  <c r="H34" i="3"/>
  <c r="F34" i="3"/>
  <c r="G32" i="3"/>
  <c r="H30" i="3"/>
  <c r="F30" i="3"/>
  <c r="G28" i="3"/>
  <c r="H26" i="3"/>
  <c r="F26" i="3"/>
  <c r="H23" i="3"/>
  <c r="F23" i="3"/>
  <c r="G22" i="3"/>
  <c r="H20" i="3"/>
  <c r="F20" i="3"/>
  <c r="G19" i="3"/>
  <c r="H17" i="3"/>
  <c r="F17" i="3"/>
  <c r="G16" i="3"/>
  <c r="H14" i="3"/>
  <c r="F14" i="3"/>
  <c r="G14" i="3" s="1"/>
  <c r="G13" i="3"/>
  <c r="H10" i="3"/>
  <c r="F10" i="3"/>
  <c r="G9" i="3"/>
  <c r="G8" i="3"/>
  <c r="G7" i="3"/>
  <c r="G6" i="3"/>
  <c r="K101" i="2"/>
  <c r="J98" i="2"/>
  <c r="I98" i="2"/>
  <c r="H98" i="2"/>
  <c r="G98" i="2"/>
  <c r="L98" i="2"/>
  <c r="L11" i="2"/>
  <c r="F28" i="1" l="1"/>
  <c r="K72" i="2"/>
  <c r="K75" i="2"/>
  <c r="K76" i="2"/>
  <c r="K78" i="2"/>
  <c r="K79" i="2"/>
  <c r="K81" i="2"/>
  <c r="K82" i="2"/>
  <c r="K83" i="2"/>
  <c r="K84" i="2"/>
  <c r="K85" i="2"/>
  <c r="K86" i="2"/>
  <c r="K87" i="2"/>
  <c r="K91" i="2"/>
  <c r="K93" i="2"/>
  <c r="K94" i="2"/>
  <c r="K96" i="2"/>
  <c r="K97" i="2"/>
  <c r="K74" i="2"/>
  <c r="K52" i="2"/>
  <c r="K53" i="2"/>
  <c r="K56" i="2"/>
  <c r="K58" i="2"/>
  <c r="K60" i="2"/>
  <c r="K62" i="2"/>
  <c r="K64" i="2"/>
  <c r="K50" i="2"/>
  <c r="K23" i="2"/>
  <c r="K25" i="2"/>
  <c r="K27" i="2"/>
  <c r="K29" i="2"/>
  <c r="K31" i="2"/>
  <c r="K32" i="2"/>
  <c r="K34" i="2"/>
  <c r="K35" i="2"/>
  <c r="K21" i="2"/>
  <c r="K6" i="2"/>
  <c r="K7" i="2"/>
  <c r="K8" i="2"/>
  <c r="K5" i="2"/>
  <c r="L11" i="1" l="1"/>
  <c r="K13" i="3"/>
  <c r="J11" i="2"/>
  <c r="K11" i="2" l="1"/>
  <c r="K14" i="3"/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0" i="1"/>
  <c r="K7" i="3"/>
  <c r="K8" i="3"/>
  <c r="K9" i="3"/>
  <c r="L28" i="1" l="1"/>
  <c r="I28" i="1"/>
  <c r="J28" i="1"/>
  <c r="K28" i="1"/>
  <c r="K98" i="2"/>
  <c r="I11" i="2"/>
  <c r="H11" i="2"/>
  <c r="G11" i="2"/>
  <c r="G27" i="1" l="1"/>
  <c r="P76" i="3"/>
  <c r="K63" i="3" l="1"/>
  <c r="K66" i="3"/>
  <c r="K69" i="3"/>
  <c r="K16" i="3"/>
  <c r="K19" i="3"/>
  <c r="K22" i="3"/>
  <c r="K32" i="3" l="1"/>
  <c r="N23" i="3" l="1"/>
  <c r="N72" i="3" l="1"/>
  <c r="N61" i="3" l="1"/>
  <c r="G23" i="1" l="1"/>
  <c r="K60" i="3" l="1"/>
  <c r="K28" i="3" l="1"/>
  <c r="K45" i="3"/>
  <c r="K48" i="3"/>
  <c r="K51" i="3"/>
  <c r="K54" i="3"/>
  <c r="K57" i="3"/>
  <c r="K6" i="3"/>
  <c r="N10" i="3" l="1"/>
  <c r="B17" i="2"/>
  <c r="B19" i="2" s="1"/>
  <c r="N30" i="3" l="1"/>
  <c r="N17" i="3"/>
  <c r="N20" i="3"/>
  <c r="N46" i="3" l="1"/>
  <c r="N49" i="3"/>
  <c r="G25" i="1"/>
  <c r="G24" i="1"/>
  <c r="G22" i="1"/>
  <c r="G20" i="1"/>
  <c r="G19" i="1"/>
  <c r="G17" i="1"/>
  <c r="G16" i="1"/>
  <c r="G10" i="1"/>
  <c r="N55" i="3"/>
  <c r="N58" i="3"/>
  <c r="N70" i="3"/>
  <c r="G12" i="1"/>
  <c r="G18" i="1"/>
  <c r="G21" i="1"/>
  <c r="G26" i="1"/>
  <c r="N52" i="3" l="1"/>
  <c r="N67" i="3"/>
  <c r="N64" i="3"/>
  <c r="N34" i="3"/>
  <c r="G28" i="1"/>
  <c r="I30" i="1"/>
  <c r="J30" i="1"/>
  <c r="K30" i="1"/>
  <c r="H30" i="1"/>
  <c r="L30" i="1" l="1"/>
</calcChain>
</file>

<file path=xl/sharedStrings.xml><?xml version="1.0" encoding="utf-8"?>
<sst xmlns="http://schemas.openxmlformats.org/spreadsheetml/2006/main" count="347" uniqueCount="149">
  <si>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</si>
  <si>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</si>
  <si>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</si>
  <si>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</si>
  <si>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</si>
  <si>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</si>
  <si>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</si>
  <si>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</si>
  <si>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</si>
  <si>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</si>
  <si>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</si>
  <si>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</si>
  <si>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</si>
  <si>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</si>
  <si>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</si>
  <si>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</si>
  <si>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</si>
  <si>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</si>
  <si>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</si>
  <si>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</si>
  <si>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</si>
  <si>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</si>
  <si>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</si>
  <si>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</si>
  <si>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</si>
  <si>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</si>
  <si>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</si>
  <si>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</si>
  <si>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</si>
  <si>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</si>
  <si>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</si>
  <si>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</si>
  <si>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</si>
  <si>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</si>
  <si>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</si>
  <si>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</si>
  <si>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</si>
  <si>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</si>
  <si>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</si>
  <si>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</si>
  <si>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</si>
  <si>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</si>
  <si>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</si>
  <si>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</si>
  <si>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</si>
  <si>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</si>
  <si>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</si>
  <si>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</si>
  <si>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</si>
  <si>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</si>
  <si>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</si>
  <si>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</si>
  <si>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</si>
  <si>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</si>
  <si>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</si>
  <si>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</si>
  <si>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</si>
  <si>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</si>
  <si>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</si>
  <si>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</si>
  <si>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</si>
  <si>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</si>
  <si>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</si>
  <si>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</si>
  <si>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</si>
  <si>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</si>
  <si>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</si>
  <si>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</si>
  <si>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</si>
  <si>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</si>
  <si>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</si>
  <si>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</si>
  <si>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</si>
  <si>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</si>
  <si>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</si>
  <si>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</si>
  <si>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</si>
  <si>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</si>
  <si>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</si>
  <si>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</si>
  <si>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</si>
  <si>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</si>
  <si>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</si>
  <si>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</si>
  <si>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</si>
  <si>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</si>
  <si>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</si>
  <si>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</si>
  <si>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</si>
  <si>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</si>
  <si>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</si>
  <si>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</si>
  <si>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</si>
  <si>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</si>
  <si>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</si>
  <si>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</si>
  <si>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</si>
  <si>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</si>
  <si>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</si>
  <si>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</si>
  <si>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</si>
  <si>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</si>
  <si>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</si>
  <si>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</si>
  <si>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</si>
  <si>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</si>
  <si>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</si>
  <si>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</si>
  <si>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</si>
  <si>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</si>
  <si>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</si>
  <si>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</si>
  <si>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</si>
  <si>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</si>
  <si>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</si>
  <si>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</si>
  <si>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</si>
  <si>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</si>
  <si>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Expo Bonds 2017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</si>
  <si>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</si>
  <si>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</si>
  <si>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</si>
  <si>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</si>
  <si>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</si>
  <si>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</si>
  <si>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</si>
  <si>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</si>
  <si>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</si>
  <si>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</si>
  <si>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</si>
  <si>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</si>
  <si>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</si>
  <si>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</si>
  <si>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>Tex Daily</t>
  </si>
  <si>
    <t xml:space="preserve">       2. CD/Tex Daily</t>
  </si>
  <si>
    <t xml:space="preserve">    2 .C.D/Tex Daily</t>
  </si>
  <si>
    <t>Elections Hava/Cares Subsidy</t>
  </si>
  <si>
    <r>
      <rPr>
        <b/>
        <sz val="9"/>
        <rFont val="Arial"/>
        <family val="2"/>
      </rPr>
      <t>Law Enforcement Bldg Con</t>
    </r>
    <r>
      <rPr>
        <b/>
        <sz val="10"/>
        <rFont val="Arial"/>
        <family val="2"/>
      </rPr>
      <t>str</t>
    </r>
  </si>
  <si>
    <t>Law Enforcement Bldg Constr.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</si>
  <si>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</si>
  <si>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</si>
  <si>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</si>
  <si>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</si>
  <si>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</si>
  <si>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Pct 1</t>
  </si>
  <si>
    <t xml:space="preserve">Jail Comm Checking </t>
  </si>
  <si>
    <t>Randall D. Williams Commissioner Pct 1</t>
  </si>
  <si>
    <t>2nd Qtr</t>
  </si>
  <si>
    <t>Texas Range 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</si>
</sst>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164" fontId="16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/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17" fillId="0" borderId="0" xfId="0" applyFont="1" applyFill="1"/>
    <xf numFmtId="0" fontId="2" fillId="0" borderId="0" xfId="0" applyFont="1" applyFill="1"/>
    <xf numFmtId="164" fontId="3" fillId="0" borderId="0" xfId="1" applyFont="1" applyFill="1"/>
    <xf numFmtId="0" fontId="7" fillId="0" borderId="0" xfId="0" applyFont="1" applyBorder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70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0" fontId="20" fillId="0" borderId="0" xfId="0" applyFont="1" applyBorder="1"/>
    <xf numFmtId="164" fontId="2" fillId="0" borderId="0" xfId="1" applyFont="1" applyFill="1" applyBorder="1" applyAlignment="1" applyProtection="1">
      <alignment horizontal="center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2" fontId="3" fillId="0" borderId="0" xfId="0" applyNumberFormat="1" applyFont="1" applyBorder="1"/>
    <xf numFmtId="164" fontId="14" fillId="8" borderId="7" xfId="1" applyFill="1" applyBorder="1" applyAlignment="1" applyProtection="1">
      <alignment horizontal="center"/>
    </xf>
    <xf numFmtId="164" fontId="2" fillId="8" borderId="6" xfId="1" applyFont="1" applyFill="1" applyBorder="1" applyAlignment="1" applyProtection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7.5324471335158516E-2"/>
                  <c:y val="8.85564304461942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3"/>
              <c:layout>
                <c:manualLayout>
                  <c:x val="-6.1033753186596741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99169751.410000011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0.11791956498711204"/>
                  <c:y val="4.1397726638135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1479820627805"/>
                      <c:h val="0.20119303268909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Sheet'!$B$28:$E$28</c:f>
              <c:numCache>
                <c:formatCode>_(* #,##0.00_);_(* \(#,##0.00\);_(* \-??_);_(@_)</c:formatCode>
                <c:ptCount val="4"/>
                <c:pt idx="0">
                  <c:v>78039820.879999995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99169751.410000011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99169751.410000011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38100</xdr:rowOff>
    </xdr:from>
    <xdr:to>
      <xdr:col>1</xdr:col>
      <xdr:colOff>0</xdr:colOff>
      <xdr:row>30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30</xdr:row>
      <xdr:rowOff>51435</xdr:rowOff>
    </xdr:from>
    <xdr:to>
      <xdr:col>10</xdr:col>
      <xdr:colOff>228600</xdr:colOff>
      <xdr:row>42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30</xdr:row>
      <xdr:rowOff>45720</xdr:rowOff>
    </xdr:from>
    <xdr:to>
      <xdr:col>10</xdr:col>
      <xdr:colOff>236220</xdr:colOff>
      <xdr:row>42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30</xdr:row>
      <xdr:rowOff>0</xdr:rowOff>
    </xdr:from>
    <xdr:to>
      <xdr:col>4</xdr:col>
      <xdr:colOff>68580</xdr:colOff>
      <xdr:row>42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workbookViewId="0">
      <selection activeCell="E21" sqref="E21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4"/>
    </row>
    <row r="14" spans="2:5" ht="35.25" x14ac:dyDescent="0.5">
      <c r="B14" s="54"/>
      <c r="E14" s="55" t="s">
        <v>65</v>
      </c>
    </row>
    <row r="17" spans="5:5" ht="18" x14ac:dyDescent="0.25">
      <c r="E17" s="56" t="s">
        <v>66</v>
      </c>
    </row>
    <row r="20" spans="5:5" x14ac:dyDescent="0.2">
      <c r="E20" s="43" t="s">
        <v>67</v>
      </c>
    </row>
    <row r="21" spans="5:5" x14ac:dyDescent="0.2">
      <c r="E21" s="57">
        <v>44651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R29" sqref="R29"/>
    </sheetView>
  </sheetViews>
  <sheetFormatPr defaultRowHeight="12.75" x14ac:dyDescent="0.2"/>
  <cols>
    <col min="7" max="7" width="17.28515625" customWidth="1"/>
  </cols>
  <sheetData>
    <row r="1" spans="3:14" ht="15" x14ac:dyDescent="0.2">
      <c r="C1" s="58" t="s">
        <v>68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3:14" ht="15" x14ac:dyDescent="0.2">
      <c r="C2" s="58" t="s">
        <v>69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3:14" ht="15" x14ac:dyDescent="0.2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3:14" ht="15" x14ac:dyDescent="0.2">
      <c r="C4" s="58" t="s">
        <v>84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3:14" ht="15" x14ac:dyDescent="0.2">
      <c r="C5" s="58" t="s">
        <v>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3:14" ht="15" x14ac:dyDescent="0.2">
      <c r="C6" s="58" t="s">
        <v>71</v>
      </c>
      <c r="D6" s="58"/>
      <c r="E6" s="58"/>
      <c r="F6" s="58"/>
      <c r="G6" s="58"/>
      <c r="H6" s="58" t="s">
        <v>72</v>
      </c>
      <c r="I6" s="58"/>
      <c r="J6" s="58"/>
      <c r="K6" s="58"/>
      <c r="L6" s="58"/>
      <c r="M6" s="58"/>
      <c r="N6" s="58"/>
    </row>
    <row r="7" spans="3:14" ht="15" x14ac:dyDescent="0.2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3:14" ht="15" x14ac:dyDescent="0.2">
      <c r="C8" s="58" t="s">
        <v>73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3:14" ht="16.5" customHeight="1" x14ac:dyDescent="0.2">
      <c r="C9" s="58" t="s">
        <v>74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3:14" ht="15" x14ac:dyDescent="0.2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3:14" ht="15" x14ac:dyDescent="0.2"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3:14" ht="15" x14ac:dyDescent="0.2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3:14" ht="15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3:14" ht="15" x14ac:dyDescent="0.2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3:14" ht="15" x14ac:dyDescent="0.2">
      <c r="C15" s="59"/>
      <c r="D15" s="59"/>
      <c r="E15" s="59"/>
      <c r="F15" s="59"/>
      <c r="G15" s="58"/>
      <c r="H15" s="58"/>
      <c r="I15" s="59"/>
      <c r="J15" s="59"/>
      <c r="K15" s="59"/>
      <c r="L15" s="59"/>
      <c r="M15" s="58"/>
      <c r="N15" s="58"/>
    </row>
    <row r="16" spans="3:14" ht="15" x14ac:dyDescent="0.2">
      <c r="C16" s="60" t="s">
        <v>78</v>
      </c>
      <c r="D16" s="58" t="s">
        <v>79</v>
      </c>
      <c r="E16" s="58"/>
      <c r="F16" s="58"/>
      <c r="G16" s="58"/>
      <c r="H16" s="58"/>
      <c r="I16" s="58" t="s">
        <v>146</v>
      </c>
      <c r="J16" s="58"/>
      <c r="K16" s="58"/>
      <c r="L16" s="58"/>
      <c r="M16" s="58" t="s">
        <v>144</v>
      </c>
      <c r="N16" s="58"/>
    </row>
    <row r="17" spans="3:14" ht="15" x14ac:dyDescent="0.2">
      <c r="C17" s="60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3:14" ht="15" x14ac:dyDescent="0.2">
      <c r="C18" s="60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3:14" ht="15" x14ac:dyDescent="0.2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3:14" ht="15" x14ac:dyDescent="0.2">
      <c r="C20" s="59"/>
      <c r="D20" s="59"/>
      <c r="E20" s="59"/>
      <c r="F20" s="59"/>
      <c r="G20" s="58"/>
      <c r="H20" s="58"/>
      <c r="I20" s="59"/>
      <c r="J20" s="59"/>
      <c r="K20" s="59"/>
      <c r="L20" s="59"/>
      <c r="M20" s="58"/>
      <c r="N20" s="58"/>
    </row>
    <row r="21" spans="3:14" ht="15" x14ac:dyDescent="0.2">
      <c r="C21" s="58" t="s">
        <v>75</v>
      </c>
      <c r="D21" s="58"/>
      <c r="E21" s="58"/>
      <c r="F21" s="58"/>
      <c r="G21" s="58"/>
      <c r="H21" s="58"/>
      <c r="I21" s="58" t="s">
        <v>117</v>
      </c>
      <c r="J21" s="58"/>
      <c r="K21" s="58"/>
      <c r="L21" s="58"/>
      <c r="M21" s="58"/>
      <c r="N21" s="58"/>
    </row>
    <row r="22" spans="3:14" ht="15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3:14" ht="15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3:14" ht="15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3:14" ht="15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3:14" ht="15" x14ac:dyDescent="0.2">
      <c r="C26" s="59"/>
      <c r="D26" s="59"/>
      <c r="E26" s="59"/>
      <c r="F26" s="59"/>
      <c r="G26" s="58"/>
      <c r="H26" s="58"/>
      <c r="I26" s="59"/>
      <c r="J26" s="59"/>
      <c r="K26" s="59"/>
      <c r="L26" s="59"/>
      <c r="M26" s="58"/>
      <c r="N26" s="58"/>
    </row>
    <row r="27" spans="3:14" ht="15" x14ac:dyDescent="0.2">
      <c r="C27" s="58" t="s">
        <v>76</v>
      </c>
      <c r="D27" s="58"/>
      <c r="E27" s="58"/>
      <c r="F27" s="58"/>
      <c r="G27" s="58"/>
      <c r="H27" s="58"/>
      <c r="I27" s="58" t="s">
        <v>85</v>
      </c>
      <c r="J27" s="58"/>
      <c r="K27" s="58"/>
      <c r="L27" s="58"/>
      <c r="M27" s="58"/>
      <c r="N27" s="58"/>
    </row>
    <row r="28" spans="3:14" ht="15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3:14" ht="15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3:14" ht="15" x14ac:dyDescent="0.2">
      <c r="C30" s="58" t="s">
        <v>86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3:14" ht="15" x14ac:dyDescent="0.2">
      <c r="C31" s="58" t="s">
        <v>87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3:14" ht="15" x14ac:dyDescent="0.2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10" sqref="H10:H28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6" customFormat="1" ht="19.5" x14ac:dyDescent="0.3">
      <c r="B5" s="107"/>
      <c r="C5" s="107"/>
      <c r="D5" s="110" t="s">
        <v>96</v>
      </c>
      <c r="E5" s="107"/>
      <c r="F5" s="107"/>
      <c r="G5" s="108"/>
      <c r="H5" s="107"/>
      <c r="I5" s="107"/>
      <c r="J5" s="109" t="s">
        <v>96</v>
      </c>
      <c r="K5" s="107"/>
      <c r="L5" s="107"/>
    </row>
    <row r="6" spans="1:12" s="11" customFormat="1" x14ac:dyDescent="0.2">
      <c r="B6" s="3"/>
      <c r="C6" s="3"/>
      <c r="D6" s="12">
        <v>44531</v>
      </c>
      <c r="E6" s="3"/>
      <c r="F6" s="3"/>
      <c r="G6" s="10"/>
      <c r="H6" s="3"/>
      <c r="I6" s="3"/>
      <c r="J6" s="12">
        <v>44621</v>
      </c>
      <c r="K6" s="3"/>
      <c r="L6" s="3"/>
    </row>
    <row r="7" spans="1:12" x14ac:dyDescent="0.2">
      <c r="B7" s="13" t="s">
        <v>116</v>
      </c>
      <c r="C7" s="3"/>
      <c r="D7" s="13"/>
      <c r="E7" s="3"/>
      <c r="F7" s="3"/>
      <c r="G7" s="10"/>
      <c r="H7" s="13" t="s">
        <v>116</v>
      </c>
      <c r="J7" s="13"/>
    </row>
    <row r="8" spans="1:12" x14ac:dyDescent="0.2">
      <c r="B8" s="64" t="s">
        <v>131</v>
      </c>
      <c r="C8" s="13" t="s">
        <v>1</v>
      </c>
      <c r="D8" s="13" t="s">
        <v>2</v>
      </c>
      <c r="E8" s="13" t="s">
        <v>139</v>
      </c>
      <c r="F8" s="3"/>
      <c r="G8" s="10"/>
      <c r="H8" s="64" t="s">
        <v>131</v>
      </c>
      <c r="I8" s="13" t="s">
        <v>1</v>
      </c>
      <c r="J8" s="13" t="s">
        <v>2</v>
      </c>
      <c r="K8" s="13" t="s">
        <v>139</v>
      </c>
    </row>
    <row r="9" spans="1:12" s="16" customFormat="1" x14ac:dyDescent="0.2">
      <c r="A9" s="14"/>
      <c r="B9" s="202" t="s">
        <v>132</v>
      </c>
      <c r="C9" s="15" t="s">
        <v>3</v>
      </c>
      <c r="D9" s="15" t="s">
        <v>94</v>
      </c>
      <c r="E9" s="15" t="s">
        <v>4</v>
      </c>
      <c r="F9" s="15" t="s">
        <v>5</v>
      </c>
      <c r="G9" s="10"/>
      <c r="H9" s="202" t="s">
        <v>132</v>
      </c>
      <c r="I9" s="15" t="s">
        <v>3</v>
      </c>
      <c r="J9" s="15" t="s">
        <v>94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03">
        <v>35169353.07</v>
      </c>
      <c r="C10" s="114"/>
      <c r="D10" s="18"/>
      <c r="E10" s="18"/>
      <c r="F10" s="18">
        <f t="shared" ref="F10:F26" si="0">SUM(B10:E10)</f>
        <v>35169353.07</v>
      </c>
      <c r="G10" s="19">
        <f>SUM(C10:F10)</f>
        <v>35169353.07</v>
      </c>
      <c r="H10" s="103">
        <v>54180594.229999997</v>
      </c>
      <c r="I10" s="114"/>
      <c r="J10" s="18"/>
      <c r="K10" s="18"/>
      <c r="L10" s="18">
        <f t="shared" ref="L10:L26" si="1">SUM(H10:K10)</f>
        <v>54180594.229999997</v>
      </c>
    </row>
    <row r="11" spans="1:12" s="17" customFormat="1" x14ac:dyDescent="0.2">
      <c r="A11" s="17" t="s">
        <v>143</v>
      </c>
      <c r="B11" s="103">
        <v>9872366.5700000003</v>
      </c>
      <c r="C11" s="114"/>
      <c r="D11" s="18"/>
      <c r="E11" s="18"/>
      <c r="F11" s="18">
        <f t="shared" si="0"/>
        <v>9872366.5700000003</v>
      </c>
      <c r="G11" s="19"/>
      <c r="H11" s="103">
        <v>9745274.6899999995</v>
      </c>
      <c r="I11" s="114"/>
      <c r="J11" s="18"/>
      <c r="K11" s="18"/>
      <c r="L11" s="18">
        <f t="shared" si="1"/>
        <v>9745274.6899999995</v>
      </c>
    </row>
    <row r="12" spans="1:12" s="17" customFormat="1" x14ac:dyDescent="0.2">
      <c r="A12" s="17" t="s">
        <v>7</v>
      </c>
      <c r="B12" s="18">
        <v>477073.48</v>
      </c>
      <c r="D12" s="18"/>
      <c r="E12" s="18"/>
      <c r="F12" s="18">
        <f t="shared" si="0"/>
        <v>477073.48</v>
      </c>
      <c r="G12" s="19">
        <f>SUM(C12:F12)</f>
        <v>477073.48</v>
      </c>
      <c r="H12" s="18">
        <v>477385.86</v>
      </c>
      <c r="J12" s="18"/>
      <c r="K12" s="18"/>
      <c r="L12" s="18">
        <f t="shared" si="1"/>
        <v>477385.86</v>
      </c>
    </row>
    <row r="13" spans="1:12" s="17" customFormat="1" x14ac:dyDescent="0.2">
      <c r="A13" s="17" t="s">
        <v>83</v>
      </c>
      <c r="B13" s="18">
        <v>4911.38</v>
      </c>
      <c r="D13" s="18"/>
      <c r="E13" s="18"/>
      <c r="F13" s="18">
        <f t="shared" si="0"/>
        <v>4911.38</v>
      </c>
      <c r="G13" s="19"/>
      <c r="H13" s="18">
        <v>4914.59</v>
      </c>
      <c r="J13" s="18"/>
      <c r="K13" s="18"/>
      <c r="L13" s="18">
        <f t="shared" si="1"/>
        <v>4914.59</v>
      </c>
    </row>
    <row r="14" spans="1:12" s="17" customFormat="1" x14ac:dyDescent="0.2">
      <c r="A14" s="17" t="s">
        <v>128</v>
      </c>
      <c r="B14" s="18">
        <v>9317074.8800000008</v>
      </c>
      <c r="D14" s="18"/>
      <c r="E14" s="18"/>
      <c r="F14" s="18">
        <f t="shared" si="0"/>
        <v>9317074.8800000008</v>
      </c>
      <c r="G14" s="19"/>
      <c r="H14" s="18">
        <v>8977470.2200000007</v>
      </c>
      <c r="J14" s="18"/>
      <c r="K14" s="18"/>
      <c r="L14" s="18">
        <f t="shared" si="1"/>
        <v>8977470.2200000007</v>
      </c>
    </row>
    <row r="15" spans="1:12" s="17" customFormat="1" x14ac:dyDescent="0.2">
      <c r="A15" s="17" t="s">
        <v>138</v>
      </c>
      <c r="B15" s="18">
        <v>229140.88</v>
      </c>
      <c r="D15" s="18"/>
      <c r="E15" s="18"/>
      <c r="F15" s="18">
        <f t="shared" si="0"/>
        <v>229140.88</v>
      </c>
      <c r="G15" s="19"/>
      <c r="H15" s="18">
        <v>228940.79</v>
      </c>
      <c r="J15" s="18"/>
      <c r="K15" s="18"/>
      <c r="L15" s="18">
        <f t="shared" si="1"/>
        <v>228940.79</v>
      </c>
    </row>
    <row r="16" spans="1:12" s="17" customFormat="1" x14ac:dyDescent="0.2">
      <c r="A16" s="17" t="s">
        <v>8</v>
      </c>
      <c r="B16" s="18">
        <v>2490040.14</v>
      </c>
      <c r="D16" s="20"/>
      <c r="E16" s="18"/>
      <c r="F16" s="18">
        <f t="shared" si="0"/>
        <v>2490040.14</v>
      </c>
      <c r="G16" s="19">
        <f t="shared" ref="G16:G27" si="2">SUM(C16:F16)</f>
        <v>2490040.14</v>
      </c>
      <c r="H16" s="18">
        <v>2428910.46</v>
      </c>
      <c r="J16" s="20"/>
      <c r="K16" s="18"/>
      <c r="L16" s="18">
        <f t="shared" si="1"/>
        <v>2428910.46</v>
      </c>
    </row>
    <row r="17" spans="1:13" s="17" customFormat="1" x14ac:dyDescent="0.2">
      <c r="A17" s="17" t="s">
        <v>9</v>
      </c>
      <c r="B17" s="18">
        <v>1923438.04</v>
      </c>
      <c r="D17" s="18"/>
      <c r="E17" s="18"/>
      <c r="F17" s="18">
        <f t="shared" si="0"/>
        <v>1923438.04</v>
      </c>
      <c r="G17" s="19">
        <f t="shared" si="2"/>
        <v>1923438.04</v>
      </c>
      <c r="H17" s="18">
        <v>2087061.64</v>
      </c>
      <c r="J17" s="18"/>
      <c r="K17" s="18"/>
      <c r="L17" s="18">
        <f t="shared" si="1"/>
        <v>2087061.64</v>
      </c>
    </row>
    <row r="18" spans="1:13" s="17" customFormat="1" x14ac:dyDescent="0.2">
      <c r="A18" s="17" t="s">
        <v>10</v>
      </c>
      <c r="B18" s="18">
        <v>2314055.2999999998</v>
      </c>
      <c r="D18" s="18"/>
      <c r="E18" s="18"/>
      <c r="F18" s="18">
        <f t="shared" si="0"/>
        <v>2314055.2999999998</v>
      </c>
      <c r="G18" s="19">
        <f t="shared" si="2"/>
        <v>2314055.2999999998</v>
      </c>
      <c r="H18" s="18">
        <v>1641119.69</v>
      </c>
      <c r="J18" s="18"/>
      <c r="K18" s="18"/>
      <c r="L18" s="18">
        <f t="shared" si="1"/>
        <v>1641119.69</v>
      </c>
    </row>
    <row r="19" spans="1:13" s="17" customFormat="1" x14ac:dyDescent="0.2">
      <c r="A19" s="17" t="s">
        <v>11</v>
      </c>
      <c r="B19" s="18">
        <v>62196.35</v>
      </c>
      <c r="D19" s="21"/>
      <c r="E19" s="18"/>
      <c r="F19" s="18">
        <f t="shared" si="0"/>
        <v>62196.35</v>
      </c>
      <c r="G19" s="19">
        <f t="shared" si="2"/>
        <v>62196.35</v>
      </c>
      <c r="H19" s="18">
        <v>63749.4</v>
      </c>
      <c r="J19" s="21"/>
      <c r="K19" s="18"/>
      <c r="L19" s="18">
        <f t="shared" si="1"/>
        <v>63749.4</v>
      </c>
    </row>
    <row r="20" spans="1:13" s="17" customFormat="1" x14ac:dyDescent="0.2">
      <c r="A20" s="17" t="s">
        <v>12</v>
      </c>
      <c r="B20" s="18">
        <v>689206.55</v>
      </c>
      <c r="D20" s="21"/>
      <c r="E20" s="18"/>
      <c r="F20" s="18">
        <f t="shared" si="0"/>
        <v>689206.55</v>
      </c>
      <c r="G20" s="19">
        <f t="shared" si="2"/>
        <v>689206.55</v>
      </c>
      <c r="H20" s="18">
        <v>775024.1</v>
      </c>
      <c r="J20" s="21"/>
      <c r="K20" s="18"/>
      <c r="L20" s="18">
        <f t="shared" si="1"/>
        <v>775024.1</v>
      </c>
    </row>
    <row r="21" spans="1:13" s="17" customFormat="1" x14ac:dyDescent="0.2">
      <c r="A21" s="17" t="s">
        <v>13</v>
      </c>
      <c r="B21" s="18">
        <v>152169.71</v>
      </c>
      <c r="D21" s="18"/>
      <c r="E21" s="18"/>
      <c r="F21" s="18">
        <f t="shared" si="0"/>
        <v>152169.71</v>
      </c>
      <c r="G21" s="19">
        <f t="shared" si="2"/>
        <v>152169.71</v>
      </c>
      <c r="H21" s="18">
        <v>141444.54</v>
      </c>
      <c r="J21" s="18"/>
      <c r="K21" s="18"/>
      <c r="L21" s="18">
        <f t="shared" si="1"/>
        <v>141444.54</v>
      </c>
    </row>
    <row r="22" spans="1:13" s="17" customFormat="1" x14ac:dyDescent="0.2">
      <c r="A22" s="17" t="s">
        <v>14</v>
      </c>
      <c r="B22" s="18">
        <v>55293.18</v>
      </c>
      <c r="D22" s="18"/>
      <c r="E22" s="18"/>
      <c r="F22" s="18">
        <f t="shared" si="0"/>
        <v>55293.18</v>
      </c>
      <c r="G22" s="19">
        <f t="shared" si="2"/>
        <v>55293.18</v>
      </c>
      <c r="H22" s="18">
        <v>443834.88</v>
      </c>
      <c r="J22" s="18"/>
      <c r="K22" s="18"/>
      <c r="L22" s="18">
        <f t="shared" si="1"/>
        <v>443834.88</v>
      </c>
    </row>
    <row r="23" spans="1:13" s="17" customFormat="1" x14ac:dyDescent="0.2">
      <c r="A23" s="17" t="s">
        <v>120</v>
      </c>
      <c r="B23" s="18">
        <v>3875.3</v>
      </c>
      <c r="D23" s="18"/>
      <c r="E23" s="18"/>
      <c r="F23" s="18">
        <f t="shared" si="0"/>
        <v>3875.3</v>
      </c>
      <c r="G23" s="19">
        <f t="shared" si="2"/>
        <v>3875.3</v>
      </c>
      <c r="H23" s="18">
        <v>3877.84</v>
      </c>
      <c r="J23" s="18"/>
      <c r="K23" s="18"/>
      <c r="L23" s="18">
        <f t="shared" si="1"/>
        <v>3877.84</v>
      </c>
    </row>
    <row r="24" spans="1:13" s="17" customFormat="1" x14ac:dyDescent="0.2">
      <c r="A24" s="17" t="s">
        <v>99</v>
      </c>
      <c r="B24" s="18">
        <v>1022585.14</v>
      </c>
      <c r="D24" s="18"/>
      <c r="E24" s="18"/>
      <c r="F24" s="18">
        <f t="shared" si="0"/>
        <v>1022585.14</v>
      </c>
      <c r="G24" s="19">
        <f t="shared" si="2"/>
        <v>1022585.14</v>
      </c>
      <c r="H24" s="18">
        <v>1023940.54</v>
      </c>
      <c r="J24" s="18"/>
      <c r="K24" s="18"/>
      <c r="L24" s="18">
        <f t="shared" si="1"/>
        <v>1023940.54</v>
      </c>
    </row>
    <row r="25" spans="1:13" s="17" customFormat="1" x14ac:dyDescent="0.2">
      <c r="A25" s="17" t="s">
        <v>15</v>
      </c>
      <c r="B25" s="18">
        <v>2903368.09</v>
      </c>
      <c r="D25" s="18"/>
      <c r="E25" s="18"/>
      <c r="F25" s="18">
        <f t="shared" si="0"/>
        <v>2903368.09</v>
      </c>
      <c r="G25" s="19">
        <f t="shared" si="2"/>
        <v>2903368.09</v>
      </c>
      <c r="H25" s="18">
        <v>2574838</v>
      </c>
      <c r="J25" s="18"/>
      <c r="K25" s="18"/>
      <c r="L25" s="18">
        <f t="shared" si="1"/>
        <v>2574838</v>
      </c>
    </row>
    <row r="26" spans="1:13" s="17" customFormat="1" x14ac:dyDescent="0.2">
      <c r="A26" s="17" t="s">
        <v>16</v>
      </c>
      <c r="B26" s="18">
        <v>11353672.82</v>
      </c>
      <c r="D26" s="18"/>
      <c r="E26" s="18"/>
      <c r="F26" s="18">
        <f t="shared" si="0"/>
        <v>11353672.82</v>
      </c>
      <c r="G26" s="19">
        <f t="shared" si="2"/>
        <v>11353672.82</v>
      </c>
      <c r="H26" s="18">
        <v>14371369.939999999</v>
      </c>
      <c r="J26" s="18"/>
      <c r="K26" s="18"/>
      <c r="L26" s="18">
        <f t="shared" si="1"/>
        <v>14371369.939999999</v>
      </c>
    </row>
    <row r="27" spans="1:13" s="14" customFormat="1" x14ac:dyDescent="0.2">
      <c r="B27" s="22"/>
      <c r="D27" s="22"/>
      <c r="E27" s="3"/>
      <c r="G27" s="19">
        <f t="shared" si="2"/>
        <v>0</v>
      </c>
      <c r="H27" s="22"/>
      <c r="J27" s="22"/>
      <c r="K27" s="3"/>
    </row>
    <row r="28" spans="1:13" s="17" customFormat="1" x14ac:dyDescent="0.2">
      <c r="A28" s="24" t="s">
        <v>5</v>
      </c>
      <c r="B28" s="18">
        <f>SUM(B9:B26)</f>
        <v>78039820.879999995</v>
      </c>
      <c r="C28" s="115">
        <f>SUM(C10:C27)</f>
        <v>0</v>
      </c>
      <c r="D28" s="18">
        <f>SUM(D10:D27)</f>
        <v>0</v>
      </c>
      <c r="E28" s="187">
        <f>SUM(E10:E27)</f>
        <v>0</v>
      </c>
      <c r="F28" s="189">
        <f>SUM(F10:F26)</f>
        <v>78039820.879999995</v>
      </c>
      <c r="G28" s="19">
        <f t="shared" ref="G28" si="3">SUM(G10:G27)</f>
        <v>58616327.169999994</v>
      </c>
      <c r="H28" s="18">
        <f>SUM(H10:H27)</f>
        <v>99169751.410000011</v>
      </c>
      <c r="I28" s="115">
        <f>SUM(I10:I27)</f>
        <v>0</v>
      </c>
      <c r="J28" s="18">
        <f>SUM(J10:J27)</f>
        <v>0</v>
      </c>
      <c r="K28" s="187">
        <f>SUM(K10:K27)</f>
        <v>0</v>
      </c>
      <c r="L28" s="189">
        <f>SUM(L10:L26)</f>
        <v>99169751.410000011</v>
      </c>
      <c r="M28" s="188"/>
    </row>
    <row r="29" spans="1:13" x14ac:dyDescent="0.2">
      <c r="B29" s="3"/>
      <c r="C29" s="3"/>
      <c r="D29" s="3"/>
      <c r="E29" s="3"/>
      <c r="F29" s="3"/>
      <c r="G29" s="10"/>
    </row>
    <row r="30" spans="1:13" x14ac:dyDescent="0.2">
      <c r="A30" t="s">
        <v>17</v>
      </c>
      <c r="B30" s="3"/>
      <c r="C30" s="3"/>
      <c r="D30" s="3"/>
      <c r="E30" s="3"/>
      <c r="F30" s="3" t="s">
        <v>0</v>
      </c>
      <c r="G30" s="10"/>
      <c r="H30" s="3">
        <f>SUM(H28-B28)</f>
        <v>21129930.530000016</v>
      </c>
      <c r="I30" s="3">
        <f>SUM(I28-C28)</f>
        <v>0</v>
      </c>
      <c r="J30" s="3">
        <f>SUM(J28-D28)</f>
        <v>0</v>
      </c>
      <c r="K30" s="3">
        <f>SUM(K28-E28)</f>
        <v>0</v>
      </c>
      <c r="L30" s="3">
        <f>SUM(H30:K30)</f>
        <v>21129930.530000016</v>
      </c>
    </row>
    <row r="31" spans="1:13" x14ac:dyDescent="0.2">
      <c r="B31" s="3"/>
      <c r="C31" s="22"/>
      <c r="D31" s="3"/>
      <c r="E31" s="3"/>
      <c r="F31" s="7"/>
      <c r="G31" s="23"/>
      <c r="L31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</row>
    <row r="35" spans="2:12" x14ac:dyDescent="0.2">
      <c r="B35" s="3"/>
      <c r="C35" s="3"/>
      <c r="D35" s="3"/>
      <c r="E35" s="3"/>
      <c r="F35" s="3"/>
      <c r="G35" s="25"/>
      <c r="K35" s="3" t="s">
        <v>95</v>
      </c>
    </row>
    <row r="36" spans="2:12" x14ac:dyDescent="0.2">
      <c r="B36" s="3"/>
      <c r="C36" s="3"/>
      <c r="D36" s="3"/>
      <c r="E36" s="3" t="s">
        <v>124</v>
      </c>
      <c r="F36" s="3"/>
      <c r="G36" s="25"/>
      <c r="K36" s="3" t="s">
        <v>125</v>
      </c>
    </row>
    <row r="37" spans="2:12" x14ac:dyDescent="0.2">
      <c r="B37" s="3"/>
      <c r="C37" s="3"/>
      <c r="D37" s="3"/>
      <c r="E37" s="3" t="s">
        <v>135</v>
      </c>
      <c r="F37" s="3"/>
      <c r="G37" s="25"/>
      <c r="K37" s="3" t="s">
        <v>134</v>
      </c>
    </row>
    <row r="38" spans="2:12" x14ac:dyDescent="0.2">
      <c r="B38" s="3"/>
      <c r="C38" s="3"/>
      <c r="D38" s="3"/>
      <c r="E38" s="3" t="s">
        <v>92</v>
      </c>
      <c r="F38" s="3"/>
      <c r="G38" s="25"/>
      <c r="K38" s="3" t="s">
        <v>90</v>
      </c>
    </row>
    <row r="39" spans="2:12" x14ac:dyDescent="0.2">
      <c r="B39" s="3"/>
      <c r="C39" s="3"/>
      <c r="D39" s="3"/>
      <c r="E39" s="3" t="s">
        <v>93</v>
      </c>
      <c r="F39" s="3"/>
      <c r="G39" s="25"/>
      <c r="K39" s="3" t="s">
        <v>91</v>
      </c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G43" s="25"/>
      <c r="L43" s="3" t="s">
        <v>0</v>
      </c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  <c r="K45"/>
      <c r="L45"/>
    </row>
    <row r="46" spans="2:12" x14ac:dyDescent="0.2">
      <c r="B46" s="3"/>
      <c r="C46" s="3"/>
      <c r="D46" s="3"/>
      <c r="E46" s="3"/>
      <c r="F46" s="3"/>
      <c r="L46"/>
    </row>
    <row r="47" spans="2:12" x14ac:dyDescent="0.2">
      <c r="B47" s="3"/>
      <c r="C47" s="3"/>
      <c r="D47" s="3"/>
      <c r="E47" s="3"/>
      <c r="F47" s="3"/>
    </row>
    <row r="48" spans="2:12" x14ac:dyDescent="0.2">
      <c r="B48" s="3"/>
      <c r="C48" s="3"/>
      <c r="D48" s="3"/>
      <c r="E48" s="3"/>
      <c r="F48" s="3"/>
    </row>
    <row r="49" spans="6:6" x14ac:dyDescent="0.2">
      <c r="F49" s="3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07"/>
  <sheetViews>
    <sheetView showGridLines="0" view="pageLayout" topLeftCell="C16" zoomScaleNormal="114" workbookViewId="0">
      <selection activeCell="Q25" sqref="Q25"/>
    </sheetView>
  </sheetViews>
  <sheetFormatPr defaultRowHeight="12.75" x14ac:dyDescent="0.2"/>
  <cols>
    <col min="1" max="1" width="17.85546875" style="26" customWidth="1"/>
    <col min="2" max="2" width="8.7109375" style="118" bestFit="1" customWidth="1"/>
    <col min="3" max="3" width="20.140625" style="130" customWidth="1"/>
    <col min="4" max="4" width="5.28515625" style="200" customWidth="1"/>
    <col min="5" max="5" width="11.140625" style="26" customWidth="1"/>
    <col min="6" max="6" width="13" style="27" customWidth="1"/>
    <col min="7" max="7" width="22.7109375" style="145" customWidth="1"/>
    <col min="8" max="8" width="15.42578125" style="151" customWidth="1"/>
    <col min="9" max="9" width="17.140625" style="148" bestFit="1" customWidth="1"/>
    <col min="10" max="10" width="12.42578125" style="145" bestFit="1" customWidth="1"/>
    <col min="11" max="11" width="15.140625" style="155" customWidth="1"/>
    <col min="12" max="14" width="12.42578125" style="145" bestFit="1" customWidth="1"/>
    <col min="15" max="114" width="8.85546875" style="14"/>
  </cols>
  <sheetData>
    <row r="2" spans="1:114" s="33" customFormat="1" x14ac:dyDescent="0.2">
      <c r="B2" s="125"/>
      <c r="C2" s="126"/>
      <c r="D2" s="194"/>
      <c r="F2" s="29"/>
      <c r="G2" s="145"/>
      <c r="H2" s="151"/>
      <c r="I2" s="148"/>
      <c r="J2" s="160" t="s">
        <v>147</v>
      </c>
      <c r="K2" s="155"/>
      <c r="L2" s="160" t="s">
        <v>126</v>
      </c>
      <c r="M2" s="160"/>
      <c r="N2" s="160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  <c r="DA2" s="179"/>
      <c r="DB2" s="179"/>
      <c r="DC2" s="179"/>
      <c r="DD2" s="179"/>
      <c r="DE2" s="179"/>
      <c r="DF2" s="179"/>
      <c r="DG2" s="179"/>
      <c r="DH2" s="179"/>
      <c r="DI2" s="179"/>
      <c r="DJ2" s="179"/>
    </row>
    <row r="3" spans="1:114" x14ac:dyDescent="0.2">
      <c r="A3" s="28" t="s">
        <v>18</v>
      </c>
      <c r="C3" s="127" t="s">
        <v>19</v>
      </c>
      <c r="D3" s="194" t="s">
        <v>114</v>
      </c>
      <c r="E3" s="28" t="s">
        <v>20</v>
      </c>
      <c r="F3" s="29" t="s">
        <v>21</v>
      </c>
      <c r="G3" s="143" t="s">
        <v>22</v>
      </c>
      <c r="H3" s="157" t="s">
        <v>23</v>
      </c>
      <c r="I3" s="157" t="s">
        <v>24</v>
      </c>
      <c r="J3" s="145" t="s">
        <v>25</v>
      </c>
      <c r="K3" s="155" t="s">
        <v>77</v>
      </c>
      <c r="L3" s="145" t="s">
        <v>25</v>
      </c>
    </row>
    <row r="4" spans="1:114" s="16" customFormat="1" x14ac:dyDescent="0.2">
      <c r="A4" s="30"/>
      <c r="B4" s="119"/>
      <c r="C4" s="128" t="s">
        <v>26</v>
      </c>
      <c r="D4" s="195" t="s">
        <v>115</v>
      </c>
      <c r="E4" s="31" t="s">
        <v>27</v>
      </c>
      <c r="F4" s="32" t="s">
        <v>28</v>
      </c>
      <c r="G4" s="144" t="s">
        <v>29</v>
      </c>
      <c r="H4" s="153"/>
      <c r="I4" s="159"/>
      <c r="J4" s="149" t="s">
        <v>30</v>
      </c>
      <c r="K4" s="156" t="s">
        <v>30</v>
      </c>
      <c r="L4" s="149" t="s">
        <v>30</v>
      </c>
      <c r="M4" s="149"/>
      <c r="N4" s="149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31</v>
      </c>
      <c r="C5" s="129" t="s">
        <v>122</v>
      </c>
      <c r="D5" s="175">
        <v>0.4425</v>
      </c>
      <c r="F5" s="66">
        <v>44651</v>
      </c>
      <c r="G5" s="143">
        <v>34142157.200000003</v>
      </c>
      <c r="H5" s="143">
        <v>34142157.200000003</v>
      </c>
      <c r="I5" s="143">
        <v>34142157.200000003</v>
      </c>
      <c r="J5" s="150">
        <v>26769.78</v>
      </c>
      <c r="K5" s="221">
        <f>SUM(J5+L5+M5+N5)</f>
        <v>33215.509999999995</v>
      </c>
      <c r="L5" s="150">
        <v>6445.73</v>
      </c>
      <c r="M5" s="150"/>
      <c r="N5" s="150"/>
    </row>
    <row r="6" spans="1:114" ht="12" customHeight="1" x14ac:dyDescent="0.2">
      <c r="A6" s="33"/>
      <c r="C6" s="129" t="s">
        <v>111</v>
      </c>
      <c r="D6" s="175">
        <v>0.15359999999999999</v>
      </c>
      <c r="F6" s="66">
        <v>44651</v>
      </c>
      <c r="G6" s="143">
        <v>800</v>
      </c>
      <c r="H6" s="143">
        <v>800</v>
      </c>
      <c r="I6" s="143">
        <v>800</v>
      </c>
      <c r="J6" s="145">
        <v>68.27</v>
      </c>
      <c r="K6" s="155">
        <f>SUM(J6+L6+M6+N6)</f>
        <v>93.33</v>
      </c>
      <c r="L6" s="145">
        <v>25.06</v>
      </c>
    </row>
    <row r="7" spans="1:114" ht="12" customHeight="1" x14ac:dyDescent="0.2">
      <c r="A7" s="111" t="s">
        <v>101</v>
      </c>
      <c r="B7" s="139">
        <v>10.6</v>
      </c>
      <c r="C7" s="129" t="s">
        <v>112</v>
      </c>
      <c r="D7" s="175">
        <v>0.27160000000000001</v>
      </c>
      <c r="F7" s="66">
        <v>44651</v>
      </c>
      <c r="G7" s="143">
        <v>10000000</v>
      </c>
      <c r="H7" s="143">
        <v>10000000</v>
      </c>
      <c r="I7" s="143">
        <v>10000000</v>
      </c>
      <c r="J7" s="145">
        <v>4007.72</v>
      </c>
      <c r="K7" s="155">
        <f>SUM(J7+L7+M7+N7)</f>
        <v>5841.3099999999995</v>
      </c>
      <c r="L7" s="145">
        <v>1833.59</v>
      </c>
    </row>
    <row r="8" spans="1:114" ht="12" customHeight="1" x14ac:dyDescent="0.2">
      <c r="A8" s="111" t="s">
        <v>102</v>
      </c>
      <c r="B8" s="120">
        <v>1098.3499999999999</v>
      </c>
      <c r="C8" s="129" t="s">
        <v>148</v>
      </c>
      <c r="D8" s="175">
        <v>0.14000000000000001</v>
      </c>
      <c r="F8" s="66">
        <v>44651</v>
      </c>
      <c r="G8" s="143">
        <v>10037637.029999999</v>
      </c>
      <c r="H8" s="143">
        <v>10037637.029999999</v>
      </c>
      <c r="I8" s="143">
        <v>10037637.029999999</v>
      </c>
      <c r="J8" s="145">
        <v>1445.12</v>
      </c>
      <c r="K8" s="155">
        <f>SUM(J8+L8+M8+N8)</f>
        <v>1864.32</v>
      </c>
      <c r="L8" s="145">
        <v>419.2</v>
      </c>
    </row>
    <row r="9" spans="1:114" ht="12" customHeight="1" x14ac:dyDescent="0.2">
      <c r="A9" s="111" t="s">
        <v>110</v>
      </c>
      <c r="B9" s="120">
        <v>684.75</v>
      </c>
      <c r="C9" s="131"/>
      <c r="D9" s="175"/>
      <c r="E9" s="67"/>
      <c r="F9" s="190"/>
      <c r="G9" s="143"/>
      <c r="H9" s="143"/>
      <c r="I9" s="143"/>
    </row>
    <row r="10" spans="1:114" ht="12" customHeight="1" x14ac:dyDescent="0.2">
      <c r="A10" s="111" t="s">
        <v>103</v>
      </c>
      <c r="B10" s="120">
        <v>99.61</v>
      </c>
      <c r="C10" s="131"/>
      <c r="D10" s="175"/>
      <c r="E10" s="104"/>
      <c r="F10" s="66"/>
      <c r="H10" s="145"/>
      <c r="I10" s="145"/>
    </row>
    <row r="11" spans="1:114" ht="12" customHeight="1" thickBot="1" x14ac:dyDescent="0.25">
      <c r="A11" s="111" t="s">
        <v>104</v>
      </c>
      <c r="B11" s="120">
        <v>632.85</v>
      </c>
      <c r="C11" s="132"/>
      <c r="D11" s="196"/>
      <c r="E11" s="68" t="s">
        <v>80</v>
      </c>
      <c r="F11" s="69"/>
      <c r="G11" s="146">
        <f>SUM(G5:G9)</f>
        <v>54180594.230000004</v>
      </c>
      <c r="H11" s="154">
        <f>SUM(H5:H9)</f>
        <v>54180594.230000004</v>
      </c>
      <c r="I11" s="154">
        <f>SUM(I5:I9)</f>
        <v>54180594.230000004</v>
      </c>
      <c r="J11" s="152">
        <f>SUM(J5:J10)</f>
        <v>32290.89</v>
      </c>
      <c r="K11" s="178">
        <f>SUM(J11+L11+M11+N11)</f>
        <v>41014.47</v>
      </c>
      <c r="L11" s="152">
        <f>SUM(L5:L10)</f>
        <v>8723.58</v>
      </c>
      <c r="M11" s="152"/>
      <c r="N11" s="152"/>
    </row>
    <row r="12" spans="1:114" ht="12" customHeight="1" x14ac:dyDescent="0.2">
      <c r="A12" s="111" t="s">
        <v>105</v>
      </c>
      <c r="B12" s="120">
        <v>99.81</v>
      </c>
      <c r="C12" s="132"/>
      <c r="D12" s="196"/>
      <c r="E12" s="68"/>
      <c r="F12" s="69"/>
      <c r="G12" s="143"/>
      <c r="H12" s="148"/>
    </row>
    <row r="13" spans="1:114" ht="12" customHeight="1" x14ac:dyDescent="0.2">
      <c r="A13" s="111" t="s">
        <v>106</v>
      </c>
      <c r="B13" s="120">
        <v>5.0199999999999996</v>
      </c>
      <c r="C13" s="132"/>
      <c r="D13" s="196"/>
      <c r="E13" s="68"/>
      <c r="F13" s="69"/>
      <c r="G13" s="143"/>
      <c r="H13" s="148"/>
    </row>
    <row r="14" spans="1:114" ht="12" customHeight="1" x14ac:dyDescent="0.2">
      <c r="A14" s="111" t="s">
        <v>140</v>
      </c>
      <c r="B14" s="120">
        <v>34.57</v>
      </c>
      <c r="C14" s="132"/>
      <c r="D14" s="196"/>
      <c r="E14" s="68"/>
      <c r="F14" s="69"/>
      <c r="G14" s="143"/>
      <c r="H14" s="148"/>
    </row>
    <row r="15" spans="1:114" ht="12" customHeight="1" x14ac:dyDescent="0.2">
      <c r="A15" s="111" t="s">
        <v>145</v>
      </c>
      <c r="B15" s="120">
        <v>144.61000000000001</v>
      </c>
      <c r="C15" s="132"/>
      <c r="D15" s="196"/>
      <c r="E15" s="68"/>
      <c r="F15" s="69"/>
      <c r="G15" s="143"/>
      <c r="H15" s="148"/>
      <c r="O15" s="14" t="s">
        <v>0</v>
      </c>
    </row>
    <row r="16" spans="1:114" x14ac:dyDescent="0.2">
      <c r="A16" s="134" t="s">
        <v>109</v>
      </c>
      <c r="B16" s="139">
        <v>481.15</v>
      </c>
      <c r="C16" s="132"/>
      <c r="D16" s="196"/>
      <c r="E16" s="68"/>
      <c r="F16" s="69"/>
      <c r="G16" s="143"/>
      <c r="H16" s="148"/>
    </row>
    <row r="17" spans="1:114" s="67" customFormat="1" x14ac:dyDescent="0.2">
      <c r="A17" s="112" t="s">
        <v>107</v>
      </c>
      <c r="B17" s="122">
        <f>SUM(B7:B16)</f>
        <v>3291.32</v>
      </c>
      <c r="C17" s="132"/>
      <c r="D17" s="196"/>
      <c r="E17" s="68"/>
      <c r="F17" s="69"/>
      <c r="G17" s="143"/>
      <c r="H17" s="148"/>
      <c r="I17" s="148"/>
      <c r="J17" s="145"/>
      <c r="K17" s="155"/>
      <c r="L17" s="145"/>
      <c r="M17" s="145"/>
      <c r="N17" s="145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</row>
    <row r="18" spans="1:114" ht="13.5" thickBot="1" x14ac:dyDescent="0.25">
      <c r="A18" s="112" t="s">
        <v>123</v>
      </c>
      <c r="B18" s="123">
        <v>23478.46</v>
      </c>
      <c r="C18" s="132"/>
      <c r="D18" s="196"/>
      <c r="E18" s="68"/>
      <c r="F18" s="69"/>
      <c r="G18" s="143"/>
      <c r="H18" s="148"/>
    </row>
    <row r="19" spans="1:114" s="11" customFormat="1" ht="12" customHeight="1" thickTop="1" x14ac:dyDescent="0.2">
      <c r="A19" s="112" t="s">
        <v>108</v>
      </c>
      <c r="B19" s="120">
        <f>SUM(B17:B18)</f>
        <v>26769.78</v>
      </c>
      <c r="C19" s="132"/>
      <c r="D19" s="196"/>
      <c r="E19" s="68"/>
      <c r="F19" s="69"/>
      <c r="G19" s="143"/>
      <c r="H19" s="148"/>
      <c r="I19" s="148"/>
      <c r="J19" s="145"/>
      <c r="K19" s="155"/>
      <c r="L19" s="145"/>
      <c r="M19" s="145"/>
      <c r="N19" s="14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</row>
    <row r="20" spans="1:114" s="11" customFormat="1" ht="12" customHeight="1" x14ac:dyDescent="0.2">
      <c r="A20" s="205"/>
      <c r="B20" s="177"/>
      <c r="C20" s="132"/>
      <c r="D20" s="196"/>
      <c r="E20" s="68"/>
      <c r="F20" s="69"/>
      <c r="G20" s="143"/>
      <c r="H20" s="148"/>
      <c r="I20" s="148"/>
      <c r="J20" s="145"/>
      <c r="K20" s="155"/>
      <c r="L20" s="145"/>
      <c r="M20" s="145"/>
      <c r="N20" s="14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</row>
    <row r="21" spans="1:114" s="11" customFormat="1" ht="12" customHeight="1" x14ac:dyDescent="0.2">
      <c r="A21" s="206" t="s">
        <v>143</v>
      </c>
      <c r="B21" s="177"/>
      <c r="C21" s="129" t="s">
        <v>121</v>
      </c>
      <c r="D21" s="175">
        <v>0.4425</v>
      </c>
      <c r="E21" s="68"/>
      <c r="F21" s="66">
        <v>44651</v>
      </c>
      <c r="G21" s="143">
        <v>9745274.6899999995</v>
      </c>
      <c r="H21" s="143">
        <v>9745274.6899999995</v>
      </c>
      <c r="I21" s="143">
        <v>9745274.6899999995</v>
      </c>
      <c r="J21" s="145">
        <v>6396.75</v>
      </c>
      <c r="K21" s="155">
        <f>SUM(J21+L21+M21+N21)</f>
        <v>10142.58</v>
      </c>
      <c r="L21" s="145">
        <v>3745.83</v>
      </c>
      <c r="M21" s="145"/>
      <c r="N21" s="14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</row>
    <row r="22" spans="1:114" ht="12" customHeight="1" x14ac:dyDescent="0.2">
      <c r="C22" s="129"/>
      <c r="D22" s="197"/>
      <c r="E22" s="37"/>
      <c r="F22" s="35"/>
      <c r="G22" s="143"/>
      <c r="H22" s="143"/>
      <c r="I22" s="143"/>
    </row>
    <row r="23" spans="1:114" ht="12" customHeight="1" x14ac:dyDescent="0.2">
      <c r="A23" s="33" t="s">
        <v>7</v>
      </c>
      <c r="B23" s="177"/>
      <c r="C23" s="129" t="s">
        <v>121</v>
      </c>
      <c r="D23" s="175">
        <v>0.4425</v>
      </c>
      <c r="F23" s="66">
        <v>44651</v>
      </c>
      <c r="G23" s="145">
        <v>477385.86</v>
      </c>
      <c r="H23" s="145">
        <v>477385.86</v>
      </c>
      <c r="I23" s="145">
        <v>477385.86</v>
      </c>
      <c r="J23" s="145">
        <v>312.38</v>
      </c>
      <c r="K23" s="155">
        <f>SUM(J23+L23+M23+N23)</f>
        <v>488.68</v>
      </c>
      <c r="L23" s="145">
        <v>176.3</v>
      </c>
    </row>
    <row r="24" spans="1:114" ht="12" customHeight="1" x14ac:dyDescent="0.2">
      <c r="A24" s="33"/>
      <c r="B24" s="177"/>
      <c r="C24" s="129"/>
      <c r="D24" s="175"/>
      <c r="E24"/>
      <c r="F24" s="66"/>
      <c r="G24" s="147"/>
      <c r="H24" s="147"/>
      <c r="I24" s="147"/>
    </row>
    <row r="25" spans="1:114" ht="12" customHeight="1" x14ac:dyDescent="0.2">
      <c r="A25" s="33" t="s">
        <v>83</v>
      </c>
      <c r="B25" s="177"/>
      <c r="C25" s="129" t="s">
        <v>121</v>
      </c>
      <c r="D25" s="175">
        <v>0.4425</v>
      </c>
      <c r="F25" s="66">
        <v>44651</v>
      </c>
      <c r="G25" s="147">
        <v>4914.59</v>
      </c>
      <c r="H25" s="147">
        <v>4914.59</v>
      </c>
      <c r="I25" s="147">
        <v>4914.59</v>
      </c>
      <c r="J25" s="147">
        <v>3.21</v>
      </c>
      <c r="K25" s="155">
        <f>SUM(J25+L25+M25+N25)</f>
        <v>5.0199999999999996</v>
      </c>
      <c r="L25" s="147">
        <v>1.81</v>
      </c>
      <c r="M25" s="147"/>
      <c r="N25" s="147"/>
    </row>
    <row r="26" spans="1:114" ht="12" customHeight="1" x14ac:dyDescent="0.2">
      <c r="A26" s="33"/>
      <c r="B26" s="140"/>
      <c r="C26" s="129"/>
      <c r="D26" s="175"/>
      <c r="F26" s="66"/>
      <c r="G26" s="147"/>
      <c r="H26" s="147"/>
      <c r="I26" s="147"/>
      <c r="J26" s="147"/>
      <c r="L26" s="147"/>
      <c r="M26" s="147"/>
      <c r="N26" s="147"/>
    </row>
    <row r="27" spans="1:114" ht="12" customHeight="1" x14ac:dyDescent="0.2">
      <c r="A27" s="33" t="s">
        <v>128</v>
      </c>
      <c r="B27" s="140"/>
      <c r="C27" s="129" t="s">
        <v>121</v>
      </c>
      <c r="D27" s="175">
        <v>0.4425</v>
      </c>
      <c r="F27" s="66">
        <v>44651</v>
      </c>
      <c r="G27" s="147">
        <v>8977470.2200000007</v>
      </c>
      <c r="H27" s="147">
        <v>8977470.2200000007</v>
      </c>
      <c r="I27" s="147">
        <v>8977470.2200000007</v>
      </c>
      <c r="J27" s="147">
        <v>5955.14</v>
      </c>
      <c r="K27" s="155">
        <f>SUM(J27+L27+M27+N27)</f>
        <v>9404.380000000001</v>
      </c>
      <c r="L27" s="147">
        <v>3449.24</v>
      </c>
      <c r="M27" s="147"/>
      <c r="N27" s="147"/>
    </row>
    <row r="28" spans="1:114" ht="12" customHeight="1" x14ac:dyDescent="0.2">
      <c r="A28" s="33"/>
      <c r="B28" s="140"/>
      <c r="C28" s="129"/>
      <c r="D28" s="175"/>
      <c r="F28" s="66"/>
      <c r="G28" s="147"/>
      <c r="H28" s="147"/>
      <c r="I28" s="147"/>
      <c r="J28" s="147"/>
      <c r="L28" s="147"/>
      <c r="M28" s="147"/>
      <c r="N28" s="147"/>
    </row>
    <row r="29" spans="1:114" ht="12" customHeight="1" x14ac:dyDescent="0.2">
      <c r="A29" s="33" t="s">
        <v>137</v>
      </c>
      <c r="B29" s="140"/>
      <c r="C29" s="129" t="s">
        <v>121</v>
      </c>
      <c r="D29" s="175">
        <v>0.4425</v>
      </c>
      <c r="F29" s="66">
        <v>44651</v>
      </c>
      <c r="G29" s="147">
        <v>228940.79</v>
      </c>
      <c r="H29" s="147">
        <v>228940.79</v>
      </c>
      <c r="I29" s="147">
        <v>228940.79</v>
      </c>
      <c r="J29" s="147">
        <v>149.91</v>
      </c>
      <c r="K29" s="155">
        <f>SUM(J29+L29+M29+N29)</f>
        <v>234.61</v>
      </c>
      <c r="L29" s="147">
        <v>84.7</v>
      </c>
      <c r="M29" s="147"/>
      <c r="N29" s="147"/>
    </row>
    <row r="30" spans="1:114" ht="12" customHeight="1" x14ac:dyDescent="0.2">
      <c r="A30" s="33"/>
      <c r="B30" s="140"/>
      <c r="C30" s="129"/>
      <c r="D30" s="175"/>
      <c r="F30" s="66"/>
      <c r="G30" s="147"/>
      <c r="H30" s="147"/>
      <c r="I30" s="147"/>
      <c r="J30" s="147"/>
      <c r="L30" s="147"/>
      <c r="M30" s="147"/>
      <c r="N30" s="147"/>
    </row>
    <row r="31" spans="1:114" ht="12" customHeight="1" x14ac:dyDescent="0.2">
      <c r="A31" s="33" t="s">
        <v>8</v>
      </c>
      <c r="C31" s="129" t="s">
        <v>121</v>
      </c>
      <c r="D31" s="175">
        <v>0.4425</v>
      </c>
      <c r="F31" s="66">
        <v>44651</v>
      </c>
      <c r="G31" s="145">
        <v>423831.81</v>
      </c>
      <c r="H31" s="145">
        <v>423831.81</v>
      </c>
      <c r="I31" s="145">
        <v>423831.81</v>
      </c>
      <c r="J31" s="145">
        <v>294.14999999999998</v>
      </c>
      <c r="K31" s="155">
        <f>SUM(J31+L31+M31+N31)</f>
        <v>479.40999999999997</v>
      </c>
      <c r="L31" s="145">
        <v>185.26</v>
      </c>
    </row>
    <row r="32" spans="1:114" ht="12" customHeight="1" x14ac:dyDescent="0.2">
      <c r="C32" s="129" t="s">
        <v>148</v>
      </c>
      <c r="D32" s="175">
        <v>0.14000000000000001</v>
      </c>
      <c r="F32" s="66">
        <v>44651</v>
      </c>
      <c r="G32" s="145">
        <v>2005078.65</v>
      </c>
      <c r="H32" s="145">
        <v>2005078.65</v>
      </c>
      <c r="I32" s="145">
        <v>2005078.65</v>
      </c>
      <c r="J32" s="145">
        <v>288.67</v>
      </c>
      <c r="K32" s="155">
        <f>SUM(J32+L32+M32+N32)</f>
        <v>372.41</v>
      </c>
      <c r="L32" s="145">
        <v>83.74</v>
      </c>
    </row>
    <row r="33" spans="1:14" ht="12" customHeight="1" x14ac:dyDescent="0.2">
      <c r="A33" s="33"/>
      <c r="C33" s="129"/>
      <c r="D33" s="175"/>
      <c r="F33" s="66"/>
      <c r="H33" s="145"/>
      <c r="I33" s="145"/>
    </row>
    <row r="34" spans="1:14" ht="12" customHeight="1" x14ac:dyDescent="0.2">
      <c r="A34" s="33" t="s">
        <v>9</v>
      </c>
      <c r="C34" s="129" t="s">
        <v>121</v>
      </c>
      <c r="D34" s="175">
        <v>0.4425</v>
      </c>
      <c r="F34" s="66">
        <v>44651</v>
      </c>
      <c r="G34" s="143">
        <v>1084522.32</v>
      </c>
      <c r="H34" s="143">
        <v>1084522.32</v>
      </c>
      <c r="I34" s="143">
        <v>1084522.32</v>
      </c>
      <c r="J34" s="145">
        <v>657.59</v>
      </c>
      <c r="K34" s="155">
        <f>SUM(J34+L34+M34+N34)</f>
        <v>973.16000000000008</v>
      </c>
      <c r="L34" s="145">
        <v>315.57</v>
      </c>
    </row>
    <row r="35" spans="1:14" ht="12" customHeight="1" x14ac:dyDescent="0.2">
      <c r="C35" s="129" t="s">
        <v>148</v>
      </c>
      <c r="D35" s="175">
        <v>0.14000000000000001</v>
      </c>
      <c r="F35" s="66">
        <v>44651</v>
      </c>
      <c r="G35" s="145">
        <v>1002539.32</v>
      </c>
      <c r="H35" s="145">
        <v>1002539.32</v>
      </c>
      <c r="I35" s="145">
        <v>1002539.32</v>
      </c>
      <c r="J35" s="145">
        <v>144.33000000000001</v>
      </c>
      <c r="K35" s="155">
        <f>SUM(J35+L35+M35+N35)</f>
        <v>186.19</v>
      </c>
      <c r="L35" s="145">
        <v>41.86</v>
      </c>
    </row>
    <row r="36" spans="1:14" ht="12" customHeight="1" x14ac:dyDescent="0.2">
      <c r="D36" s="175"/>
      <c r="F36" s="66"/>
      <c r="H36" s="145"/>
      <c r="I36" s="145"/>
    </row>
    <row r="37" spans="1:14" ht="12" customHeight="1" x14ac:dyDescent="0.2">
      <c r="D37" s="175"/>
      <c r="F37" s="66"/>
      <c r="H37" s="145"/>
      <c r="I37" s="145"/>
    </row>
    <row r="38" spans="1:14" ht="12.75" customHeight="1" x14ac:dyDescent="0.2">
      <c r="D38" s="175"/>
      <c r="F38" s="66"/>
      <c r="H38" s="145"/>
      <c r="I38" s="145"/>
    </row>
    <row r="39" spans="1:14" ht="12.75" customHeight="1" x14ac:dyDescent="0.2">
      <c r="D39" s="175"/>
      <c r="F39" s="66"/>
      <c r="H39" s="145"/>
      <c r="I39" s="145"/>
    </row>
    <row r="40" spans="1:14" ht="12.75" customHeight="1" x14ac:dyDescent="0.2">
      <c r="D40" s="175"/>
      <c r="F40" s="66"/>
      <c r="H40" s="145"/>
      <c r="I40" s="145"/>
    </row>
    <row r="41" spans="1:14" ht="12.75" customHeight="1" x14ac:dyDescent="0.2">
      <c r="D41" s="175"/>
      <c r="F41" s="66"/>
      <c r="H41" s="145"/>
      <c r="I41" s="145"/>
    </row>
    <row r="42" spans="1:14" ht="12" customHeight="1" x14ac:dyDescent="0.2">
      <c r="D42" s="175"/>
      <c r="F42" s="66"/>
      <c r="H42" s="145"/>
      <c r="I42" s="145"/>
    </row>
    <row r="43" spans="1:14" ht="12" customHeight="1" x14ac:dyDescent="0.2">
      <c r="D43" s="175"/>
      <c r="F43" s="66"/>
      <c r="H43" s="145"/>
      <c r="I43" s="145"/>
    </row>
    <row r="44" spans="1:14" ht="12" customHeight="1" x14ac:dyDescent="0.2">
      <c r="D44" s="175"/>
      <c r="F44" s="66"/>
      <c r="H44" s="145"/>
      <c r="I44" s="145"/>
    </row>
    <row r="45" spans="1:14" ht="12" customHeight="1" x14ac:dyDescent="0.2">
      <c r="D45" s="175"/>
      <c r="F45" s="66"/>
      <c r="H45" s="145"/>
      <c r="I45" s="145"/>
    </row>
    <row r="46" spans="1:14" ht="12" customHeight="1" x14ac:dyDescent="0.2">
      <c r="A46" s="33"/>
      <c r="C46" s="126"/>
      <c r="D46" s="194"/>
      <c r="E46" s="33"/>
      <c r="F46" s="29"/>
      <c r="H46" s="145"/>
      <c r="I46" s="145"/>
      <c r="J46" s="160" t="s">
        <v>147</v>
      </c>
      <c r="L46" s="160" t="s">
        <v>126</v>
      </c>
      <c r="M46" s="160"/>
      <c r="N46" s="160"/>
    </row>
    <row r="47" spans="1:14" ht="12" customHeight="1" x14ac:dyDescent="0.2">
      <c r="A47" s="28" t="s">
        <v>18</v>
      </c>
      <c r="C47" s="127" t="s">
        <v>19</v>
      </c>
      <c r="D47" s="194" t="s">
        <v>114</v>
      </c>
      <c r="E47" s="28" t="s">
        <v>20</v>
      </c>
      <c r="F47" s="29" t="s">
        <v>21</v>
      </c>
      <c r="G47" s="143" t="s">
        <v>22</v>
      </c>
      <c r="H47" s="155"/>
      <c r="J47" s="145" t="s">
        <v>25</v>
      </c>
      <c r="K47" s="155" t="s">
        <v>77</v>
      </c>
      <c r="L47" s="145" t="s">
        <v>25</v>
      </c>
    </row>
    <row r="48" spans="1:14" ht="12" customHeight="1" x14ac:dyDescent="0.2">
      <c r="A48" s="30"/>
      <c r="B48" s="119"/>
      <c r="C48" s="128" t="s">
        <v>26</v>
      </c>
      <c r="D48" s="195" t="s">
        <v>115</v>
      </c>
      <c r="E48" s="31" t="s">
        <v>27</v>
      </c>
      <c r="F48" s="32" t="s">
        <v>28</v>
      </c>
      <c r="G48" s="144" t="s">
        <v>29</v>
      </c>
      <c r="H48" s="201" t="s">
        <v>23</v>
      </c>
      <c r="I48" s="201" t="s">
        <v>24</v>
      </c>
      <c r="J48" s="149" t="s">
        <v>30</v>
      </c>
      <c r="K48" s="156" t="s">
        <v>30</v>
      </c>
      <c r="L48" s="149" t="s">
        <v>30</v>
      </c>
      <c r="M48" s="149"/>
      <c r="N48" s="149"/>
    </row>
    <row r="49" spans="1:114" ht="12" customHeight="1" x14ac:dyDescent="0.2">
      <c r="A49" s="33"/>
      <c r="B49" s="121"/>
      <c r="C49" s="129"/>
      <c r="D49" s="175"/>
      <c r="F49" s="66"/>
      <c r="G49" s="143"/>
      <c r="H49" s="143"/>
      <c r="I49" s="143"/>
    </row>
    <row r="50" spans="1:114" ht="12" customHeight="1" x14ac:dyDescent="0.2">
      <c r="A50" s="33" t="s">
        <v>10</v>
      </c>
      <c r="B50" s="121"/>
      <c r="C50" s="129" t="s">
        <v>121</v>
      </c>
      <c r="D50" s="175">
        <v>0.4425</v>
      </c>
      <c r="F50" s="66">
        <v>44651</v>
      </c>
      <c r="G50" s="143">
        <v>1641119.69</v>
      </c>
      <c r="H50" s="143">
        <v>1641119.69</v>
      </c>
      <c r="I50" s="143">
        <v>1641119.69</v>
      </c>
      <c r="J50" s="145">
        <v>1247.5999999999999</v>
      </c>
      <c r="K50" s="155">
        <f>SUM(J50+L50+M50+N50)</f>
        <v>2202.2599999999998</v>
      </c>
      <c r="L50" s="145">
        <v>954.66</v>
      </c>
    </row>
    <row r="51" spans="1:114" x14ac:dyDescent="0.2">
      <c r="A51" s="33"/>
      <c r="B51" s="121"/>
      <c r="C51" s="129"/>
      <c r="D51" s="197"/>
      <c r="F51" s="66"/>
      <c r="G51" s="143"/>
      <c r="H51" s="143"/>
      <c r="I51" s="143"/>
    </row>
    <row r="52" spans="1:114" x14ac:dyDescent="0.2">
      <c r="A52" s="33" t="s">
        <v>11</v>
      </c>
      <c r="B52" s="121"/>
      <c r="C52" s="129" t="s">
        <v>121</v>
      </c>
      <c r="D52" s="175">
        <v>0.4425</v>
      </c>
      <c r="F52" s="66">
        <v>44651</v>
      </c>
      <c r="G52" s="143">
        <v>63749.4</v>
      </c>
      <c r="H52" s="143">
        <v>63749.4</v>
      </c>
      <c r="I52" s="143">
        <v>63749.4</v>
      </c>
      <c r="J52" s="145">
        <v>41.23</v>
      </c>
      <c r="K52" s="155">
        <f>SUM(J52+L52+M52+N52)</f>
        <v>64.25</v>
      </c>
      <c r="L52" s="145">
        <v>23.02</v>
      </c>
    </row>
    <row r="53" spans="1:114" s="213" customFormat="1" x14ac:dyDescent="0.2">
      <c r="A53" s="209"/>
      <c r="B53" s="210"/>
      <c r="C53" s="211"/>
      <c r="D53" s="212"/>
      <c r="F53" s="66"/>
      <c r="G53" s="214"/>
      <c r="H53" s="214"/>
      <c r="I53" s="214"/>
      <c r="J53" s="215"/>
      <c r="K53" s="155">
        <f>SUM(J53+L53+M53+N53)</f>
        <v>0</v>
      </c>
      <c r="L53" s="215"/>
      <c r="M53" s="215"/>
      <c r="N53" s="215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</row>
    <row r="54" spans="1:114" x14ac:dyDescent="0.2">
      <c r="A54" s="33" t="s">
        <v>32</v>
      </c>
      <c r="C54" s="129" t="s">
        <v>121</v>
      </c>
      <c r="D54" s="175">
        <v>0.4425</v>
      </c>
      <c r="F54" s="66">
        <v>44651</v>
      </c>
      <c r="G54" s="143">
        <v>775024.1</v>
      </c>
      <c r="H54" s="143">
        <v>775024.1</v>
      </c>
      <c r="I54" s="143">
        <v>775024.1</v>
      </c>
      <c r="J54" s="145" t="s">
        <v>97</v>
      </c>
      <c r="K54" s="145" t="s">
        <v>97</v>
      </c>
      <c r="L54" s="145" t="s">
        <v>97</v>
      </c>
    </row>
    <row r="55" spans="1:114" x14ac:dyDescent="0.2">
      <c r="A55" s="33"/>
      <c r="C55" s="129"/>
      <c r="D55" s="197"/>
      <c r="F55" s="66"/>
      <c r="H55" s="145"/>
      <c r="I55" s="145"/>
    </row>
    <row r="56" spans="1:114" x14ac:dyDescent="0.2">
      <c r="A56" s="33" t="s">
        <v>33</v>
      </c>
      <c r="C56" s="129" t="s">
        <v>121</v>
      </c>
      <c r="D56" s="175">
        <v>0.4425</v>
      </c>
      <c r="F56" s="66">
        <v>44651</v>
      </c>
      <c r="G56" s="143">
        <v>141444.54</v>
      </c>
      <c r="H56" s="143">
        <v>141444.54</v>
      </c>
      <c r="I56" s="143">
        <v>141444.54</v>
      </c>
      <c r="J56" s="145">
        <v>93.8</v>
      </c>
      <c r="K56" s="155">
        <f>SUM(J56+L56+M56+N56)</f>
        <v>126.24</v>
      </c>
      <c r="L56" s="145">
        <v>32.44</v>
      </c>
    </row>
    <row r="57" spans="1:114" x14ac:dyDescent="0.2">
      <c r="A57" s="33"/>
      <c r="C57" s="129"/>
      <c r="D57" s="175"/>
      <c r="F57" s="66"/>
      <c r="G57" s="143"/>
      <c r="H57" s="143"/>
      <c r="I57" s="143"/>
    </row>
    <row r="58" spans="1:114" ht="12" customHeight="1" x14ac:dyDescent="0.2">
      <c r="A58" s="33" t="s">
        <v>34</v>
      </c>
      <c r="B58" s="140"/>
      <c r="C58" s="129" t="s">
        <v>121</v>
      </c>
      <c r="D58" s="175">
        <v>0.4425</v>
      </c>
      <c r="F58" s="66">
        <v>44651</v>
      </c>
      <c r="G58" s="145">
        <v>443834.88</v>
      </c>
      <c r="H58" s="145">
        <v>443834.88</v>
      </c>
      <c r="I58" s="145">
        <v>443834.88</v>
      </c>
      <c r="J58" s="145">
        <v>86.93</v>
      </c>
      <c r="K58" s="155">
        <f>SUM(J58+L58+M58+N58)</f>
        <v>241.77</v>
      </c>
      <c r="L58" s="145">
        <v>154.84</v>
      </c>
    </row>
    <row r="59" spans="1:114" ht="12" customHeight="1" x14ac:dyDescent="0.2">
      <c r="B59" s="125"/>
      <c r="C59" s="129"/>
      <c r="D59" s="197"/>
      <c r="F59" s="66"/>
      <c r="H59" s="145"/>
      <c r="I59" s="145"/>
    </row>
    <row r="60" spans="1:114" ht="12" customHeight="1" x14ac:dyDescent="0.2">
      <c r="A60" s="33" t="s">
        <v>15</v>
      </c>
      <c r="C60" s="129" t="s">
        <v>121</v>
      </c>
      <c r="D60" s="175">
        <v>0.4425</v>
      </c>
      <c r="F60" s="66">
        <v>44651</v>
      </c>
      <c r="G60" s="143">
        <v>2574838</v>
      </c>
      <c r="H60" s="143">
        <v>2574838</v>
      </c>
      <c r="I60" s="143">
        <v>2574838</v>
      </c>
      <c r="J60" s="145">
        <v>2043.2</v>
      </c>
      <c r="K60" s="155">
        <f>SUM(J60+L60+M60+N60)</f>
        <v>2757.38</v>
      </c>
      <c r="L60" s="145">
        <v>714.18</v>
      </c>
    </row>
    <row r="61" spans="1:114" s="158" customFormat="1" x14ac:dyDescent="0.2">
      <c r="A61" s="33"/>
      <c r="B61" s="121"/>
      <c r="C61" s="129"/>
      <c r="D61" s="175"/>
      <c r="E61" s="26"/>
      <c r="F61" s="66"/>
      <c r="G61" s="143"/>
      <c r="H61" s="143"/>
      <c r="I61" s="143"/>
      <c r="J61" s="145"/>
      <c r="K61" s="155"/>
      <c r="L61" s="145"/>
      <c r="M61" s="145"/>
      <c r="N61" s="145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29"/>
      <c r="CF61" s="129"/>
      <c r="CG61" s="129"/>
      <c r="CH61" s="129"/>
      <c r="CI61" s="129"/>
      <c r="CJ61" s="129"/>
      <c r="CK61" s="129"/>
      <c r="CL61" s="129"/>
      <c r="CM61" s="129"/>
      <c r="CN61" s="129"/>
      <c r="CO61" s="129"/>
      <c r="CP61" s="129"/>
      <c r="CQ61" s="129"/>
      <c r="CR61" s="129"/>
      <c r="CS61" s="129"/>
      <c r="CT61" s="129"/>
      <c r="CU61" s="129"/>
      <c r="CV61" s="129"/>
      <c r="CW61" s="129"/>
      <c r="CX61" s="129"/>
      <c r="CY61" s="129"/>
      <c r="CZ61" s="129"/>
      <c r="DA61" s="129"/>
      <c r="DB61" s="129"/>
      <c r="DC61" s="129"/>
      <c r="DD61" s="129"/>
      <c r="DE61" s="129"/>
      <c r="DF61" s="129"/>
      <c r="DG61" s="129"/>
      <c r="DH61" s="129"/>
      <c r="DI61" s="129"/>
      <c r="DJ61" s="129"/>
    </row>
    <row r="62" spans="1:114" x14ac:dyDescent="0.2">
      <c r="A62" s="33" t="s">
        <v>118</v>
      </c>
      <c r="B62" s="121"/>
      <c r="C62" s="129" t="s">
        <v>121</v>
      </c>
      <c r="D62" s="175">
        <v>0.4425</v>
      </c>
      <c r="F62" s="66">
        <v>44651</v>
      </c>
      <c r="G62" s="143">
        <v>3877.84</v>
      </c>
      <c r="H62" s="143">
        <v>3877.84</v>
      </c>
      <c r="I62" s="143">
        <v>3877.84</v>
      </c>
      <c r="J62" s="145">
        <v>2.54</v>
      </c>
      <c r="K62" s="155">
        <f>SUM(J62+L62+M62+N62)</f>
        <v>3.9699999999999998</v>
      </c>
      <c r="L62" s="145">
        <v>1.43</v>
      </c>
    </row>
    <row r="63" spans="1:114" s="16" customFormat="1" x14ac:dyDescent="0.2">
      <c r="A63" s="33"/>
      <c r="B63" s="118"/>
      <c r="C63" s="129"/>
      <c r="D63" s="175"/>
      <c r="E63" s="26"/>
      <c r="F63" s="66"/>
      <c r="G63" s="143"/>
      <c r="H63" s="143"/>
      <c r="I63" s="143"/>
      <c r="J63" s="145"/>
      <c r="K63" s="155"/>
      <c r="L63" s="145"/>
      <c r="M63" s="145"/>
      <c r="N63" s="145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</row>
    <row r="64" spans="1:114" x14ac:dyDescent="0.2">
      <c r="A64" s="33" t="s">
        <v>99</v>
      </c>
      <c r="C64" s="129" t="s">
        <v>121</v>
      </c>
      <c r="D64" s="175">
        <v>0.4425</v>
      </c>
      <c r="F64" s="66">
        <v>44651</v>
      </c>
      <c r="G64" s="145">
        <v>1023940.54</v>
      </c>
      <c r="H64" s="145">
        <v>1023940.54</v>
      </c>
      <c r="I64" s="145">
        <v>1023940.54</v>
      </c>
      <c r="J64" s="145">
        <v>669.86</v>
      </c>
      <c r="K64" s="155">
        <f>SUM(J64+L64+M64+N64)</f>
        <v>1047.17</v>
      </c>
      <c r="L64" s="145">
        <v>377.31</v>
      </c>
    </row>
    <row r="65" spans="1:14" x14ac:dyDescent="0.2">
      <c r="A65" s="33"/>
      <c r="C65" s="129"/>
      <c r="D65" s="175"/>
      <c r="F65" s="66"/>
      <c r="H65" s="145"/>
      <c r="I65" s="145"/>
    </row>
    <row r="66" spans="1:14" x14ac:dyDescent="0.2">
      <c r="A66" s="33"/>
      <c r="C66" s="129"/>
      <c r="D66" s="175"/>
      <c r="F66" s="66"/>
      <c r="H66" s="145"/>
      <c r="I66" s="145"/>
    </row>
    <row r="67" spans="1:14" x14ac:dyDescent="0.2">
      <c r="A67" s="33"/>
      <c r="C67" s="129"/>
      <c r="D67" s="175"/>
      <c r="F67" s="66"/>
      <c r="H67" s="145"/>
      <c r="I67" s="145"/>
    </row>
    <row r="68" spans="1:14" ht="12" customHeight="1" x14ac:dyDescent="0.2">
      <c r="A68" s="33"/>
      <c r="C68" s="126"/>
      <c r="D68" s="194"/>
      <c r="E68" s="33"/>
      <c r="F68" s="29"/>
      <c r="H68" s="145"/>
      <c r="I68" s="145"/>
      <c r="J68" s="160" t="s">
        <v>147</v>
      </c>
      <c r="L68" s="160" t="s">
        <v>126</v>
      </c>
      <c r="M68" s="160"/>
      <c r="N68" s="160"/>
    </row>
    <row r="69" spans="1:14" ht="12" customHeight="1" x14ac:dyDescent="0.2">
      <c r="A69" s="28" t="s">
        <v>18</v>
      </c>
      <c r="C69" s="127" t="s">
        <v>19</v>
      </c>
      <c r="D69" s="194" t="s">
        <v>114</v>
      </c>
      <c r="E69" s="28" t="s">
        <v>20</v>
      </c>
      <c r="F69" s="29" t="s">
        <v>21</v>
      </c>
      <c r="G69" s="143" t="s">
        <v>22</v>
      </c>
      <c r="H69" s="155"/>
      <c r="J69" s="145" t="s">
        <v>25</v>
      </c>
      <c r="K69" s="155" t="s">
        <v>77</v>
      </c>
      <c r="L69" s="145" t="s">
        <v>25</v>
      </c>
    </row>
    <row r="70" spans="1:14" ht="12" customHeight="1" x14ac:dyDescent="0.2">
      <c r="A70" s="30"/>
      <c r="B70" s="119"/>
      <c r="C70" s="128" t="s">
        <v>26</v>
      </c>
      <c r="D70" s="195" t="s">
        <v>115</v>
      </c>
      <c r="E70" s="31" t="s">
        <v>27</v>
      </c>
      <c r="F70" s="32" t="s">
        <v>28</v>
      </c>
      <c r="G70" s="144" t="s">
        <v>29</v>
      </c>
      <c r="H70" s="201" t="s">
        <v>23</v>
      </c>
      <c r="I70" s="201" t="s">
        <v>24</v>
      </c>
      <c r="J70" s="149" t="s">
        <v>30</v>
      </c>
      <c r="K70" s="156" t="s">
        <v>30</v>
      </c>
      <c r="L70" s="149" t="s">
        <v>30</v>
      </c>
      <c r="M70" s="149"/>
      <c r="N70" s="149"/>
    </row>
    <row r="71" spans="1:14" x14ac:dyDescent="0.2">
      <c r="A71" s="33"/>
      <c r="C71" s="129"/>
      <c r="D71" s="175"/>
      <c r="F71" s="66"/>
      <c r="H71" s="145"/>
      <c r="I71" s="145"/>
    </row>
    <row r="72" spans="1:14" x14ac:dyDescent="0.2">
      <c r="A72" s="33" t="s">
        <v>16</v>
      </c>
      <c r="C72" s="126" t="s">
        <v>129</v>
      </c>
      <c r="D72" s="198"/>
      <c r="E72" s="33"/>
      <c r="F72" s="133"/>
      <c r="G72" s="218">
        <v>14371369.939999999</v>
      </c>
      <c r="H72" s="218">
        <v>14371369.939999999</v>
      </c>
      <c r="I72" s="218">
        <v>14371369.939999999</v>
      </c>
      <c r="J72" s="219">
        <v>6771.38</v>
      </c>
      <c r="K72" s="220">
        <f>SUM(J72+L72+M72+N72)</f>
        <v>9704.5300000000007</v>
      </c>
      <c r="L72" s="219">
        <v>2933.15</v>
      </c>
      <c r="M72" s="219"/>
      <c r="N72" s="219"/>
    </row>
    <row r="73" spans="1:14" x14ac:dyDescent="0.2">
      <c r="A73" s="33"/>
      <c r="C73" s="126"/>
      <c r="D73" s="198"/>
      <c r="E73" s="33"/>
      <c r="F73" s="133"/>
      <c r="G73" s="124"/>
      <c r="H73" s="124"/>
      <c r="I73" s="124"/>
      <c r="J73" s="184"/>
      <c r="K73" s="217"/>
      <c r="L73" s="184"/>
      <c r="M73" s="184"/>
      <c r="N73" s="184"/>
    </row>
    <row r="74" spans="1:14" x14ac:dyDescent="0.2">
      <c r="A74" s="161"/>
      <c r="C74" s="163" t="s">
        <v>100</v>
      </c>
      <c r="D74" s="175">
        <v>0.4425</v>
      </c>
      <c r="E74" s="164"/>
      <c r="F74" s="203">
        <v>44651</v>
      </c>
      <c r="G74" s="145">
        <v>1680974.9</v>
      </c>
      <c r="H74" s="145">
        <v>1680974.9</v>
      </c>
      <c r="I74" s="145">
        <v>1680974.9</v>
      </c>
      <c r="J74" s="50">
        <v>955.2</v>
      </c>
      <c r="K74" s="157">
        <f>SUM(J74+L74+M74+N74)</f>
        <v>1505.52</v>
      </c>
      <c r="L74" s="50">
        <v>550.32000000000005</v>
      </c>
      <c r="M74" s="50"/>
      <c r="N74" s="50"/>
    </row>
    <row r="75" spans="1:14" x14ac:dyDescent="0.2">
      <c r="A75" s="165" t="s">
        <v>35</v>
      </c>
      <c r="C75" s="166" t="s">
        <v>36</v>
      </c>
      <c r="D75" s="175">
        <v>0.4425</v>
      </c>
      <c r="E75" s="167"/>
      <c r="F75" s="203">
        <v>44651</v>
      </c>
      <c r="G75" s="50">
        <v>105758.67</v>
      </c>
      <c r="H75" s="50">
        <v>105758.67</v>
      </c>
      <c r="I75" s="50">
        <v>105758.67</v>
      </c>
      <c r="J75" s="50">
        <v>68.45</v>
      </c>
      <c r="K75" s="157">
        <f>SUM(J75+L75+M75+N75)</f>
        <v>106.09</v>
      </c>
      <c r="L75" s="50">
        <v>37.64</v>
      </c>
      <c r="M75" s="50"/>
      <c r="N75" s="50"/>
    </row>
    <row r="76" spans="1:14" x14ac:dyDescent="0.2">
      <c r="A76" s="165"/>
      <c r="C76" s="166" t="s">
        <v>119</v>
      </c>
      <c r="D76" s="175">
        <v>0.4425</v>
      </c>
      <c r="E76" s="167"/>
      <c r="F76" s="203">
        <v>44651</v>
      </c>
      <c r="G76" s="168">
        <v>400511.31</v>
      </c>
      <c r="H76" s="168">
        <v>400511.31</v>
      </c>
      <c r="I76" s="168">
        <v>400511.31</v>
      </c>
      <c r="J76" s="50">
        <v>262.08999999999997</v>
      </c>
      <c r="K76" s="157">
        <f>SUM(J76+L76+M76+N76)</f>
        <v>410</v>
      </c>
      <c r="L76" s="50">
        <v>147.91</v>
      </c>
      <c r="M76" s="50"/>
      <c r="N76" s="50"/>
    </row>
    <row r="77" spans="1:14" x14ac:dyDescent="0.2">
      <c r="A77" s="161"/>
      <c r="C77" s="163" t="s">
        <v>127</v>
      </c>
      <c r="D77" s="175">
        <v>0.4425</v>
      </c>
      <c r="E77" s="167"/>
      <c r="F77" s="203">
        <v>44651</v>
      </c>
      <c r="G77" s="50">
        <v>21481.5</v>
      </c>
      <c r="H77" s="50">
        <v>21481.5</v>
      </c>
      <c r="I77" s="50">
        <v>21481.5</v>
      </c>
      <c r="J77" s="50" t="s">
        <v>97</v>
      </c>
      <c r="K77" s="50" t="s">
        <v>97</v>
      </c>
      <c r="L77" s="50" t="s">
        <v>97</v>
      </c>
      <c r="M77" s="50"/>
      <c r="N77" s="50"/>
    </row>
    <row r="78" spans="1:14" x14ac:dyDescent="0.2">
      <c r="A78" s="41"/>
      <c r="C78" s="163" t="s">
        <v>98</v>
      </c>
      <c r="D78" s="175">
        <v>0.4425</v>
      </c>
      <c r="E78" s="167"/>
      <c r="F78" s="203">
        <v>44651</v>
      </c>
      <c r="G78" s="168">
        <v>592632.11</v>
      </c>
      <c r="H78" s="168">
        <v>592632.11</v>
      </c>
      <c r="I78" s="168">
        <v>592632.11</v>
      </c>
      <c r="J78" s="50">
        <v>413.85</v>
      </c>
      <c r="K78" s="157">
        <f>SUM(J78+L78+M78+N78)</f>
        <v>656.78</v>
      </c>
      <c r="L78" s="50">
        <v>242.93</v>
      </c>
      <c r="M78" s="50"/>
      <c r="N78" s="50"/>
    </row>
    <row r="79" spans="1:14" x14ac:dyDescent="0.2">
      <c r="A79" s="161"/>
      <c r="C79" s="163" t="s">
        <v>37</v>
      </c>
      <c r="D79" s="175">
        <v>0.4425</v>
      </c>
      <c r="E79" s="167"/>
      <c r="F79" s="203">
        <v>44651</v>
      </c>
      <c r="G79" s="168">
        <v>403739.7</v>
      </c>
      <c r="H79" s="168">
        <v>403739.7</v>
      </c>
      <c r="I79" s="168">
        <v>403739.7</v>
      </c>
      <c r="J79" s="50">
        <v>228.29</v>
      </c>
      <c r="K79" s="157">
        <f>SUM(J79+L79+M79+N79)</f>
        <v>340.40999999999997</v>
      </c>
      <c r="L79" s="50">
        <v>112.12</v>
      </c>
      <c r="M79" s="50"/>
      <c r="N79" s="50"/>
    </row>
    <row r="80" spans="1:14" x14ac:dyDescent="0.2">
      <c r="A80" s="161"/>
      <c r="C80" s="163" t="s">
        <v>88</v>
      </c>
      <c r="D80" s="175">
        <v>0.4425</v>
      </c>
      <c r="E80" s="167"/>
      <c r="F80" s="203">
        <v>44651</v>
      </c>
      <c r="G80" s="22">
        <v>1964946.99</v>
      </c>
      <c r="H80" s="22">
        <v>1964946.99</v>
      </c>
      <c r="I80" s="22">
        <v>1964946.99</v>
      </c>
      <c r="J80" s="50" t="s">
        <v>97</v>
      </c>
      <c r="K80" s="50" t="s">
        <v>97</v>
      </c>
      <c r="L80" s="50" t="s">
        <v>97</v>
      </c>
      <c r="M80" s="50"/>
      <c r="N80" s="50"/>
    </row>
    <row r="81" spans="1:114" x14ac:dyDescent="0.2">
      <c r="A81" s="165"/>
      <c r="C81" s="166" t="s">
        <v>38</v>
      </c>
      <c r="D81" s="175">
        <v>0.4425</v>
      </c>
      <c r="E81" s="167"/>
      <c r="F81" s="203">
        <v>44651</v>
      </c>
      <c r="G81" s="168">
        <v>299534.92</v>
      </c>
      <c r="H81" s="168">
        <v>299534.92</v>
      </c>
      <c r="I81" s="168">
        <v>299534.92</v>
      </c>
      <c r="J81" s="50">
        <v>118.99</v>
      </c>
      <c r="K81" s="157">
        <f t="shared" ref="K81:K87" si="0">SUM(J81+L81+M81+N81)</f>
        <v>243.56</v>
      </c>
      <c r="L81" s="50">
        <v>124.57</v>
      </c>
      <c r="M81" s="50"/>
      <c r="N81" s="50"/>
    </row>
    <row r="82" spans="1:114" x14ac:dyDescent="0.2">
      <c r="A82" s="165"/>
      <c r="C82" s="166" t="s">
        <v>136</v>
      </c>
      <c r="D82" s="175">
        <v>0.4425</v>
      </c>
      <c r="E82" s="167"/>
      <c r="F82" s="203">
        <v>44651</v>
      </c>
      <c r="G82" s="168">
        <v>77803.86</v>
      </c>
      <c r="H82" s="168">
        <v>77803.86</v>
      </c>
      <c r="I82" s="168">
        <v>77803.86</v>
      </c>
      <c r="J82" s="50">
        <v>128.13</v>
      </c>
      <c r="K82" s="157">
        <f t="shared" si="0"/>
        <v>148.16</v>
      </c>
      <c r="L82" s="50">
        <v>20.03</v>
      </c>
      <c r="M82" s="50"/>
      <c r="N82" s="50"/>
    </row>
    <row r="83" spans="1:114" ht="12" customHeight="1" x14ac:dyDescent="0.2">
      <c r="A83" s="161"/>
      <c r="C83" s="163" t="s">
        <v>39</v>
      </c>
      <c r="D83" s="175">
        <v>0.4425</v>
      </c>
      <c r="E83" s="167"/>
      <c r="F83" s="203">
        <v>44651</v>
      </c>
      <c r="G83" s="168">
        <v>181975.06</v>
      </c>
      <c r="H83" s="168">
        <v>181975.06</v>
      </c>
      <c r="I83" s="168">
        <v>181975.06</v>
      </c>
      <c r="J83" s="50">
        <v>144.07</v>
      </c>
      <c r="K83" s="157">
        <f t="shared" si="0"/>
        <v>225.04</v>
      </c>
      <c r="L83" s="50">
        <v>80.97</v>
      </c>
      <c r="M83" s="50"/>
      <c r="N83" s="50"/>
    </row>
    <row r="84" spans="1:114" s="14" customFormat="1" x14ac:dyDescent="0.2">
      <c r="A84" s="161"/>
      <c r="B84" s="162"/>
      <c r="C84" s="163" t="s">
        <v>141</v>
      </c>
      <c r="D84" s="175">
        <v>0.4425</v>
      </c>
      <c r="E84" s="167"/>
      <c r="F84" s="203">
        <v>44651</v>
      </c>
      <c r="G84" s="168">
        <v>1567881.65</v>
      </c>
      <c r="H84" s="168">
        <v>1567881.65</v>
      </c>
      <c r="I84" s="168">
        <v>1567881.65</v>
      </c>
      <c r="J84" s="50">
        <v>906.06</v>
      </c>
      <c r="K84" s="157">
        <f t="shared" si="0"/>
        <v>1351.22</v>
      </c>
      <c r="L84" s="50">
        <v>445.16</v>
      </c>
      <c r="M84" s="50"/>
      <c r="N84" s="50"/>
    </row>
    <row r="85" spans="1:114" x14ac:dyDescent="0.2">
      <c r="A85" s="161"/>
      <c r="B85" s="162"/>
      <c r="C85" s="163" t="s">
        <v>40</v>
      </c>
      <c r="D85" s="175">
        <v>0.4425</v>
      </c>
      <c r="E85" s="167"/>
      <c r="F85" s="203">
        <v>44651</v>
      </c>
      <c r="G85" s="168">
        <v>24392.91</v>
      </c>
      <c r="H85" s="168">
        <v>24392.91</v>
      </c>
      <c r="I85" s="168">
        <v>24392.91</v>
      </c>
      <c r="J85" s="50">
        <v>15.81</v>
      </c>
      <c r="K85" s="157">
        <f t="shared" si="0"/>
        <v>24.44</v>
      </c>
      <c r="L85" s="50">
        <v>8.6300000000000008</v>
      </c>
      <c r="M85" s="50"/>
      <c r="N85" s="50"/>
    </row>
    <row r="86" spans="1:114" x14ac:dyDescent="0.2">
      <c r="A86" s="161"/>
      <c r="B86" s="162"/>
      <c r="C86" s="163" t="s">
        <v>41</v>
      </c>
      <c r="D86" s="175">
        <v>0.4425</v>
      </c>
      <c r="E86" s="167"/>
      <c r="F86" s="203">
        <v>44651</v>
      </c>
      <c r="G86" s="168">
        <v>183098.27</v>
      </c>
      <c r="H86" s="168">
        <v>183098.27</v>
      </c>
      <c r="I86" s="168">
        <v>183098.27</v>
      </c>
      <c r="J86" s="50">
        <v>119.81</v>
      </c>
      <c r="K86" s="157">
        <f t="shared" si="0"/>
        <v>189.32999999999998</v>
      </c>
      <c r="L86" s="50">
        <v>69.52</v>
      </c>
      <c r="M86" s="50"/>
      <c r="N86" s="50"/>
    </row>
    <row r="87" spans="1:114" x14ac:dyDescent="0.2">
      <c r="A87" s="161"/>
      <c r="B87" s="162"/>
      <c r="C87" s="163" t="s">
        <v>130</v>
      </c>
      <c r="D87" s="175">
        <v>0.4425</v>
      </c>
      <c r="E87" s="167"/>
      <c r="F87" s="203">
        <v>44651</v>
      </c>
      <c r="G87" s="168">
        <v>5064440.66</v>
      </c>
      <c r="H87" s="168">
        <v>5064440.66</v>
      </c>
      <c r="I87" s="168">
        <v>5064440.66</v>
      </c>
      <c r="J87" s="50">
        <v>2631.38</v>
      </c>
      <c r="K87" s="157">
        <f t="shared" si="0"/>
        <v>2904.8500000000004</v>
      </c>
      <c r="L87" s="50">
        <v>273.47000000000003</v>
      </c>
      <c r="M87" s="50"/>
      <c r="N87" s="50"/>
    </row>
    <row r="88" spans="1:114" x14ac:dyDescent="0.2">
      <c r="A88" s="161"/>
      <c r="B88" s="162"/>
      <c r="C88" s="163" t="s">
        <v>89</v>
      </c>
      <c r="D88" s="175">
        <v>0.4425</v>
      </c>
      <c r="E88" s="167"/>
      <c r="F88" s="203">
        <v>44651</v>
      </c>
      <c r="G88" s="22">
        <v>0</v>
      </c>
      <c r="H88" s="22">
        <v>0</v>
      </c>
      <c r="I88" s="22">
        <v>0</v>
      </c>
      <c r="J88" s="50" t="s">
        <v>97</v>
      </c>
      <c r="K88" s="50" t="s">
        <v>97</v>
      </c>
      <c r="L88" s="50" t="s">
        <v>97</v>
      </c>
      <c r="M88" s="50"/>
      <c r="N88" s="50"/>
    </row>
    <row r="89" spans="1:114" x14ac:dyDescent="0.2">
      <c r="A89" s="161"/>
      <c r="B89" s="162"/>
      <c r="C89" s="163" t="s">
        <v>82</v>
      </c>
      <c r="D89" s="175">
        <v>0.4425</v>
      </c>
      <c r="E89" s="167"/>
      <c r="F89" s="203">
        <v>44651</v>
      </c>
      <c r="G89" s="22">
        <v>1</v>
      </c>
      <c r="H89" s="22">
        <v>1</v>
      </c>
      <c r="I89" s="22">
        <v>1</v>
      </c>
      <c r="J89" s="50" t="s">
        <v>97</v>
      </c>
      <c r="K89" s="50" t="s">
        <v>97</v>
      </c>
      <c r="L89" s="50" t="s">
        <v>97</v>
      </c>
      <c r="M89" s="50"/>
      <c r="N89" s="50"/>
    </row>
    <row r="90" spans="1:114" x14ac:dyDescent="0.2">
      <c r="A90" s="161"/>
      <c r="B90" s="169"/>
      <c r="C90" s="163" t="s">
        <v>42</v>
      </c>
      <c r="D90" s="175">
        <v>0.4425</v>
      </c>
      <c r="E90" s="167"/>
      <c r="F90" s="203">
        <v>44651</v>
      </c>
      <c r="G90" s="168">
        <v>566692.94999999995</v>
      </c>
      <c r="H90" s="168">
        <v>566692.94999999995</v>
      </c>
      <c r="I90" s="168">
        <v>566692.94999999995</v>
      </c>
      <c r="J90" s="50" t="s">
        <v>97</v>
      </c>
      <c r="K90" s="50" t="s">
        <v>97</v>
      </c>
      <c r="L90" s="50" t="s">
        <v>97</v>
      </c>
      <c r="M90" s="50"/>
      <c r="N90" s="50"/>
    </row>
    <row r="91" spans="1:114" x14ac:dyDescent="0.2">
      <c r="A91" s="161"/>
      <c r="B91" s="162"/>
      <c r="C91" s="163" t="s">
        <v>43</v>
      </c>
      <c r="D91" s="175">
        <v>0.4425</v>
      </c>
      <c r="E91" s="167"/>
      <c r="F91" s="203">
        <v>44651</v>
      </c>
      <c r="G91" s="168">
        <v>247713.37</v>
      </c>
      <c r="H91" s="168">
        <v>247713.37</v>
      </c>
      <c r="I91" s="168">
        <v>247713.37</v>
      </c>
      <c r="J91" s="50">
        <v>171.85</v>
      </c>
      <c r="K91" s="157">
        <f>SUM(J91+L91+M91+N91)</f>
        <v>299.78999999999996</v>
      </c>
      <c r="L91" s="50">
        <v>127.94</v>
      </c>
      <c r="M91" s="50"/>
      <c r="N91" s="50"/>
    </row>
    <row r="92" spans="1:114" ht="10.9" customHeight="1" x14ac:dyDescent="0.2">
      <c r="A92" s="161"/>
      <c r="B92" s="162"/>
      <c r="C92" s="163" t="s">
        <v>44</v>
      </c>
      <c r="D92" s="175">
        <v>0.4425</v>
      </c>
      <c r="E92" s="167"/>
      <c r="F92" s="203">
        <v>44651</v>
      </c>
      <c r="G92" s="168">
        <v>225020.96</v>
      </c>
      <c r="H92" s="168">
        <v>225020.96</v>
      </c>
      <c r="I92" s="168">
        <v>225020.96</v>
      </c>
      <c r="J92" s="50" t="s">
        <v>97</v>
      </c>
      <c r="K92" s="50" t="s">
        <v>97</v>
      </c>
      <c r="L92" s="50" t="s">
        <v>97</v>
      </c>
      <c r="M92" s="50"/>
      <c r="N92" s="50"/>
    </row>
    <row r="93" spans="1:114" x14ac:dyDescent="0.2">
      <c r="A93" s="161"/>
      <c r="B93" s="170"/>
      <c r="C93" s="163" t="s">
        <v>45</v>
      </c>
      <c r="D93" s="175">
        <v>0.4425</v>
      </c>
      <c r="E93" s="167"/>
      <c r="F93" s="203">
        <v>44651</v>
      </c>
      <c r="G93" s="168">
        <v>38450.92</v>
      </c>
      <c r="H93" s="168">
        <v>38450.92</v>
      </c>
      <c r="I93" s="168">
        <v>38450.92</v>
      </c>
      <c r="J93" s="50">
        <v>25.17</v>
      </c>
      <c r="K93" s="157">
        <f>SUM(J93+L93+M93+N93)</f>
        <v>39.370000000000005</v>
      </c>
      <c r="L93" s="50">
        <v>14.2</v>
      </c>
      <c r="M93" s="50"/>
      <c r="N93" s="50"/>
    </row>
    <row r="94" spans="1:114" x14ac:dyDescent="0.2">
      <c r="A94" s="161"/>
      <c r="B94" s="162"/>
      <c r="C94" s="163" t="s">
        <v>46</v>
      </c>
      <c r="D94" s="175">
        <v>0.4425</v>
      </c>
      <c r="E94" s="167"/>
      <c r="F94" s="203">
        <v>44651</v>
      </c>
      <c r="G94" s="22">
        <v>364220.33</v>
      </c>
      <c r="H94" s="22">
        <v>364220.33</v>
      </c>
      <c r="I94" s="22">
        <v>364220.33</v>
      </c>
      <c r="J94" s="50">
        <v>238.33</v>
      </c>
      <c r="K94" s="157">
        <f>SUM(J94+L94+M94+N94)</f>
        <v>372.91</v>
      </c>
      <c r="L94" s="50">
        <v>134.58000000000001</v>
      </c>
      <c r="M94" s="50"/>
      <c r="N94" s="50"/>
    </row>
    <row r="95" spans="1:114" s="41" customFormat="1" ht="11.25" x14ac:dyDescent="0.2">
      <c r="A95" s="165"/>
      <c r="B95" s="162"/>
      <c r="C95" s="163" t="s">
        <v>47</v>
      </c>
      <c r="D95" s="175">
        <v>0.4425</v>
      </c>
      <c r="E95" s="167"/>
      <c r="F95" s="203">
        <v>44651</v>
      </c>
      <c r="G95" s="168">
        <v>7671.6</v>
      </c>
      <c r="H95" s="168">
        <v>7671.6</v>
      </c>
      <c r="I95" s="168">
        <v>7671.6</v>
      </c>
      <c r="J95" s="50" t="s">
        <v>97</v>
      </c>
      <c r="K95" s="50" t="s">
        <v>97</v>
      </c>
      <c r="L95" s="50" t="s">
        <v>97</v>
      </c>
      <c r="M95" s="50"/>
      <c r="N95" s="50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</row>
    <row r="96" spans="1:114" s="41" customFormat="1" x14ac:dyDescent="0.2">
      <c r="A96" s="161"/>
      <c r="B96" s="162"/>
      <c r="C96" s="163" t="s">
        <v>48</v>
      </c>
      <c r="D96" s="175">
        <v>0.4425</v>
      </c>
      <c r="E96" s="167"/>
      <c r="F96" s="203">
        <v>44651</v>
      </c>
      <c r="G96" s="22">
        <v>271828.84999999998</v>
      </c>
      <c r="H96" s="22">
        <v>271828.84999999998</v>
      </c>
      <c r="I96" s="22">
        <v>271828.84999999998</v>
      </c>
      <c r="J96" s="50">
        <v>291.17</v>
      </c>
      <c r="K96" s="157">
        <f>SUM(J96+L96+M96+N96)</f>
        <v>804.67000000000007</v>
      </c>
      <c r="L96" s="50">
        <v>513.5</v>
      </c>
      <c r="M96" s="50"/>
      <c r="N96" s="50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</row>
    <row r="97" spans="1:114" s="41" customFormat="1" x14ac:dyDescent="0.2">
      <c r="A97" s="165"/>
      <c r="B97" s="162"/>
      <c r="C97" s="163" t="s">
        <v>49</v>
      </c>
      <c r="D97" s="175">
        <v>0.4425</v>
      </c>
      <c r="E97" s="167"/>
      <c r="F97" s="203">
        <v>44651</v>
      </c>
      <c r="G97" s="22">
        <v>80597.45</v>
      </c>
      <c r="H97" s="22">
        <v>80597.45</v>
      </c>
      <c r="I97" s="22">
        <v>80597.45</v>
      </c>
      <c r="J97" s="207">
        <v>52.73</v>
      </c>
      <c r="K97" s="157">
        <f>SUM(J97+L97+M97+N97)</f>
        <v>82.39</v>
      </c>
      <c r="L97" s="207">
        <v>29.66</v>
      </c>
      <c r="M97" s="171"/>
      <c r="N97" s="207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</row>
    <row r="98" spans="1:114" s="41" customFormat="1" x14ac:dyDescent="0.2">
      <c r="A98" s="161"/>
      <c r="B98" s="162"/>
      <c r="C98" s="172"/>
      <c r="D98" s="199"/>
      <c r="F98" s="48"/>
      <c r="G98" s="173">
        <f>SUM(G74:G97)</f>
        <v>14371369.939999998</v>
      </c>
      <c r="H98" s="173">
        <f>SUM(H74:H97)</f>
        <v>14371369.939999998</v>
      </c>
      <c r="I98" s="173">
        <f>SUM(I74:I97)</f>
        <v>14371369.939999998</v>
      </c>
      <c r="J98" s="174">
        <f>SUM(J74:J97)</f>
        <v>6771.38</v>
      </c>
      <c r="K98" s="223">
        <f>SUM(J98+L98+M98+N98)</f>
        <v>9704.5300000000007</v>
      </c>
      <c r="L98" s="174">
        <f>SUM(L73:L97)</f>
        <v>2933.15</v>
      </c>
      <c r="M98" s="174"/>
      <c r="N98" s="17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</row>
    <row r="99" spans="1:114" s="41" customFormat="1" x14ac:dyDescent="0.2">
      <c r="A99" s="161"/>
      <c r="B99" s="162"/>
      <c r="C99" s="172"/>
      <c r="D99" s="199"/>
      <c r="F99" s="48"/>
      <c r="G99" s="22"/>
      <c r="H99" s="22"/>
      <c r="I99" s="22"/>
      <c r="J99" s="50"/>
      <c r="K99" s="223"/>
      <c r="L99" s="50"/>
      <c r="M99" s="50"/>
      <c r="N99" s="50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</row>
    <row r="100" spans="1:114" s="41" customFormat="1" x14ac:dyDescent="0.2">
      <c r="A100" s="161"/>
      <c r="B100" s="162"/>
      <c r="C100" s="172"/>
      <c r="D100" s="199"/>
      <c r="F100" s="48"/>
      <c r="G100" s="22"/>
      <c r="H100" s="22"/>
      <c r="I100" s="22"/>
      <c r="J100" s="50"/>
      <c r="K100" s="157"/>
      <c r="L100" s="50"/>
      <c r="M100" s="50"/>
      <c r="N100" s="50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</row>
    <row r="101" spans="1:114" s="161" customFormat="1" x14ac:dyDescent="0.2">
      <c r="A101" s="98" t="s">
        <v>50</v>
      </c>
      <c r="B101" s="170"/>
      <c r="C101" s="126"/>
      <c r="D101" s="198"/>
      <c r="E101" s="33"/>
      <c r="F101" s="185"/>
      <c r="G101" s="124">
        <v>99169751.409999996</v>
      </c>
      <c r="H101" s="124">
        <v>99169751.409999996</v>
      </c>
      <c r="I101" s="124">
        <v>99169751.409999996</v>
      </c>
      <c r="J101" s="184">
        <v>57449.56</v>
      </c>
      <c r="K101" s="224">
        <f>SUM(J101+L101+M101+N101)</f>
        <v>79448.479999999996</v>
      </c>
      <c r="L101" s="184">
        <v>21998.92</v>
      </c>
      <c r="M101" s="184"/>
      <c r="N101" s="184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208"/>
      <c r="BC101" s="208"/>
      <c r="BD101" s="208"/>
      <c r="BE101" s="208"/>
      <c r="BF101" s="208"/>
      <c r="BG101" s="208"/>
      <c r="BH101" s="208"/>
      <c r="BI101" s="208"/>
      <c r="BJ101" s="208"/>
      <c r="BK101" s="208"/>
      <c r="BL101" s="208"/>
      <c r="BM101" s="208"/>
      <c r="BN101" s="208"/>
      <c r="BO101" s="208"/>
      <c r="BP101" s="208"/>
      <c r="BQ101" s="208"/>
      <c r="BR101" s="208"/>
      <c r="BS101" s="208"/>
      <c r="BT101" s="208"/>
      <c r="BU101" s="208"/>
      <c r="BV101" s="208"/>
      <c r="BW101" s="208"/>
      <c r="BX101" s="208"/>
      <c r="BY101" s="208"/>
      <c r="BZ101" s="208"/>
      <c r="CA101" s="208"/>
      <c r="CB101" s="208"/>
      <c r="CC101" s="208"/>
      <c r="CD101" s="208"/>
      <c r="CE101" s="208"/>
      <c r="CF101" s="208"/>
      <c r="CG101" s="208"/>
      <c r="CH101" s="208"/>
      <c r="CI101" s="208"/>
      <c r="CJ101" s="208"/>
      <c r="CK101" s="208"/>
      <c r="CL101" s="208"/>
      <c r="CM101" s="208"/>
      <c r="CN101" s="208"/>
      <c r="CO101" s="208"/>
      <c r="CP101" s="208"/>
      <c r="CQ101" s="208"/>
      <c r="CR101" s="208"/>
      <c r="CS101" s="208"/>
      <c r="CT101" s="208"/>
      <c r="CU101" s="208"/>
      <c r="CV101" s="208"/>
      <c r="CW101" s="208"/>
      <c r="CX101" s="208"/>
      <c r="CY101" s="208"/>
      <c r="CZ101" s="208"/>
      <c r="DA101" s="208"/>
      <c r="DB101" s="208"/>
      <c r="DC101" s="208"/>
      <c r="DD101" s="208"/>
      <c r="DE101" s="208"/>
      <c r="DF101" s="208"/>
      <c r="DG101" s="208"/>
      <c r="DH101" s="208"/>
      <c r="DI101" s="208"/>
      <c r="DJ101" s="208"/>
    </row>
    <row r="102" spans="1:114" s="164" customFormat="1" x14ac:dyDescent="0.2">
      <c r="A102" s="26"/>
      <c r="B102" s="118"/>
      <c r="C102" s="130"/>
      <c r="D102" s="200"/>
      <c r="E102" s="26"/>
      <c r="F102" s="27"/>
      <c r="G102" s="145"/>
      <c r="H102" s="151"/>
      <c r="I102" s="148"/>
      <c r="J102" s="145"/>
      <c r="K102" s="155"/>
      <c r="L102" s="145"/>
      <c r="M102" s="145"/>
      <c r="N102" s="145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  <c r="BD102" s="180"/>
      <c r="BE102" s="180"/>
      <c r="BF102" s="180"/>
      <c r="BG102" s="180"/>
      <c r="BH102" s="180"/>
      <c r="BI102" s="180"/>
      <c r="BJ102" s="180"/>
      <c r="BK102" s="180"/>
      <c r="BL102" s="180"/>
      <c r="BM102" s="180"/>
      <c r="BN102" s="180"/>
      <c r="BO102" s="180"/>
      <c r="BP102" s="180"/>
      <c r="BQ102" s="180"/>
      <c r="BR102" s="180"/>
      <c r="BS102" s="180"/>
      <c r="BT102" s="180"/>
      <c r="BU102" s="180"/>
      <c r="BV102" s="180"/>
      <c r="BW102" s="180"/>
      <c r="BX102" s="180"/>
      <c r="BY102" s="180"/>
      <c r="BZ102" s="180"/>
      <c r="CA102" s="180"/>
      <c r="CB102" s="180"/>
      <c r="CC102" s="180"/>
      <c r="CD102" s="180"/>
      <c r="CE102" s="180"/>
      <c r="CF102" s="180"/>
      <c r="CG102" s="180"/>
      <c r="CH102" s="180"/>
      <c r="CI102" s="180"/>
      <c r="CJ102" s="180"/>
      <c r="CK102" s="180"/>
      <c r="CL102" s="180"/>
      <c r="CM102" s="180"/>
      <c r="CN102" s="180"/>
      <c r="CO102" s="180"/>
      <c r="CP102" s="180"/>
      <c r="CQ102" s="180"/>
      <c r="CR102" s="180"/>
      <c r="CS102" s="180"/>
      <c r="CT102" s="180"/>
      <c r="CU102" s="180"/>
      <c r="CV102" s="180"/>
      <c r="CW102" s="180"/>
      <c r="CX102" s="180"/>
      <c r="CY102" s="180"/>
      <c r="CZ102" s="180"/>
      <c r="DA102" s="180"/>
      <c r="DB102" s="180"/>
      <c r="DC102" s="180"/>
      <c r="DD102" s="180"/>
      <c r="DE102" s="180"/>
      <c r="DF102" s="180"/>
      <c r="DG102" s="180"/>
      <c r="DH102" s="180"/>
      <c r="DI102" s="180"/>
      <c r="DJ102" s="180"/>
    </row>
    <row r="103" spans="1:114" s="41" customFormat="1" x14ac:dyDescent="0.2">
      <c r="A103" s="26"/>
      <c r="B103" s="118"/>
      <c r="C103" s="130"/>
      <c r="D103" s="200"/>
      <c r="E103" s="26"/>
      <c r="F103" s="27"/>
      <c r="G103" s="145"/>
      <c r="H103" s="151"/>
      <c r="I103" s="148"/>
      <c r="J103" s="145"/>
      <c r="K103" s="155"/>
      <c r="L103" s="145"/>
      <c r="M103" s="145"/>
      <c r="N103" s="145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</row>
    <row r="104" spans="1:114" s="41" customFormat="1" x14ac:dyDescent="0.2">
      <c r="A104" s="26"/>
      <c r="B104" s="118"/>
      <c r="C104" s="130"/>
      <c r="D104" s="200"/>
      <c r="E104" s="26"/>
      <c r="F104" s="27"/>
      <c r="G104" s="145"/>
      <c r="H104" s="151"/>
      <c r="I104" s="148"/>
      <c r="J104" s="145"/>
      <c r="K104" s="155"/>
      <c r="L104" s="145"/>
      <c r="M104" s="145"/>
      <c r="N104" s="145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</row>
    <row r="105" spans="1:114" s="39" customFormat="1" x14ac:dyDescent="0.2">
      <c r="A105" s="26"/>
      <c r="B105" s="118"/>
      <c r="C105" s="130"/>
      <c r="D105" s="200"/>
      <c r="E105" s="26"/>
      <c r="F105" s="27"/>
      <c r="G105" s="145"/>
      <c r="H105" s="151"/>
      <c r="I105" s="148"/>
      <c r="J105" s="145"/>
      <c r="K105" s="155"/>
      <c r="L105" s="145"/>
      <c r="M105" s="145"/>
      <c r="N105" s="145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  <c r="AT105" s="186"/>
      <c r="AU105" s="186"/>
      <c r="AV105" s="186"/>
      <c r="AW105" s="186"/>
      <c r="AX105" s="186"/>
      <c r="AY105" s="186"/>
      <c r="AZ105" s="186"/>
      <c r="BA105" s="186"/>
      <c r="BB105" s="186"/>
      <c r="BC105" s="186"/>
      <c r="BD105" s="186"/>
      <c r="BE105" s="186"/>
      <c r="BF105" s="186"/>
      <c r="BG105" s="186"/>
      <c r="BH105" s="186"/>
      <c r="BI105" s="186"/>
      <c r="BJ105" s="186"/>
      <c r="BK105" s="186"/>
      <c r="BL105" s="186"/>
      <c r="BM105" s="186"/>
      <c r="BN105" s="186"/>
      <c r="BO105" s="186"/>
      <c r="BP105" s="186"/>
      <c r="BQ105" s="186"/>
      <c r="BR105" s="186"/>
      <c r="BS105" s="186"/>
      <c r="BT105" s="186"/>
      <c r="BU105" s="186"/>
      <c r="BV105" s="186"/>
      <c r="BW105" s="186"/>
      <c r="BX105" s="186"/>
      <c r="BY105" s="186"/>
      <c r="BZ105" s="186"/>
      <c r="CA105" s="186"/>
      <c r="CB105" s="186"/>
      <c r="CC105" s="186"/>
      <c r="CD105" s="186"/>
      <c r="CE105" s="186"/>
      <c r="CF105" s="186"/>
      <c r="CG105" s="186"/>
      <c r="CH105" s="186"/>
      <c r="CI105" s="186"/>
      <c r="CJ105" s="186"/>
      <c r="CK105" s="186"/>
      <c r="CL105" s="186"/>
      <c r="CM105" s="186"/>
      <c r="CN105" s="186"/>
      <c r="CO105" s="186"/>
      <c r="CP105" s="186"/>
      <c r="CQ105" s="186"/>
      <c r="CR105" s="186"/>
      <c r="CS105" s="186"/>
      <c r="CT105" s="186"/>
      <c r="CU105" s="186"/>
      <c r="CV105" s="186"/>
      <c r="CW105" s="186"/>
      <c r="CX105" s="186"/>
      <c r="CY105" s="186"/>
      <c r="CZ105" s="186"/>
      <c r="DA105" s="186"/>
      <c r="DB105" s="186"/>
      <c r="DC105" s="186"/>
      <c r="DD105" s="186"/>
      <c r="DE105" s="186"/>
      <c r="DF105" s="186"/>
      <c r="DG105" s="186"/>
      <c r="DH105" s="186"/>
      <c r="DI105" s="186"/>
      <c r="DJ105" s="186"/>
    </row>
    <row r="106" spans="1:114" s="38" customFormat="1" x14ac:dyDescent="0.2">
      <c r="A106" s="26"/>
      <c r="B106" s="118"/>
      <c r="C106" s="130"/>
      <c r="D106" s="200"/>
      <c r="E106" s="26"/>
      <c r="F106" s="27"/>
      <c r="G106" s="145"/>
      <c r="H106" s="151"/>
      <c r="I106" s="148"/>
      <c r="J106" s="145"/>
      <c r="K106" s="155"/>
      <c r="L106" s="145"/>
      <c r="M106" s="145"/>
      <c r="N106" s="145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  <c r="BU106" s="182"/>
      <c r="BV106" s="182"/>
      <c r="BW106" s="182"/>
      <c r="BX106" s="182"/>
      <c r="BY106" s="182"/>
      <c r="BZ106" s="182"/>
      <c r="CA106" s="182"/>
      <c r="CB106" s="182"/>
      <c r="CC106" s="182"/>
      <c r="CD106" s="182"/>
      <c r="CE106" s="182"/>
      <c r="CF106" s="182"/>
      <c r="CG106" s="182"/>
      <c r="CH106" s="182"/>
      <c r="CI106" s="182"/>
      <c r="CJ106" s="182"/>
      <c r="CK106" s="182"/>
      <c r="CL106" s="182"/>
      <c r="CM106" s="182"/>
      <c r="CN106" s="182"/>
      <c r="CO106" s="182"/>
      <c r="CP106" s="182"/>
      <c r="CQ106" s="182"/>
      <c r="CR106" s="182"/>
      <c r="CS106" s="182"/>
      <c r="CT106" s="182"/>
      <c r="CU106" s="182"/>
      <c r="CV106" s="182"/>
      <c r="CW106" s="182"/>
      <c r="CX106" s="182"/>
      <c r="CY106" s="182"/>
      <c r="CZ106" s="182"/>
      <c r="DA106" s="182"/>
      <c r="DB106" s="182"/>
      <c r="DC106" s="182"/>
      <c r="DD106" s="182"/>
      <c r="DE106" s="182"/>
      <c r="DF106" s="182"/>
      <c r="DG106" s="182"/>
      <c r="DH106" s="182"/>
      <c r="DI106" s="182"/>
      <c r="DJ106" s="182"/>
    </row>
    <row r="107" spans="1:114" s="40" customFormat="1" x14ac:dyDescent="0.2">
      <c r="A107" s="26"/>
      <c r="B107" s="118"/>
      <c r="C107" s="130"/>
      <c r="D107" s="200"/>
      <c r="E107" s="26"/>
      <c r="F107" s="27"/>
      <c r="G107" s="145"/>
      <c r="H107" s="151"/>
      <c r="I107" s="148"/>
      <c r="J107" s="145"/>
      <c r="K107" s="155"/>
      <c r="L107" s="145"/>
      <c r="M107" s="145"/>
      <c r="N107" s="145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81"/>
      <c r="AS107" s="181"/>
      <c r="AT107" s="181"/>
      <c r="AU107" s="181"/>
      <c r="AV107" s="181"/>
      <c r="AW107" s="181"/>
      <c r="AX107" s="181"/>
      <c r="AY107" s="181"/>
      <c r="AZ107" s="181"/>
      <c r="BA107" s="181"/>
      <c r="BB107" s="181"/>
      <c r="BC107" s="181"/>
      <c r="BD107" s="181"/>
      <c r="BE107" s="181"/>
      <c r="BF107" s="181"/>
      <c r="BG107" s="181"/>
      <c r="BH107" s="181"/>
      <c r="BI107" s="181"/>
      <c r="BJ107" s="181"/>
      <c r="BK107" s="181"/>
      <c r="BL107" s="181"/>
      <c r="BM107" s="181"/>
      <c r="BN107" s="181"/>
      <c r="BO107" s="181"/>
      <c r="BP107" s="181"/>
      <c r="BQ107" s="181"/>
      <c r="BR107" s="181"/>
      <c r="BS107" s="181"/>
      <c r="BT107" s="181"/>
      <c r="BU107" s="181"/>
      <c r="BV107" s="181"/>
      <c r="BW107" s="181"/>
      <c r="BX107" s="181"/>
      <c r="BY107" s="181"/>
      <c r="BZ107" s="181"/>
      <c r="CA107" s="181"/>
      <c r="CB107" s="181"/>
      <c r="CC107" s="181"/>
      <c r="CD107" s="181"/>
      <c r="CE107" s="181"/>
      <c r="CF107" s="181"/>
      <c r="CG107" s="181"/>
      <c r="CH107" s="181"/>
      <c r="CI107" s="181"/>
      <c r="CJ107" s="181"/>
      <c r="CK107" s="181"/>
      <c r="CL107" s="181"/>
      <c r="CM107" s="181"/>
      <c r="CN107" s="181"/>
      <c r="CO107" s="181"/>
      <c r="CP107" s="181"/>
      <c r="CQ107" s="181"/>
      <c r="CR107" s="181"/>
      <c r="CS107" s="181"/>
      <c r="CT107" s="181"/>
      <c r="CU107" s="181"/>
      <c r="CV107" s="181"/>
      <c r="CW107" s="181"/>
      <c r="CX107" s="181"/>
      <c r="CY107" s="181"/>
      <c r="CZ107" s="181"/>
      <c r="DA107" s="181"/>
      <c r="DB107" s="181"/>
      <c r="DC107" s="181"/>
      <c r="DD107" s="181"/>
      <c r="DE107" s="181"/>
      <c r="DF107" s="181"/>
      <c r="DG107" s="181"/>
      <c r="DH107" s="181"/>
      <c r="DI107" s="181"/>
      <c r="DJ107" s="181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rowBreaks count="1" manualBreakCount="1">
    <brk id="66" max="16383" man="1"/>
  </rowBreaks>
  <cellWatches>
    <cellWatch r="C31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7"/>
  <sheetViews>
    <sheetView topLeftCell="A46" zoomScaleNormal="100" workbookViewId="0">
      <selection activeCell="V40" sqref="V40"/>
    </sheetView>
  </sheetViews>
  <sheetFormatPr defaultColWidth="9.140625" defaultRowHeight="12.75" outlineLevelRow="1" x14ac:dyDescent="0.2"/>
  <cols>
    <col min="1" max="1" width="21.7109375" style="41" customWidth="1"/>
    <col min="2" max="2" width="15" style="41" customWidth="1"/>
    <col min="3" max="3" width="11.5703125" style="44" customWidth="1"/>
    <col min="4" max="4" width="11.5703125" style="70" customWidth="1"/>
    <col min="5" max="5" width="2.28515625" style="41" customWidth="1"/>
    <col min="6" max="6" width="16.140625" style="22" bestFit="1" customWidth="1"/>
    <col min="7" max="7" width="9.42578125" style="42" bestFit="1" customWidth="1"/>
    <col min="8" max="8" width="17.5703125" style="22" customWidth="1"/>
    <col min="9" max="9" width="1.5703125" style="45" customWidth="1"/>
    <col min="10" max="10" width="16.140625" style="22" bestFit="1" customWidth="1"/>
    <col min="11" max="11" width="9.42578125" style="42" bestFit="1" customWidth="1"/>
    <col min="12" max="12" width="17.5703125" style="22" customWidth="1"/>
    <col min="13" max="13" width="1.42578125" style="22" customWidth="1"/>
    <col min="14" max="14" width="16.28515625" style="95" customWidth="1"/>
    <col min="15" max="16384" width="9.140625" style="65"/>
  </cols>
  <sheetData>
    <row r="1" spans="1:256" x14ac:dyDescent="0.2">
      <c r="A1"/>
      <c r="B1" s="43"/>
      <c r="I1" s="93"/>
      <c r="M1" s="91"/>
    </row>
    <row r="2" spans="1:256" s="76" customFormat="1" x14ac:dyDescent="0.2">
      <c r="B2" s="80"/>
      <c r="C2" s="75"/>
      <c r="D2" s="74"/>
      <c r="E2" s="74"/>
      <c r="F2" s="52"/>
      <c r="G2" s="191">
        <v>44531</v>
      </c>
      <c r="H2" s="52"/>
      <c r="I2" s="88"/>
      <c r="J2" s="52"/>
      <c r="K2" s="191">
        <v>44621</v>
      </c>
      <c r="L2" s="52"/>
      <c r="M2" s="88"/>
      <c r="N2" s="95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</row>
    <row r="3" spans="1:256" s="76" customFormat="1" x14ac:dyDescent="0.2">
      <c r="A3" s="74" t="s">
        <v>51</v>
      </c>
      <c r="B3" s="81" t="s">
        <v>19</v>
      </c>
      <c r="C3" s="75" t="s">
        <v>20</v>
      </c>
      <c r="D3" s="74" t="s">
        <v>52</v>
      </c>
      <c r="E3" s="74"/>
      <c r="F3" s="52" t="s">
        <v>53</v>
      </c>
      <c r="G3" s="77" t="s">
        <v>54</v>
      </c>
      <c r="H3" s="52"/>
      <c r="I3" s="88"/>
      <c r="J3" s="52" t="s">
        <v>53</v>
      </c>
      <c r="K3" s="77" t="s">
        <v>54</v>
      </c>
      <c r="L3" s="52"/>
      <c r="M3" s="88"/>
      <c r="N3" s="95" t="s">
        <v>55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</row>
    <row r="4" spans="1:256" s="76" customFormat="1" ht="13.5" customHeight="1" x14ac:dyDescent="0.2">
      <c r="A4" s="74"/>
      <c r="B4" s="81" t="s">
        <v>26</v>
      </c>
      <c r="C4" s="75" t="s">
        <v>27</v>
      </c>
      <c r="D4" s="74" t="s">
        <v>56</v>
      </c>
      <c r="E4" s="74"/>
      <c r="F4" s="52" t="s">
        <v>57</v>
      </c>
      <c r="G4" s="77" t="s">
        <v>58</v>
      </c>
      <c r="H4" s="52" t="s">
        <v>59</v>
      </c>
      <c r="I4" s="88"/>
      <c r="J4" s="52" t="s">
        <v>57</v>
      </c>
      <c r="K4" s="77" t="s">
        <v>58</v>
      </c>
      <c r="L4" s="52" t="s">
        <v>59</v>
      </c>
      <c r="M4" s="88"/>
      <c r="N4" s="95" t="s">
        <v>17</v>
      </c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</row>
    <row r="5" spans="1:256" s="76" customFormat="1" ht="5.25" customHeight="1" x14ac:dyDescent="0.2">
      <c r="A5" s="85"/>
      <c r="B5" s="86"/>
      <c r="C5" s="87"/>
      <c r="D5" s="85"/>
      <c r="E5" s="85"/>
      <c r="F5" s="88"/>
      <c r="G5" s="94"/>
      <c r="H5" s="88"/>
      <c r="I5" s="88"/>
      <c r="J5" s="88"/>
      <c r="K5" s="94"/>
      <c r="L5" s="88"/>
      <c r="M5" s="88"/>
      <c r="N5" s="96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</row>
    <row r="6" spans="1:256" s="14" customFormat="1" outlineLevel="1" x14ac:dyDescent="0.2">
      <c r="A6" s="34" t="s">
        <v>31</v>
      </c>
      <c r="B6" s="41" t="s">
        <v>121</v>
      </c>
      <c r="C6" s="61"/>
      <c r="D6" s="71">
        <v>44651</v>
      </c>
      <c r="E6" s="46"/>
      <c r="F6" s="22">
        <v>15132361.16</v>
      </c>
      <c r="G6" s="116">
        <f>+H6/F6</f>
        <v>1</v>
      </c>
      <c r="H6" s="22">
        <v>15132361.16</v>
      </c>
      <c r="I6" s="93" t="s">
        <v>61</v>
      </c>
      <c r="J6" s="22">
        <v>34142157.200000003</v>
      </c>
      <c r="K6" s="116">
        <f>+L6/J6</f>
        <v>1</v>
      </c>
      <c r="L6" s="22">
        <v>34142157.200000003</v>
      </c>
      <c r="M6" s="91"/>
      <c r="N6" s="141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pans="1:256" s="14" customFormat="1" outlineLevel="1" x14ac:dyDescent="0.2">
      <c r="A7" s="34"/>
      <c r="B7" s="34" t="s">
        <v>60</v>
      </c>
      <c r="C7" s="61"/>
      <c r="D7" s="71">
        <v>44651</v>
      </c>
      <c r="E7" s="46"/>
      <c r="F7" s="222">
        <v>800</v>
      </c>
      <c r="G7" s="116">
        <f t="shared" ref="G7:G9" si="0">+H7/F7</f>
        <v>1</v>
      </c>
      <c r="H7" s="222">
        <v>800</v>
      </c>
      <c r="I7" s="93"/>
      <c r="J7" s="222">
        <v>800</v>
      </c>
      <c r="K7" s="116">
        <f t="shared" ref="K7:K14" si="1">+L7/J7</f>
        <v>1</v>
      </c>
      <c r="L7" s="222">
        <v>800</v>
      </c>
      <c r="M7" s="91"/>
      <c r="N7" s="141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s="14" customFormat="1" outlineLevel="1" x14ac:dyDescent="0.2">
      <c r="A8" s="34"/>
      <c r="B8" s="34" t="s">
        <v>113</v>
      </c>
      <c r="C8" s="61"/>
      <c r="D8" s="71">
        <v>44651</v>
      </c>
      <c r="E8" s="46"/>
      <c r="F8" s="22">
        <v>10000000</v>
      </c>
      <c r="G8" s="116">
        <f t="shared" si="0"/>
        <v>1</v>
      </c>
      <c r="H8" s="22">
        <v>10000000</v>
      </c>
      <c r="I8" s="93"/>
      <c r="J8" s="22">
        <v>10000000</v>
      </c>
      <c r="K8" s="116">
        <f t="shared" si="1"/>
        <v>1</v>
      </c>
      <c r="L8" s="22">
        <v>10000000</v>
      </c>
      <c r="M8" s="91"/>
      <c r="N8" s="141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s="14" customFormat="1" outlineLevel="1" x14ac:dyDescent="0.2">
      <c r="A9" s="34"/>
      <c r="B9" s="34" t="s">
        <v>133</v>
      </c>
      <c r="C9" s="61"/>
      <c r="D9" s="71">
        <v>44651</v>
      </c>
      <c r="E9" s="46"/>
      <c r="F9" s="22">
        <v>10036191.91</v>
      </c>
      <c r="G9" s="116">
        <f t="shared" si="0"/>
        <v>1</v>
      </c>
      <c r="H9" s="22">
        <v>10036191.91</v>
      </c>
      <c r="I9" s="93" t="s">
        <v>61</v>
      </c>
      <c r="J9" s="22">
        <v>10037637.029999999</v>
      </c>
      <c r="K9" s="116">
        <f t="shared" si="1"/>
        <v>1</v>
      </c>
      <c r="L9" s="22">
        <v>10037637.029999999</v>
      </c>
      <c r="M9" s="91"/>
      <c r="N9" s="141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s="14" customFormat="1" ht="12" customHeight="1" x14ac:dyDescent="0.2">
      <c r="A10" s="34" t="s">
        <v>81</v>
      </c>
      <c r="B10" s="84"/>
      <c r="C10" s="105"/>
      <c r="D10" s="113"/>
      <c r="E10" s="46"/>
      <c r="F10" s="49">
        <f>SUM(F6:F9)</f>
        <v>35169353.07</v>
      </c>
      <c r="G10" s="116"/>
      <c r="H10" s="49">
        <f>SUM(H6:H9)</f>
        <v>35169353.07</v>
      </c>
      <c r="I10" s="88"/>
      <c r="J10" s="49">
        <f>SUM(J6:J9)</f>
        <v>54180594.230000004</v>
      </c>
      <c r="K10" s="116"/>
      <c r="L10" s="49">
        <f>SUM(L6:L9)</f>
        <v>54180594.230000004</v>
      </c>
      <c r="M10" s="89"/>
      <c r="N10" s="141">
        <f>SUM(L10-H10)</f>
        <v>19011241.160000004</v>
      </c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pans="1:256" s="14" customFormat="1" ht="12" customHeight="1" x14ac:dyDescent="0.2">
      <c r="A11" s="34"/>
      <c r="B11" s="84"/>
      <c r="C11" s="105"/>
      <c r="D11" s="113"/>
      <c r="E11" s="46"/>
      <c r="F11" s="49"/>
      <c r="G11" s="116"/>
      <c r="H11" s="49"/>
      <c r="I11" s="88"/>
      <c r="J11" s="49"/>
      <c r="K11" s="116"/>
      <c r="L11" s="49"/>
      <c r="M11" s="89"/>
      <c r="N11" s="141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pans="1:256" s="14" customFormat="1" ht="12" customHeight="1" x14ac:dyDescent="0.2">
      <c r="A12" s="34"/>
      <c r="B12" s="84"/>
      <c r="C12" s="105"/>
      <c r="D12" s="113"/>
      <c r="E12" s="46"/>
      <c r="F12" s="49"/>
      <c r="G12" s="116"/>
      <c r="H12" s="49"/>
      <c r="I12" s="88"/>
      <c r="J12" s="49"/>
      <c r="K12" s="116"/>
      <c r="L12" s="49"/>
      <c r="M12" s="89"/>
      <c r="N12" s="141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pans="1:256" s="14" customFormat="1" ht="12" customHeight="1" x14ac:dyDescent="0.2">
      <c r="A13" s="34" t="s">
        <v>143</v>
      </c>
      <c r="B13" s="84" t="s">
        <v>121</v>
      </c>
      <c r="C13" s="105"/>
      <c r="D13" s="71">
        <v>44651</v>
      </c>
      <c r="E13" s="46"/>
      <c r="F13" s="22">
        <v>9872366.5700000003</v>
      </c>
      <c r="G13" s="116">
        <f t="shared" ref="G13:G14" si="2">+H13/F13</f>
        <v>1</v>
      </c>
      <c r="H13" s="22">
        <v>9872366.5700000003</v>
      </c>
      <c r="I13" s="88" t="s">
        <v>61</v>
      </c>
      <c r="J13" s="22">
        <v>9745274.6899999995</v>
      </c>
      <c r="K13" s="116">
        <f t="shared" si="1"/>
        <v>1</v>
      </c>
      <c r="L13" s="22">
        <v>9745274.6899999995</v>
      </c>
      <c r="M13" s="89"/>
      <c r="N13" s="141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pans="1:256" s="14" customFormat="1" ht="12" customHeight="1" x14ac:dyDescent="0.2">
      <c r="A14" s="34"/>
      <c r="B14" s="84"/>
      <c r="C14" s="105"/>
      <c r="D14" s="113"/>
      <c r="E14" s="46"/>
      <c r="F14" s="49">
        <f>SUM(F13)</f>
        <v>9872366.5700000003</v>
      </c>
      <c r="G14" s="116">
        <f t="shared" si="2"/>
        <v>1</v>
      </c>
      <c r="H14" s="49">
        <f>SUM(H13)</f>
        <v>9872366.5700000003</v>
      </c>
      <c r="I14" s="88"/>
      <c r="J14" s="49">
        <f>SUM(J13)</f>
        <v>9745274.6899999995</v>
      </c>
      <c r="K14" s="116">
        <f t="shared" si="1"/>
        <v>1</v>
      </c>
      <c r="L14" s="49">
        <f>SUM(L13)</f>
        <v>9745274.6899999995</v>
      </c>
      <c r="M14" s="89"/>
      <c r="N14" s="141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pans="1:256" s="14" customFormat="1" ht="9.75" customHeight="1" x14ac:dyDescent="0.2">
      <c r="A15" s="34"/>
      <c r="B15" s="84"/>
      <c r="C15" s="105"/>
      <c r="D15" s="113"/>
      <c r="E15" s="46"/>
      <c r="F15" s="49"/>
      <c r="G15" s="116"/>
      <c r="H15" s="49"/>
      <c r="I15" s="88"/>
      <c r="J15" s="49"/>
      <c r="K15" s="116"/>
      <c r="L15" s="49"/>
      <c r="M15" s="89"/>
      <c r="N15" s="141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pans="1:256" s="14" customFormat="1" x14ac:dyDescent="0.2">
      <c r="A16" s="34" t="s">
        <v>7</v>
      </c>
      <c r="B16" s="34" t="s">
        <v>121</v>
      </c>
      <c r="C16" s="61"/>
      <c r="D16" s="71">
        <v>44651</v>
      </c>
      <c r="E16" s="46"/>
      <c r="F16" s="45">
        <v>477073.48</v>
      </c>
      <c r="G16" s="116">
        <f t="shared" ref="G16" si="3">+H16/F16</f>
        <v>1</v>
      </c>
      <c r="H16" s="45">
        <v>477073.48</v>
      </c>
      <c r="I16" s="93" t="s">
        <v>61</v>
      </c>
      <c r="J16" s="45">
        <v>477385.86</v>
      </c>
      <c r="K16" s="116">
        <f t="shared" ref="K16:K22" si="4">+L16/J16</f>
        <v>1</v>
      </c>
      <c r="L16" s="45">
        <v>477385.86</v>
      </c>
      <c r="M16" s="91"/>
      <c r="N16" s="9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pans="1:256" s="14" customFormat="1" x14ac:dyDescent="0.2">
      <c r="A17" s="34"/>
      <c r="B17" s="34"/>
      <c r="C17" s="61"/>
      <c r="D17" s="71"/>
      <c r="E17" s="46"/>
      <c r="F17" s="49">
        <f>SUM(F16)</f>
        <v>477073.48</v>
      </c>
      <c r="G17" s="116"/>
      <c r="H17" s="49">
        <f>SUM(H16)</f>
        <v>477073.48</v>
      </c>
      <c r="I17" s="88"/>
      <c r="J17" s="49">
        <f>SUM(J16)</f>
        <v>477385.86</v>
      </c>
      <c r="K17" s="116"/>
      <c r="L17" s="49">
        <f>SUM(L16)</f>
        <v>477385.86</v>
      </c>
      <c r="M17" s="89"/>
      <c r="N17" s="95">
        <f>SUM(L17-H17)</f>
        <v>312.38000000000466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pans="1:256" s="14" customFormat="1" x14ac:dyDescent="0.2">
      <c r="A18" s="34"/>
      <c r="B18" s="34"/>
      <c r="C18" s="61"/>
      <c r="D18" s="71"/>
      <c r="E18" s="46"/>
      <c r="F18" s="49"/>
      <c r="G18" s="116"/>
      <c r="H18" s="49"/>
      <c r="I18" s="88"/>
      <c r="J18" s="49"/>
      <c r="K18" s="116"/>
      <c r="L18" s="49"/>
      <c r="M18" s="89"/>
      <c r="N18" s="9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pans="1:256" s="14" customFormat="1" x14ac:dyDescent="0.2">
      <c r="A19" s="34" t="s">
        <v>83</v>
      </c>
      <c r="B19" s="34" t="s">
        <v>121</v>
      </c>
      <c r="C19" s="61"/>
      <c r="D19" s="71">
        <v>44651</v>
      </c>
      <c r="E19" s="46"/>
      <c r="F19" s="22">
        <v>4911.38</v>
      </c>
      <c r="G19" s="116">
        <f t="shared" ref="G19" si="5">+H19/F19</f>
        <v>1</v>
      </c>
      <c r="H19" s="22">
        <v>4911.38</v>
      </c>
      <c r="I19" s="88" t="s">
        <v>61</v>
      </c>
      <c r="J19" s="22">
        <v>4914.59</v>
      </c>
      <c r="K19" s="116">
        <f t="shared" si="4"/>
        <v>1</v>
      </c>
      <c r="L19" s="22">
        <v>4914.59</v>
      </c>
      <c r="M19" s="91"/>
      <c r="N19" s="9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pans="1:256" s="14" customFormat="1" x14ac:dyDescent="0.2">
      <c r="A20" s="34"/>
      <c r="B20" s="34"/>
      <c r="C20" s="61"/>
      <c r="D20" s="71"/>
      <c r="E20" s="46"/>
      <c r="F20" s="49">
        <f>SUM(F19)</f>
        <v>4911.38</v>
      </c>
      <c r="G20" s="116"/>
      <c r="H20" s="49">
        <f>SUM(H19)</f>
        <v>4911.38</v>
      </c>
      <c r="I20" s="88"/>
      <c r="J20" s="49">
        <f>SUM(J19)</f>
        <v>4914.59</v>
      </c>
      <c r="K20" s="116"/>
      <c r="L20" s="49">
        <f>SUM(L19)</f>
        <v>4914.59</v>
      </c>
      <c r="M20" s="89"/>
      <c r="N20" s="95">
        <f>SUM(L20-H20)</f>
        <v>3.2100000000000364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pans="1:256" s="14" customFormat="1" x14ac:dyDescent="0.2">
      <c r="A21" s="34"/>
      <c r="B21" s="34"/>
      <c r="C21" s="61"/>
      <c r="D21" s="71"/>
      <c r="E21" s="46"/>
      <c r="F21" s="49"/>
      <c r="G21" s="116"/>
      <c r="H21" s="49"/>
      <c r="I21" s="88"/>
      <c r="J21" s="49"/>
      <c r="K21" s="116"/>
      <c r="L21" s="49"/>
      <c r="M21" s="89"/>
      <c r="N21" s="9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pans="1:256" s="14" customFormat="1" x14ac:dyDescent="0.2">
      <c r="A22" s="34" t="s">
        <v>128</v>
      </c>
      <c r="B22" s="34" t="s">
        <v>121</v>
      </c>
      <c r="C22" s="61"/>
      <c r="D22" s="71">
        <v>44651</v>
      </c>
      <c r="E22" s="46"/>
      <c r="F22" s="22">
        <v>9317074.8800000008</v>
      </c>
      <c r="G22" s="116">
        <f t="shared" ref="G22" si="6">+H22/F22</f>
        <v>1</v>
      </c>
      <c r="H22" s="22">
        <v>9317074.8800000008</v>
      </c>
      <c r="I22" s="88" t="s">
        <v>61</v>
      </c>
      <c r="J22" s="22">
        <v>8977470.2200000007</v>
      </c>
      <c r="K22" s="116">
        <f t="shared" si="4"/>
        <v>1</v>
      </c>
      <c r="L22" s="22">
        <v>8977470.2200000007</v>
      </c>
      <c r="M22" s="89"/>
      <c r="N22" s="9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pans="1:256" s="14" customFormat="1" x14ac:dyDescent="0.2">
      <c r="A23" s="34"/>
      <c r="B23" s="34"/>
      <c r="C23" s="61"/>
      <c r="D23" s="71"/>
      <c r="E23" s="46"/>
      <c r="F23" s="49">
        <f>SUM(F22)</f>
        <v>9317074.8800000008</v>
      </c>
      <c r="G23" s="116"/>
      <c r="H23" s="49">
        <f>SUM(H22)</f>
        <v>9317074.8800000008</v>
      </c>
      <c r="I23" s="88"/>
      <c r="J23" s="49">
        <f>SUM(J22)</f>
        <v>8977470.2200000007</v>
      </c>
      <c r="K23" s="116"/>
      <c r="L23" s="49">
        <f>SUM(L22)</f>
        <v>8977470.2200000007</v>
      </c>
      <c r="M23" s="89"/>
      <c r="N23" s="95">
        <f t="shared" ref="N23" si="7">SUM(L23-H23)</f>
        <v>-339604.66000000015</v>
      </c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pans="1:256" s="14" customFormat="1" x14ac:dyDescent="0.2">
      <c r="A24" s="34"/>
      <c r="B24" s="34"/>
      <c r="C24" s="61"/>
      <c r="D24" s="71"/>
      <c r="E24" s="46"/>
      <c r="F24" s="49"/>
      <c r="G24" s="116"/>
      <c r="H24" s="49"/>
      <c r="I24" s="88"/>
      <c r="J24" s="49"/>
      <c r="K24" s="116"/>
      <c r="L24" s="49"/>
      <c r="M24" s="89"/>
      <c r="N24" s="9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  <row r="25" spans="1:256" s="14" customFormat="1" x14ac:dyDescent="0.2">
      <c r="A25" s="34" t="s">
        <v>138</v>
      </c>
      <c r="B25" s="34" t="s">
        <v>121</v>
      </c>
      <c r="C25" s="61"/>
      <c r="D25" s="71">
        <v>44651</v>
      </c>
      <c r="E25" s="46"/>
      <c r="F25" s="22">
        <v>229140.88</v>
      </c>
      <c r="G25" s="116"/>
      <c r="H25" s="22">
        <v>229140.88</v>
      </c>
      <c r="I25" s="88" t="s">
        <v>61</v>
      </c>
      <c r="J25" s="22">
        <v>228940.79</v>
      </c>
      <c r="K25" s="116"/>
      <c r="L25" s="22">
        <v>228940.79</v>
      </c>
      <c r="M25" s="89"/>
      <c r="N25" s="9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</row>
    <row r="26" spans="1:256" s="14" customFormat="1" x14ac:dyDescent="0.2">
      <c r="A26" s="34"/>
      <c r="B26" s="34"/>
      <c r="C26" s="61"/>
      <c r="D26" s="71"/>
      <c r="E26" s="46"/>
      <c r="F26" s="49">
        <f>SUM(F25)</f>
        <v>229140.88</v>
      </c>
      <c r="G26" s="116"/>
      <c r="H26" s="49">
        <f>SUM(H25)</f>
        <v>229140.88</v>
      </c>
      <c r="I26" s="88"/>
      <c r="J26" s="49">
        <f>SUM(J25)</f>
        <v>228940.79</v>
      </c>
      <c r="K26" s="116"/>
      <c r="L26" s="49">
        <f>SUM(L25)</f>
        <v>228940.79</v>
      </c>
      <c r="M26" s="89"/>
      <c r="N26" s="9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</row>
    <row r="27" spans="1:256" s="14" customFormat="1" x14ac:dyDescent="0.2">
      <c r="A27" s="34"/>
      <c r="B27" s="34"/>
      <c r="C27" s="61"/>
      <c r="D27" s="71"/>
      <c r="E27" s="46"/>
      <c r="F27" s="49"/>
      <c r="G27" s="116"/>
      <c r="H27" s="49"/>
      <c r="I27" s="88"/>
      <c r="J27" s="49"/>
      <c r="K27" s="116"/>
      <c r="L27" s="49"/>
      <c r="M27" s="89"/>
      <c r="N27" s="9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</row>
    <row r="28" spans="1:256" s="14" customFormat="1" outlineLevel="1" x14ac:dyDescent="0.2">
      <c r="A28" s="34" t="s">
        <v>8</v>
      </c>
      <c r="B28" s="34" t="s">
        <v>121</v>
      </c>
      <c r="C28" s="44"/>
      <c r="D28" s="71">
        <v>44651</v>
      </c>
      <c r="E28" s="46"/>
      <c r="F28" s="50">
        <v>485250.16</v>
      </c>
      <c r="G28" s="117">
        <f>H28/F28</f>
        <v>1</v>
      </c>
      <c r="H28" s="50">
        <v>485250.16</v>
      </c>
      <c r="I28" s="93" t="s">
        <v>61</v>
      </c>
      <c r="J28" s="50">
        <v>423831.81</v>
      </c>
      <c r="K28" s="117">
        <f>L28/J28</f>
        <v>1</v>
      </c>
      <c r="L28" s="50">
        <v>423831.81</v>
      </c>
      <c r="M28" s="92"/>
      <c r="N28" s="9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</row>
    <row r="29" spans="1:256" s="14" customFormat="1" outlineLevel="1" x14ac:dyDescent="0.2">
      <c r="A29" s="34"/>
      <c r="B29" s="34" t="s">
        <v>131</v>
      </c>
      <c r="C29" s="44"/>
      <c r="D29" s="71">
        <v>44651</v>
      </c>
      <c r="E29" s="46"/>
      <c r="F29" s="50">
        <v>2004789.98</v>
      </c>
      <c r="G29" s="117"/>
      <c r="H29" s="50">
        <v>2004789.98</v>
      </c>
      <c r="I29" s="93" t="s">
        <v>61</v>
      </c>
      <c r="J29" s="50">
        <v>2005078.65</v>
      </c>
      <c r="K29" s="117"/>
      <c r="L29" s="50">
        <v>2005078.65</v>
      </c>
      <c r="M29" s="92"/>
      <c r="N29" s="9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</row>
    <row r="30" spans="1:256" s="14" customFormat="1" x14ac:dyDescent="0.2">
      <c r="A30" s="34"/>
      <c r="B30" s="34"/>
      <c r="C30" s="44"/>
      <c r="D30" s="44"/>
      <c r="E30" s="46"/>
      <c r="F30" s="49">
        <f>SUM(F28:F29)</f>
        <v>2490040.14</v>
      </c>
      <c r="G30" s="117"/>
      <c r="H30" s="49">
        <f>SUM(H28:H29)</f>
        <v>2490040.14</v>
      </c>
      <c r="I30" s="88"/>
      <c r="J30" s="49">
        <f>SUM(J28:J29)</f>
        <v>2428910.46</v>
      </c>
      <c r="K30" s="117"/>
      <c r="L30" s="49">
        <f>SUM(L28:L29)</f>
        <v>2428910.46</v>
      </c>
      <c r="M30" s="89"/>
      <c r="N30" s="95">
        <f>SUM(L30-H30)</f>
        <v>-61129.680000000168</v>
      </c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</row>
    <row r="31" spans="1:256" s="14" customFormat="1" x14ac:dyDescent="0.2">
      <c r="A31" s="34"/>
      <c r="B31" s="34"/>
      <c r="C31" s="44"/>
      <c r="D31" s="71"/>
      <c r="E31" s="46"/>
      <c r="F31" s="22"/>
      <c r="G31" s="117"/>
      <c r="H31" s="22"/>
      <c r="I31" s="93"/>
      <c r="J31" s="22"/>
      <c r="K31" s="117"/>
      <c r="L31" s="22"/>
      <c r="M31" s="91"/>
      <c r="N31" s="183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</row>
    <row r="32" spans="1:256" s="14" customFormat="1" x14ac:dyDescent="0.2">
      <c r="A32" s="34" t="s">
        <v>62</v>
      </c>
      <c r="B32" s="176" t="s">
        <v>121</v>
      </c>
      <c r="C32" s="44"/>
      <c r="D32" s="71">
        <v>44651</v>
      </c>
      <c r="E32" s="46"/>
      <c r="F32" s="22">
        <v>921043.05</v>
      </c>
      <c r="G32" s="117">
        <f t="shared" ref="G32" si="8">H32/F32</f>
        <v>1</v>
      </c>
      <c r="H32" s="22">
        <v>921043.05</v>
      </c>
      <c r="I32" s="93" t="s">
        <v>61</v>
      </c>
      <c r="J32" s="22">
        <v>1084522.32</v>
      </c>
      <c r="K32" s="117">
        <f t="shared" ref="K32" si="9">L32/J32</f>
        <v>1</v>
      </c>
      <c r="L32" s="22">
        <v>1084522.32</v>
      </c>
      <c r="M32" s="91"/>
      <c r="N32" s="183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</row>
    <row r="33" spans="1:256" s="14" customFormat="1" x14ac:dyDescent="0.2">
      <c r="A33" s="34"/>
      <c r="B33" s="41" t="s">
        <v>131</v>
      </c>
      <c r="C33" s="44"/>
      <c r="D33" s="71">
        <v>44651</v>
      </c>
      <c r="E33" s="46"/>
      <c r="F33" s="22">
        <v>1002394.99</v>
      </c>
      <c r="G33" s="117"/>
      <c r="H33" s="22">
        <v>1002394.99</v>
      </c>
      <c r="I33" s="93" t="s">
        <v>61</v>
      </c>
      <c r="J33" s="22">
        <v>1002539.32</v>
      </c>
      <c r="K33" s="117"/>
      <c r="L33" s="22">
        <v>1002539.32</v>
      </c>
      <c r="M33" s="91"/>
      <c r="N33" s="183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</row>
    <row r="34" spans="1:256" s="14" customFormat="1" x14ac:dyDescent="0.2">
      <c r="A34" s="34"/>
      <c r="B34" s="34"/>
      <c r="C34" s="44"/>
      <c r="D34" s="71"/>
      <c r="E34" s="46"/>
      <c r="F34" s="49">
        <f>SUM(F32:F33)</f>
        <v>1923438.04</v>
      </c>
      <c r="G34" s="117"/>
      <c r="H34" s="49">
        <f>SUM(H32:H33)</f>
        <v>1923438.04</v>
      </c>
      <c r="I34" s="88"/>
      <c r="J34" s="49">
        <f>SUM(J32:J33)</f>
        <v>2087061.6400000001</v>
      </c>
      <c r="K34" s="117"/>
      <c r="L34" s="49">
        <f>SUM(L32:L33)</f>
        <v>2087061.6400000001</v>
      </c>
      <c r="M34" s="89"/>
      <c r="N34" s="95">
        <f>SUM(L34-H34)</f>
        <v>163623.60000000009</v>
      </c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</row>
    <row r="35" spans="1:256" s="14" customFormat="1" x14ac:dyDescent="0.2">
      <c r="A35" s="34"/>
      <c r="B35" s="34"/>
      <c r="C35" s="44"/>
      <c r="D35" s="71"/>
      <c r="E35" s="46"/>
      <c r="F35" s="49"/>
      <c r="G35" s="117"/>
      <c r="H35" s="49"/>
      <c r="I35" s="88"/>
      <c r="J35" s="49"/>
      <c r="K35" s="117"/>
      <c r="L35" s="49"/>
      <c r="M35" s="89"/>
      <c r="N35" s="9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</row>
    <row r="36" spans="1:256" s="14" customFormat="1" x14ac:dyDescent="0.2">
      <c r="A36" s="34"/>
      <c r="B36" s="34"/>
      <c r="C36" s="44"/>
      <c r="D36" s="71"/>
      <c r="E36" s="46"/>
      <c r="F36" s="49"/>
      <c r="G36" s="117"/>
      <c r="H36" s="49"/>
      <c r="I36" s="88"/>
      <c r="J36" s="49"/>
      <c r="K36" s="117"/>
      <c r="L36" s="49"/>
      <c r="M36" s="89"/>
      <c r="N36" s="9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</row>
    <row r="37" spans="1:256" s="14" customFormat="1" x14ac:dyDescent="0.2">
      <c r="A37" s="34"/>
      <c r="B37" s="34"/>
      <c r="C37" s="44"/>
      <c r="D37" s="71"/>
      <c r="E37" s="46"/>
      <c r="F37" s="49"/>
      <c r="G37" s="117"/>
      <c r="H37" s="49"/>
      <c r="I37" s="88"/>
      <c r="J37" s="49"/>
      <c r="K37" s="117"/>
      <c r="L37" s="49"/>
      <c r="M37" s="89"/>
      <c r="N37" s="9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</row>
    <row r="38" spans="1:256" s="14" customFormat="1" x14ac:dyDescent="0.2">
      <c r="A38" s="34"/>
      <c r="B38" s="34"/>
      <c r="C38" s="44"/>
      <c r="D38" s="71"/>
      <c r="E38" s="46"/>
      <c r="F38" s="49"/>
      <c r="G38" s="117"/>
      <c r="H38" s="49"/>
      <c r="I38" s="88"/>
      <c r="J38" s="49"/>
      <c r="K38" s="117"/>
      <c r="L38" s="49"/>
      <c r="M38" s="89"/>
      <c r="N38" s="9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</row>
    <row r="39" spans="1:256" s="14" customFormat="1" x14ac:dyDescent="0.2">
      <c r="A39" s="34"/>
      <c r="B39" s="34"/>
      <c r="C39" s="44"/>
      <c r="D39" s="71"/>
      <c r="E39" s="46"/>
      <c r="F39" s="49"/>
      <c r="G39" s="117"/>
      <c r="H39" s="49"/>
      <c r="I39" s="88"/>
      <c r="J39" s="49"/>
      <c r="K39" s="117"/>
      <c r="L39" s="49"/>
      <c r="M39" s="89"/>
      <c r="N39" s="9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</row>
    <row r="40" spans="1:256" s="14" customFormat="1" x14ac:dyDescent="0.2">
      <c r="A40" s="34"/>
      <c r="B40" s="34"/>
      <c r="C40" s="44"/>
      <c r="D40" s="71"/>
      <c r="E40" s="46"/>
      <c r="F40" s="49"/>
      <c r="G40" s="117"/>
      <c r="H40" s="49"/>
      <c r="I40" s="88"/>
      <c r="J40" s="49"/>
      <c r="K40" s="117"/>
      <c r="L40" s="49"/>
      <c r="M40" s="89"/>
      <c r="N40" s="9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</row>
    <row r="41" spans="1:256" s="79" customFormat="1" ht="15" customHeight="1" x14ac:dyDescent="0.2">
      <c r="A41" s="75"/>
      <c r="B41" s="75"/>
      <c r="C41" s="75"/>
      <c r="D41" s="78"/>
      <c r="E41" s="78"/>
      <c r="G41" s="191">
        <v>44531</v>
      </c>
      <c r="I41" s="88"/>
      <c r="K41" s="191">
        <v>44621</v>
      </c>
      <c r="M41" s="88"/>
      <c r="N41" s="95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</row>
    <row r="42" spans="1:256" s="79" customFormat="1" x14ac:dyDescent="0.2">
      <c r="A42" s="75" t="s">
        <v>51</v>
      </c>
      <c r="B42" s="82" t="s">
        <v>19</v>
      </c>
      <c r="C42" s="75" t="s">
        <v>20</v>
      </c>
      <c r="D42" s="75" t="s">
        <v>52</v>
      </c>
      <c r="E42" s="75"/>
      <c r="F42" s="52" t="s">
        <v>53</v>
      </c>
      <c r="G42" s="192" t="s">
        <v>54</v>
      </c>
      <c r="H42" s="52" t="s">
        <v>53</v>
      </c>
      <c r="I42" s="88"/>
      <c r="J42" s="52" t="s">
        <v>53</v>
      </c>
      <c r="K42" s="192" t="s">
        <v>54</v>
      </c>
      <c r="L42" s="52" t="s">
        <v>53</v>
      </c>
      <c r="M42" s="88"/>
      <c r="N42" s="95" t="s">
        <v>55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</row>
    <row r="43" spans="1:256" s="79" customFormat="1" x14ac:dyDescent="0.2">
      <c r="A43" s="75"/>
      <c r="B43" s="82" t="s">
        <v>26</v>
      </c>
      <c r="C43" s="75" t="s">
        <v>27</v>
      </c>
      <c r="D43" s="75" t="s">
        <v>56</v>
      </c>
      <c r="E43" s="75"/>
      <c r="F43" s="52" t="s">
        <v>57</v>
      </c>
      <c r="G43" s="77" t="s">
        <v>58</v>
      </c>
      <c r="H43" s="52" t="s">
        <v>57</v>
      </c>
      <c r="I43" s="88"/>
      <c r="J43" s="52" t="s">
        <v>57</v>
      </c>
      <c r="K43" s="77" t="s">
        <v>58</v>
      </c>
      <c r="L43" s="52" t="s">
        <v>57</v>
      </c>
      <c r="M43" s="88"/>
      <c r="N43" s="95" t="s">
        <v>17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</row>
    <row r="44" spans="1:256" s="79" customFormat="1" ht="7.9" customHeight="1" x14ac:dyDescent="0.2">
      <c r="A44" s="87"/>
      <c r="B44" s="90"/>
      <c r="C44" s="87"/>
      <c r="D44" s="87"/>
      <c r="E44" s="87"/>
      <c r="F44" s="88"/>
      <c r="G44" s="94"/>
      <c r="H44" s="88"/>
      <c r="I44" s="88"/>
      <c r="J44" s="88"/>
      <c r="K44" s="94"/>
      <c r="L44" s="88"/>
      <c r="M44" s="88"/>
      <c r="N44" s="96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</row>
    <row r="45" spans="1:256" s="14" customFormat="1" x14ac:dyDescent="0.2">
      <c r="A45" s="34" t="s">
        <v>63</v>
      </c>
      <c r="B45" s="34" t="s">
        <v>121</v>
      </c>
      <c r="C45" s="44"/>
      <c r="D45" s="71">
        <v>44651</v>
      </c>
      <c r="E45" s="44"/>
      <c r="F45" s="45">
        <v>2314055.2999999998</v>
      </c>
      <c r="G45" s="117">
        <f>H45/F45</f>
        <v>1</v>
      </c>
      <c r="H45" s="45">
        <v>2314055.2999999998</v>
      </c>
      <c r="I45" s="93" t="s">
        <v>61</v>
      </c>
      <c r="J45" s="45">
        <v>1641119.69</v>
      </c>
      <c r="K45" s="117">
        <f>L45/J45</f>
        <v>1</v>
      </c>
      <c r="L45" s="45">
        <v>1641119.69</v>
      </c>
      <c r="M45" s="93"/>
      <c r="N45" s="9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</row>
    <row r="46" spans="1:256" s="14" customFormat="1" x14ac:dyDescent="0.2">
      <c r="A46" s="34"/>
      <c r="B46" s="34"/>
      <c r="C46" s="44"/>
      <c r="D46" s="71"/>
      <c r="E46" s="44"/>
      <c r="F46" s="52">
        <f>SUM(F45)</f>
        <v>2314055.2999999998</v>
      </c>
      <c r="G46" s="117"/>
      <c r="H46" s="52">
        <f>SUM(H45)</f>
        <v>2314055.2999999998</v>
      </c>
      <c r="I46" s="88"/>
      <c r="J46" s="52">
        <f>SUM(J45)</f>
        <v>1641119.69</v>
      </c>
      <c r="K46" s="117"/>
      <c r="L46" s="52">
        <f>SUM(L45)</f>
        <v>1641119.69</v>
      </c>
      <c r="M46" s="88"/>
      <c r="N46" s="95">
        <f>SUM(L46-H46)</f>
        <v>-672935.60999999987</v>
      </c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</row>
    <row r="47" spans="1:256" s="34" customFormat="1" ht="14.25" customHeight="1" x14ac:dyDescent="0.2">
      <c r="C47" s="44"/>
      <c r="D47" s="71"/>
      <c r="E47" s="46"/>
      <c r="F47" s="22"/>
      <c r="G47" s="117"/>
      <c r="H47" s="22"/>
      <c r="I47" s="93"/>
      <c r="J47" s="22"/>
      <c r="K47" s="117"/>
      <c r="L47" s="22"/>
      <c r="M47" s="91"/>
      <c r="N47" s="95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</row>
    <row r="48" spans="1:256" s="34" customFormat="1" ht="14.25" customHeight="1" x14ac:dyDescent="0.2">
      <c r="A48" s="34" t="s">
        <v>11</v>
      </c>
      <c r="B48" s="34" t="s">
        <v>121</v>
      </c>
      <c r="C48" s="44"/>
      <c r="D48" s="71">
        <v>44651</v>
      </c>
      <c r="E48" s="46"/>
      <c r="F48" s="22">
        <v>62196.35</v>
      </c>
      <c r="G48" s="117">
        <f>H48/F48</f>
        <v>1</v>
      </c>
      <c r="H48" s="22">
        <v>62196.35</v>
      </c>
      <c r="I48" s="93" t="s">
        <v>61</v>
      </c>
      <c r="J48" s="22">
        <v>63749.4</v>
      </c>
      <c r="K48" s="117">
        <f>L48/J48</f>
        <v>1</v>
      </c>
      <c r="L48" s="22">
        <v>63749.4</v>
      </c>
      <c r="M48" s="91"/>
      <c r="N48" s="95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spans="1:256" s="14" customFormat="1" x14ac:dyDescent="0.2">
      <c r="C49" s="62"/>
      <c r="D49" s="71"/>
      <c r="F49" s="49">
        <f>SUM(F48)</f>
        <v>62196.35</v>
      </c>
      <c r="G49" s="117"/>
      <c r="H49" s="49">
        <f>SUM(H48)</f>
        <v>62196.35</v>
      </c>
      <c r="I49" s="88"/>
      <c r="J49" s="49">
        <f>SUM(J48)</f>
        <v>63749.4</v>
      </c>
      <c r="K49" s="117"/>
      <c r="L49" s="49">
        <f>SUM(L48)</f>
        <v>63749.4</v>
      </c>
      <c r="M49" s="89"/>
      <c r="N49" s="95">
        <f>SUM(L49-H49)</f>
        <v>1553.0500000000029</v>
      </c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</row>
    <row r="50" spans="1:256" s="14" customFormat="1" x14ac:dyDescent="0.2">
      <c r="A50" s="34"/>
      <c r="B50" s="34"/>
      <c r="C50" s="44"/>
      <c r="D50" s="72"/>
      <c r="E50" s="34"/>
      <c r="F50" s="22"/>
      <c r="G50" s="117"/>
      <c r="H50" s="22"/>
      <c r="I50" s="93"/>
      <c r="J50" s="22"/>
      <c r="K50" s="117"/>
      <c r="L50" s="22"/>
      <c r="M50" s="91"/>
      <c r="N50" s="9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</row>
    <row r="51" spans="1:256" s="14" customFormat="1" x14ac:dyDescent="0.2">
      <c r="A51" s="34" t="s">
        <v>32</v>
      </c>
      <c r="B51" s="34" t="s">
        <v>121</v>
      </c>
      <c r="C51" s="44"/>
      <c r="D51" s="71">
        <v>44651</v>
      </c>
      <c r="E51" s="34"/>
      <c r="F51" s="22">
        <v>689206.55</v>
      </c>
      <c r="G51" s="117">
        <f t="shared" ref="G51" si="10">H51/F51</f>
        <v>1</v>
      </c>
      <c r="H51" s="22">
        <v>689206.55</v>
      </c>
      <c r="I51" s="93" t="s">
        <v>61</v>
      </c>
      <c r="J51" s="22">
        <v>775024.1</v>
      </c>
      <c r="K51" s="117">
        <f t="shared" ref="K51:K57" si="11">L51/J51</f>
        <v>1</v>
      </c>
      <c r="L51" s="22">
        <v>775024.1</v>
      </c>
      <c r="M51" s="91"/>
      <c r="N51" s="9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</row>
    <row r="52" spans="1:256" s="14" customFormat="1" x14ac:dyDescent="0.2">
      <c r="A52" s="34"/>
      <c r="B52" s="34"/>
      <c r="C52" s="44"/>
      <c r="D52" s="72"/>
      <c r="E52" s="34"/>
      <c r="F52" s="49">
        <f>SUM(F51)</f>
        <v>689206.55</v>
      </c>
      <c r="G52" s="117"/>
      <c r="H52" s="49">
        <f>SUM(H51)</f>
        <v>689206.55</v>
      </c>
      <c r="I52" s="88"/>
      <c r="J52" s="49">
        <f>SUM(J51)</f>
        <v>775024.1</v>
      </c>
      <c r="K52" s="117"/>
      <c r="L52" s="49">
        <f>SUM(L51)</f>
        <v>775024.1</v>
      </c>
      <c r="M52" s="89"/>
      <c r="N52" s="95">
        <f>SUM(L52-H52)</f>
        <v>85817.54999999993</v>
      </c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</row>
    <row r="53" spans="1:256" s="14" customFormat="1" x14ac:dyDescent="0.2">
      <c r="A53" s="34"/>
      <c r="B53" s="34"/>
      <c r="C53" s="44"/>
      <c r="D53" s="72"/>
      <c r="E53" s="34"/>
      <c r="F53" s="49"/>
      <c r="G53" s="117"/>
      <c r="H53" s="49"/>
      <c r="I53" s="88"/>
      <c r="J53" s="49"/>
      <c r="K53" s="117"/>
      <c r="L53" s="49"/>
      <c r="M53" s="89"/>
      <c r="N53" s="9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</row>
    <row r="54" spans="1:256" s="14" customFormat="1" x14ac:dyDescent="0.2">
      <c r="A54" s="34" t="s">
        <v>33</v>
      </c>
      <c r="B54" s="34" t="s">
        <v>121</v>
      </c>
      <c r="C54" s="44"/>
      <c r="D54" s="71">
        <v>44651</v>
      </c>
      <c r="E54" s="46"/>
      <c r="F54" s="22">
        <v>152169.71</v>
      </c>
      <c r="G54" s="117">
        <f t="shared" ref="G54" si="12">H54/F54</f>
        <v>1</v>
      </c>
      <c r="H54" s="22">
        <v>152169.71</v>
      </c>
      <c r="I54" s="93" t="s">
        <v>61</v>
      </c>
      <c r="J54" s="22">
        <v>141444.54</v>
      </c>
      <c r="K54" s="117">
        <f t="shared" si="11"/>
        <v>1</v>
      </c>
      <c r="L54" s="22">
        <v>141444.54</v>
      </c>
      <c r="M54" s="91"/>
      <c r="N54" s="9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</row>
    <row r="55" spans="1:256" s="14" customFormat="1" ht="11.45" customHeight="1" x14ac:dyDescent="0.2">
      <c r="A55" s="34"/>
      <c r="B55" s="47"/>
      <c r="C55" s="63"/>
      <c r="D55" s="48"/>
      <c r="E55" s="34"/>
      <c r="F55" s="49">
        <f>SUM(F54)</f>
        <v>152169.71</v>
      </c>
      <c r="G55" s="117"/>
      <c r="H55" s="49">
        <f>SUM(H54)</f>
        <v>152169.71</v>
      </c>
      <c r="I55" s="88"/>
      <c r="J55" s="49">
        <f>SUM(J54)</f>
        <v>141444.54</v>
      </c>
      <c r="K55" s="117"/>
      <c r="L55" s="49">
        <f>SUM(L54)</f>
        <v>141444.54</v>
      </c>
      <c r="M55" s="89"/>
      <c r="N55" s="95">
        <f>SUM(L55-H55)</f>
        <v>-10725.169999999984</v>
      </c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</row>
    <row r="56" spans="1:256" s="14" customFormat="1" ht="12" customHeight="1" x14ac:dyDescent="0.2">
      <c r="A56" s="34"/>
      <c r="B56" s="47"/>
      <c r="C56" s="63"/>
      <c r="D56" s="48"/>
      <c r="E56" s="34"/>
      <c r="F56" s="49"/>
      <c r="G56" s="117"/>
      <c r="H56" s="49"/>
      <c r="I56" s="88"/>
      <c r="J56" s="49"/>
      <c r="K56" s="117"/>
      <c r="L56" s="49"/>
      <c r="M56" s="89"/>
      <c r="N56" s="9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</row>
    <row r="57" spans="1:256" s="14" customFormat="1" x14ac:dyDescent="0.2">
      <c r="A57" s="34" t="s">
        <v>34</v>
      </c>
      <c r="B57" s="34" t="s">
        <v>121</v>
      </c>
      <c r="C57" s="44"/>
      <c r="D57" s="71">
        <v>44651</v>
      </c>
      <c r="E57" s="46"/>
      <c r="F57" s="22">
        <v>55293.18</v>
      </c>
      <c r="G57" s="117">
        <f t="shared" ref="G57" si="13">H57/F57</f>
        <v>1</v>
      </c>
      <c r="H57" s="22">
        <v>55293.18</v>
      </c>
      <c r="I57" s="93" t="s">
        <v>61</v>
      </c>
      <c r="J57" s="22">
        <v>443834.88</v>
      </c>
      <c r="K57" s="117">
        <f t="shared" si="11"/>
        <v>1</v>
      </c>
      <c r="L57" s="22">
        <v>443834.88</v>
      </c>
      <c r="M57" s="91"/>
      <c r="N57" s="9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</row>
    <row r="58" spans="1:256" s="14" customFormat="1" ht="13.5" customHeight="1" x14ac:dyDescent="0.2">
      <c r="A58" s="34"/>
      <c r="B58" s="34" t="s">
        <v>121</v>
      </c>
      <c r="C58" s="44"/>
      <c r="D58" s="72"/>
      <c r="E58" s="34"/>
      <c r="F58" s="49">
        <f>SUM(F57)</f>
        <v>55293.18</v>
      </c>
      <c r="G58" s="117"/>
      <c r="H58" s="49">
        <f>SUM(H57)</f>
        <v>55293.18</v>
      </c>
      <c r="I58" s="88"/>
      <c r="J58" s="49">
        <f>SUM(J57)</f>
        <v>443834.88</v>
      </c>
      <c r="K58" s="117"/>
      <c r="L58" s="49">
        <f>SUM(L57)</f>
        <v>443834.88</v>
      </c>
      <c r="M58" s="89"/>
      <c r="N58" s="95">
        <f>SUM(L58-H58)</f>
        <v>388541.7</v>
      </c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</row>
    <row r="59" spans="1:256" s="14" customFormat="1" ht="13.5" customHeight="1" x14ac:dyDescent="0.2">
      <c r="A59" s="34"/>
      <c r="B59" s="34"/>
      <c r="C59" s="44"/>
      <c r="D59" s="72"/>
      <c r="E59" s="34"/>
      <c r="F59" s="49"/>
      <c r="G59" s="117"/>
      <c r="H59" s="49"/>
      <c r="I59" s="88"/>
      <c r="J59" s="49"/>
      <c r="K59" s="117"/>
      <c r="L59" s="49"/>
      <c r="M59" s="89"/>
      <c r="N59" s="9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</row>
    <row r="60" spans="1:256" x14ac:dyDescent="0.2">
      <c r="A60" s="41" t="s">
        <v>118</v>
      </c>
      <c r="B60" s="41" t="s">
        <v>121</v>
      </c>
      <c r="D60" s="71">
        <v>44651</v>
      </c>
      <c r="F60" s="22">
        <v>3875.3</v>
      </c>
      <c r="G60" s="117">
        <f t="shared" ref="G60" si="14">H60/F60</f>
        <v>1</v>
      </c>
      <c r="H60" s="22">
        <v>3875.3</v>
      </c>
      <c r="I60" s="88" t="s">
        <v>61</v>
      </c>
      <c r="J60" s="22">
        <v>3877.84</v>
      </c>
      <c r="K60" s="117">
        <f t="shared" ref="K60:K69" si="15">L60/J60</f>
        <v>1</v>
      </c>
      <c r="L60" s="22">
        <v>3877.84</v>
      </c>
      <c r="M60" s="88"/>
    </row>
    <row r="61" spans="1:256" x14ac:dyDescent="0.2">
      <c r="F61" s="49">
        <f>SUM(F60:F60)</f>
        <v>3875.3</v>
      </c>
      <c r="G61" s="117"/>
      <c r="H61" s="49">
        <f>SUM(H60:H60)</f>
        <v>3875.3</v>
      </c>
      <c r="I61" s="88"/>
      <c r="J61" s="49">
        <f>SUM(J60:J60)</f>
        <v>3877.84</v>
      </c>
      <c r="K61" s="117"/>
      <c r="L61" s="49">
        <f>SUM(L60:L60)</f>
        <v>3877.84</v>
      </c>
      <c r="M61" s="88"/>
      <c r="N61" s="95">
        <f t="shared" ref="N61" si="16">SUM(L61-H61)</f>
        <v>2.5399999999999636</v>
      </c>
    </row>
    <row r="62" spans="1:256" x14ac:dyDescent="0.2">
      <c r="G62" s="117"/>
      <c r="I62" s="88"/>
      <c r="K62" s="117"/>
      <c r="M62" s="88"/>
      <c r="N62" s="22"/>
    </row>
    <row r="63" spans="1:256" s="14" customFormat="1" x14ac:dyDescent="0.2">
      <c r="A63" s="34" t="s">
        <v>99</v>
      </c>
      <c r="B63" s="41" t="s">
        <v>121</v>
      </c>
      <c r="C63" s="44"/>
      <c r="D63" s="71">
        <v>44651</v>
      </c>
      <c r="E63" s="46"/>
      <c r="F63" s="22">
        <v>1022585.14</v>
      </c>
      <c r="G63" s="117">
        <f t="shared" ref="G63" si="17">H63/F63</f>
        <v>1</v>
      </c>
      <c r="H63" s="22">
        <v>1022585.14</v>
      </c>
      <c r="I63" s="93" t="s">
        <v>61</v>
      </c>
      <c r="J63" s="22">
        <v>1023940.54</v>
      </c>
      <c r="K63" s="117">
        <f t="shared" si="15"/>
        <v>1</v>
      </c>
      <c r="L63" s="22">
        <v>1023940.54</v>
      </c>
      <c r="M63" s="91"/>
      <c r="N63" s="9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</row>
    <row r="64" spans="1:256" s="14" customFormat="1" x14ac:dyDescent="0.2">
      <c r="A64" s="34"/>
      <c r="B64" s="34"/>
      <c r="C64" s="44"/>
      <c r="D64" s="72"/>
      <c r="E64" s="34"/>
      <c r="F64" s="49">
        <f>SUM(F63)</f>
        <v>1022585.14</v>
      </c>
      <c r="G64" s="117"/>
      <c r="H64" s="49">
        <f>SUM(H63)</f>
        <v>1022585.14</v>
      </c>
      <c r="I64" s="88"/>
      <c r="J64" s="49">
        <f>SUM(J63)</f>
        <v>1023940.54</v>
      </c>
      <c r="K64" s="117"/>
      <c r="L64" s="49">
        <f>SUM(L63)</f>
        <v>1023940.54</v>
      </c>
      <c r="M64" s="89"/>
      <c r="N64" s="95">
        <f>SUM(L64-H64)</f>
        <v>1355.4000000000233</v>
      </c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</row>
    <row r="65" spans="1:256" s="14" customFormat="1" x14ac:dyDescent="0.2">
      <c r="A65" s="34"/>
      <c r="B65" s="34"/>
      <c r="C65" s="44"/>
      <c r="D65" s="72"/>
      <c r="E65" s="34"/>
      <c r="F65" s="49"/>
      <c r="G65" s="117"/>
      <c r="H65" s="49"/>
      <c r="I65" s="88"/>
      <c r="J65" s="49"/>
      <c r="K65" s="117"/>
      <c r="L65" s="49"/>
      <c r="M65" s="89"/>
      <c r="N65" s="9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</row>
    <row r="66" spans="1:256" s="14" customFormat="1" x14ac:dyDescent="0.2">
      <c r="A66" s="34" t="s">
        <v>15</v>
      </c>
      <c r="B66" s="41" t="s">
        <v>121</v>
      </c>
      <c r="C66" s="64"/>
      <c r="D66" s="71">
        <v>44651</v>
      </c>
      <c r="E66" s="46"/>
      <c r="F66" s="22">
        <v>2903368.09</v>
      </c>
      <c r="G66" s="117">
        <f t="shared" ref="G66" si="18">H66/F66</f>
        <v>1</v>
      </c>
      <c r="H66" s="22">
        <v>2903368.09</v>
      </c>
      <c r="I66" s="93" t="s">
        <v>61</v>
      </c>
      <c r="J66" s="22">
        <v>2574838</v>
      </c>
      <c r="K66" s="117">
        <f t="shared" si="15"/>
        <v>1</v>
      </c>
      <c r="L66" s="22">
        <v>2574838</v>
      </c>
      <c r="M66" s="91"/>
      <c r="N66" s="9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</row>
    <row r="67" spans="1:256" s="14" customFormat="1" ht="12.6" customHeight="1" x14ac:dyDescent="0.2">
      <c r="A67" s="36"/>
      <c r="B67" s="47"/>
      <c r="C67" s="63"/>
      <c r="D67" s="48"/>
      <c r="E67" s="36"/>
      <c r="F67" s="49">
        <f>SUM(F66)</f>
        <v>2903368.09</v>
      </c>
      <c r="G67" s="117"/>
      <c r="H67" s="49">
        <f>SUM(H66)</f>
        <v>2903368.09</v>
      </c>
      <c r="I67" s="88"/>
      <c r="J67" s="49">
        <f>SUM(J66)</f>
        <v>2574838</v>
      </c>
      <c r="K67" s="117"/>
      <c r="L67" s="49">
        <f>SUM(L66)</f>
        <v>2574838</v>
      </c>
      <c r="M67" s="89"/>
      <c r="N67" s="95">
        <f>SUM(L67-H67)</f>
        <v>-328530.08999999985</v>
      </c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  <c r="IG67" s="65"/>
      <c r="IH67" s="65"/>
      <c r="II67" s="65"/>
      <c r="IJ67" s="65"/>
      <c r="IK67" s="65"/>
      <c r="IL67" s="65"/>
      <c r="IM67" s="65"/>
      <c r="IN67" s="65"/>
      <c r="IO67" s="65"/>
      <c r="IP67" s="65"/>
      <c r="IQ67" s="65"/>
      <c r="IR67" s="65"/>
      <c r="IS67" s="65"/>
      <c r="IT67" s="65"/>
      <c r="IU67" s="65"/>
      <c r="IV67" s="65"/>
    </row>
    <row r="68" spans="1:256" s="14" customFormat="1" x14ac:dyDescent="0.2">
      <c r="A68" s="36"/>
      <c r="B68" s="47"/>
      <c r="C68" s="63"/>
      <c r="D68" s="48"/>
      <c r="E68" s="36"/>
      <c r="F68" s="49"/>
      <c r="G68" s="117"/>
      <c r="H68" s="49"/>
      <c r="I68" s="88"/>
      <c r="J68" s="49"/>
      <c r="K68" s="117"/>
      <c r="L68" s="49"/>
      <c r="M68" s="89"/>
      <c r="N68" s="9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</row>
    <row r="69" spans="1:256" s="14" customFormat="1" outlineLevel="1" x14ac:dyDescent="0.2">
      <c r="A69" s="34" t="s">
        <v>16</v>
      </c>
      <c r="B69" s="41" t="s">
        <v>121</v>
      </c>
      <c r="C69" s="44"/>
      <c r="D69" s="71">
        <v>44651</v>
      </c>
      <c r="E69" s="46"/>
      <c r="F69" s="22">
        <v>11353672.82</v>
      </c>
      <c r="G69" s="117">
        <f t="shared" ref="G69" si="19">H69/F69</f>
        <v>1</v>
      </c>
      <c r="H69" s="22">
        <v>11353672.82</v>
      </c>
      <c r="I69" s="93" t="s">
        <v>61</v>
      </c>
      <c r="J69" s="22">
        <v>14371369.939999999</v>
      </c>
      <c r="K69" s="117">
        <f t="shared" si="15"/>
        <v>1</v>
      </c>
      <c r="L69" s="22">
        <v>14371369.939999999</v>
      </c>
      <c r="M69" s="91"/>
      <c r="N69" s="9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</row>
    <row r="70" spans="1:256" s="14" customFormat="1" x14ac:dyDescent="0.2">
      <c r="A70" s="34"/>
      <c r="B70" s="34"/>
      <c r="C70" s="44"/>
      <c r="D70" s="73"/>
      <c r="E70" s="34"/>
      <c r="F70" s="49">
        <f>SUM(F69)</f>
        <v>11353672.82</v>
      </c>
      <c r="G70" s="117"/>
      <c r="H70" s="49">
        <f>SUM(H69)</f>
        <v>11353672.82</v>
      </c>
      <c r="I70" s="88"/>
      <c r="J70" s="49">
        <f>SUM(J69)</f>
        <v>14371369.939999999</v>
      </c>
      <c r="K70" s="117"/>
      <c r="L70" s="49">
        <f>SUM(L69)</f>
        <v>14371369.939999999</v>
      </c>
      <c r="M70" s="89"/>
      <c r="N70" s="95">
        <f>SUM(L70-H70)</f>
        <v>3017697.1199999992</v>
      </c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</row>
    <row r="71" spans="1:256" s="14" customFormat="1" x14ac:dyDescent="0.2">
      <c r="A71" s="204" t="s">
        <v>142</v>
      </c>
      <c r="B71" s="34"/>
      <c r="C71" s="44"/>
      <c r="D71" s="71"/>
      <c r="E71" s="34"/>
      <c r="F71" s="22"/>
      <c r="G71" s="117"/>
      <c r="H71" s="22"/>
      <c r="I71" s="93"/>
      <c r="J71" s="22"/>
      <c r="K71" s="117"/>
      <c r="L71" s="22"/>
      <c r="M71" s="91"/>
      <c r="N71" s="9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</row>
    <row r="72" spans="1:256" s="98" customFormat="1" ht="13.5" thickBot="1" x14ac:dyDescent="0.25">
      <c r="A72" s="97" t="s">
        <v>64</v>
      </c>
      <c r="B72" s="102"/>
      <c r="C72" s="99"/>
      <c r="D72" s="100"/>
      <c r="F72" s="135">
        <v>78039820.879999995</v>
      </c>
      <c r="G72" s="137"/>
      <c r="H72" s="135">
        <v>78039820.879999995</v>
      </c>
      <c r="I72" s="136"/>
      <c r="J72" s="135">
        <v>99169751.409999996</v>
      </c>
      <c r="K72" s="137"/>
      <c r="L72" s="135">
        <v>99169751.409999996</v>
      </c>
      <c r="M72" s="138"/>
      <c r="N72" s="142">
        <f t="shared" ref="N72" si="20">SUM(L72-H72)</f>
        <v>21129930.530000001</v>
      </c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  <c r="HN72" s="101"/>
      <c r="HO72" s="101"/>
      <c r="HP72" s="101"/>
      <c r="HQ72" s="101"/>
      <c r="HR72" s="101"/>
      <c r="HS72" s="101"/>
      <c r="HT72" s="101"/>
      <c r="HU72" s="101"/>
      <c r="HV72" s="101"/>
      <c r="HW72" s="101"/>
      <c r="HX72" s="101"/>
      <c r="HY72" s="101"/>
      <c r="HZ72" s="101"/>
      <c r="IA72" s="101"/>
      <c r="IB72" s="101"/>
      <c r="IC72" s="101"/>
      <c r="ID72" s="101"/>
      <c r="IE72" s="101"/>
      <c r="IF72" s="101"/>
      <c r="IG72" s="101"/>
      <c r="IH72" s="101"/>
      <c r="II72" s="101"/>
      <c r="IJ72" s="101"/>
      <c r="IK72" s="101"/>
      <c r="IL72" s="101"/>
      <c r="IM72" s="101"/>
      <c r="IN72" s="101"/>
      <c r="IO72" s="101"/>
      <c r="IP72" s="101"/>
      <c r="IQ72" s="101"/>
      <c r="IR72" s="101"/>
      <c r="IS72" s="101"/>
      <c r="IT72" s="101"/>
      <c r="IU72" s="101"/>
      <c r="IV72" s="101"/>
    </row>
    <row r="73" spans="1:256" ht="13.5" thickTop="1" x14ac:dyDescent="0.2">
      <c r="A73" s="193"/>
      <c r="B73" s="53"/>
      <c r="G73" s="51"/>
      <c r="H73" s="22" t="s">
        <v>0</v>
      </c>
      <c r="K73" s="51"/>
      <c r="L73" s="22" t="s">
        <v>0</v>
      </c>
      <c r="N73" s="22"/>
    </row>
    <row r="74" spans="1:256" x14ac:dyDescent="0.2">
      <c r="A74" s="161"/>
      <c r="N74" s="22"/>
    </row>
    <row r="75" spans="1:256" x14ac:dyDescent="0.2">
      <c r="N75" s="22"/>
    </row>
    <row r="76" spans="1:256" x14ac:dyDescent="0.2">
      <c r="N76" s="22"/>
      <c r="P76" s="22">
        <f>SUM(P14:P75)</f>
        <v>0</v>
      </c>
    </row>
    <row r="77" spans="1:256" x14ac:dyDescent="0.2">
      <c r="N77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72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2022-05-17T18:46:23Z</cp:lastPrinted>
  <dcterms:created xsi:type="dcterms:W3CDTF">2010-07-30T14:08:17Z</dcterms:created>
  <dcterms:modified xsi:type="dcterms:W3CDTF">2022-05-17T18:46:33Z</dcterms:modified>
</cp:coreProperties>
</file>