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H-SVR-BACKUP\ZDriveUsers\crosswhl\Documents\Investments\Investment Reports\"/>
    </mc:Choice>
  </mc:AlternateContent>
  <bookViews>
    <workbookView xWindow="0" yWindow="480" windowWidth="4770" windowHeight="2835" tabRatio="272" activeTab="3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Comp'!$A$1:$N$96</definedName>
    <definedName name="_xlnm.Print_Area" localSheetId="2">'Recap Sheet'!$A$4:$L$44</definedName>
    <definedName name="_xlnm.Print_Area" localSheetId="3">Report!$A$1:$K$118</definedName>
  </definedNames>
  <calcPr calcId="162913"/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L115" i="2"/>
  <c r="K115" i="2"/>
  <c r="L17" i="1" l="1"/>
  <c r="H28" i="1"/>
  <c r="I28" i="1"/>
  <c r="J28" i="1"/>
  <c r="K28" i="1"/>
  <c r="L94" i="3"/>
  <c r="L91" i="3"/>
  <c r="L88" i="3"/>
  <c r="L76" i="3"/>
  <c r="L73" i="3"/>
  <c r="L70" i="3"/>
  <c r="L67" i="3"/>
  <c r="L64" i="3"/>
  <c r="L61" i="3"/>
  <c r="L58" i="3"/>
  <c r="L54" i="3"/>
  <c r="L50" i="3"/>
  <c r="L47" i="3"/>
  <c r="L37" i="3"/>
  <c r="L34" i="3"/>
  <c r="L31" i="3"/>
  <c r="J94" i="3"/>
  <c r="J91" i="3"/>
  <c r="J88" i="3"/>
  <c r="J76" i="3"/>
  <c r="J73" i="3"/>
  <c r="J70" i="3"/>
  <c r="J67" i="3"/>
  <c r="J64" i="3"/>
  <c r="J61" i="3"/>
  <c r="J58" i="3"/>
  <c r="J54" i="3"/>
  <c r="J50" i="3"/>
  <c r="J47" i="3"/>
  <c r="J37" i="3"/>
  <c r="J34" i="3"/>
  <c r="J31" i="3"/>
  <c r="L27" i="3"/>
  <c r="J27" i="3"/>
  <c r="K26" i="3"/>
  <c r="K24" i="3"/>
  <c r="K23" i="3"/>
  <c r="K22" i="3"/>
  <c r="K20" i="3"/>
  <c r="K19" i="3"/>
  <c r="K18" i="3"/>
  <c r="K17" i="3"/>
  <c r="K16" i="3"/>
  <c r="K15" i="3"/>
  <c r="K13" i="3"/>
  <c r="K11" i="3"/>
  <c r="H94" i="3"/>
  <c r="F94" i="3"/>
  <c r="G93" i="3"/>
  <c r="H91" i="3"/>
  <c r="F91" i="3"/>
  <c r="G90" i="3"/>
  <c r="H88" i="3"/>
  <c r="F88" i="3"/>
  <c r="G87" i="3"/>
  <c r="H76" i="3"/>
  <c r="F76" i="3"/>
  <c r="G75" i="3"/>
  <c r="H73" i="3"/>
  <c r="F73" i="3"/>
  <c r="G72" i="3"/>
  <c r="H70" i="3"/>
  <c r="F70" i="3"/>
  <c r="G69" i="3"/>
  <c r="H67" i="3"/>
  <c r="F67" i="3"/>
  <c r="G66" i="3"/>
  <c r="H64" i="3"/>
  <c r="F64" i="3"/>
  <c r="G63" i="3"/>
  <c r="H61" i="3"/>
  <c r="F61" i="3"/>
  <c r="G60" i="3"/>
  <c r="H58" i="3"/>
  <c r="F58" i="3"/>
  <c r="G57" i="3"/>
  <c r="G56" i="3"/>
  <c r="H54" i="3"/>
  <c r="F54" i="3"/>
  <c r="G53" i="3"/>
  <c r="G52" i="3"/>
  <c r="H50" i="3"/>
  <c r="F50" i="3"/>
  <c r="G49" i="3"/>
  <c r="H47" i="3"/>
  <c r="F47" i="3"/>
  <c r="G46" i="3"/>
  <c r="H37" i="3"/>
  <c r="F37" i="3"/>
  <c r="G36" i="3"/>
  <c r="H34" i="3"/>
  <c r="F34" i="3"/>
  <c r="G33" i="3"/>
  <c r="H31" i="3"/>
  <c r="F31" i="3"/>
  <c r="G30" i="3"/>
  <c r="H27" i="3"/>
  <c r="F27" i="3"/>
  <c r="G25" i="3"/>
  <c r="G21" i="3"/>
  <c r="G14" i="3"/>
  <c r="G12" i="3"/>
  <c r="G10" i="3"/>
  <c r="G9" i="3"/>
  <c r="G8" i="3"/>
  <c r="G7" i="3"/>
  <c r="G6" i="3"/>
  <c r="G115" i="2"/>
  <c r="G31" i="3" l="1"/>
  <c r="I115" i="2"/>
  <c r="H115" i="2"/>
  <c r="N115" i="2"/>
  <c r="N27" i="2"/>
  <c r="N74" i="2" s="1"/>
  <c r="E28" i="1"/>
  <c r="D28" i="1"/>
  <c r="C28" i="1"/>
  <c r="B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8" i="1" s="1"/>
  <c r="K57" i="3" l="1"/>
  <c r="K53" i="3"/>
  <c r="K12" i="3"/>
  <c r="K14" i="3"/>
  <c r="K21" i="3"/>
  <c r="K25" i="3"/>
  <c r="I27" i="2" l="1"/>
  <c r="G27" i="2"/>
  <c r="H27" i="2"/>
  <c r="M115" i="2"/>
  <c r="M27" i="2"/>
  <c r="J115" i="2" l="1"/>
  <c r="L27" i="2"/>
  <c r="K27" i="2" s="1"/>
  <c r="K89" i="2" l="1"/>
  <c r="K92" i="2"/>
  <c r="K93" i="2"/>
  <c r="K95" i="2"/>
  <c r="K96" i="2"/>
  <c r="K98" i="2"/>
  <c r="K99" i="2"/>
  <c r="K100" i="2"/>
  <c r="K101" i="2"/>
  <c r="K102" i="2"/>
  <c r="K103" i="2"/>
  <c r="K104" i="2"/>
  <c r="K108" i="2"/>
  <c r="K110" i="2"/>
  <c r="K111" i="2"/>
  <c r="K113" i="2"/>
  <c r="K114" i="2"/>
  <c r="K91" i="2"/>
  <c r="K55" i="2"/>
  <c r="K56" i="2"/>
  <c r="K59" i="2"/>
  <c r="K61" i="2"/>
  <c r="K63" i="2"/>
  <c r="K65" i="2"/>
  <c r="K67" i="2"/>
  <c r="K53" i="2"/>
  <c r="K32" i="2"/>
  <c r="K34" i="2"/>
  <c r="K36" i="2"/>
  <c r="K38" i="2"/>
  <c r="K46" i="2"/>
  <c r="K47" i="2"/>
  <c r="K50" i="2"/>
  <c r="K51" i="2"/>
  <c r="K30" i="2"/>
  <c r="L11" i="1" l="1"/>
  <c r="L28" i="1" s="1"/>
  <c r="K30" i="3"/>
  <c r="J27" i="2"/>
  <c r="K31" i="3" l="1"/>
  <c r="L12" i="1" l="1"/>
  <c r="L13" i="1"/>
  <c r="L14" i="1"/>
  <c r="L15" i="1"/>
  <c r="L18" i="1"/>
  <c r="L19" i="1"/>
  <c r="L20" i="1"/>
  <c r="L21" i="1"/>
  <c r="L22" i="1"/>
  <c r="L23" i="1"/>
  <c r="L24" i="1"/>
  <c r="L25" i="1"/>
  <c r="L26" i="1"/>
  <c r="L10" i="1"/>
  <c r="K7" i="3"/>
  <c r="K8" i="3"/>
  <c r="K9" i="3"/>
  <c r="G27" i="1" l="1"/>
  <c r="P100" i="3"/>
  <c r="K87" i="3" l="1"/>
  <c r="K90" i="3"/>
  <c r="K93" i="3"/>
  <c r="K33" i="3"/>
  <c r="K36" i="3"/>
  <c r="K46" i="3"/>
  <c r="K56" i="3" l="1"/>
  <c r="N47" i="3" l="1"/>
  <c r="N96" i="3" l="1"/>
  <c r="N76" i="3" l="1"/>
  <c r="G23" i="1" l="1"/>
  <c r="K52" i="3" l="1"/>
  <c r="K60" i="3"/>
  <c r="K63" i="3"/>
  <c r="K66" i="3"/>
  <c r="K69" i="3"/>
  <c r="K72" i="3"/>
  <c r="K6" i="3"/>
  <c r="N27" i="3" l="1"/>
  <c r="B17" i="2"/>
  <c r="B19" i="2" s="1"/>
  <c r="N54" i="3" l="1"/>
  <c r="N34" i="3"/>
  <c r="N37" i="3"/>
  <c r="N61" i="3" l="1"/>
  <c r="N64" i="3"/>
  <c r="G25" i="1"/>
  <c r="G24" i="1"/>
  <c r="G22" i="1"/>
  <c r="G20" i="1"/>
  <c r="G19" i="1"/>
  <c r="G17" i="1"/>
  <c r="G16" i="1"/>
  <c r="G10" i="1"/>
  <c r="N70" i="3"/>
  <c r="N73" i="3"/>
  <c r="N94" i="3"/>
  <c r="G12" i="1"/>
  <c r="G18" i="1"/>
  <c r="G21" i="1"/>
  <c r="G26" i="1"/>
  <c r="N67" i="3" l="1"/>
  <c r="N91" i="3"/>
  <c r="N88" i="3"/>
  <c r="N58" i="3"/>
  <c r="G28" i="1"/>
  <c r="J30" i="1"/>
  <c r="I30" i="1"/>
  <c r="K30" i="1"/>
  <c r="H30" i="1"/>
  <c r="L30" i="1"/>
</calcChain>
</file>

<file path=xl/sharedStrings.xml><?xml version="1.0" encoding="utf-8"?>
<sst xmlns="http://schemas.openxmlformats.org/spreadsheetml/2006/main" count="483" uniqueCount="187">
  <si>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</si>
  <si>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</si>
  <si>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</si>
  <si>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</si>
  <si>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</si>
  <si>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</si>
  <si>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</si>
  <si>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</si>
  <si>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</si>
  <si>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</si>
  <si>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</si>
  <si>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</si>
  <si>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</si>
  <si>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</si>
  <si>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</si>
  <si>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</si>
  <si>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</si>
  <si>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</si>
  <si>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</si>
  <si>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</si>
  <si>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</si>
  <si>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</si>
  <si>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</si>
  <si>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</si>
  <si>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</si>
  <si>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</si>
  <si>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</si>
  <si>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</si>
  <si>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</si>
  <si>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</si>
  <si>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</si>
  <si>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</si>
  <si>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</si>
  <si>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</si>
  <si>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</si>
  <si>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</si>
  <si>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</si>
  <si>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</si>
  <si>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</si>
  <si>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</si>
  <si>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</si>
  <si>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</si>
  <si>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</si>
  <si>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</si>
  <si>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</si>
  <si>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</si>
  <si>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</si>
  <si>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</si>
  <si>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</si>
  <si>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</si>
  <si>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</si>
  <si>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</si>
  <si>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</si>
  <si>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</si>
  <si>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</si>
  <si>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</si>
  <si>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</si>
  <si>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</si>
  <si>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</si>
  <si>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</si>
  <si>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</si>
  <si>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</si>
  <si>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</si>
  <si>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</si>
  <si>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</si>
  <si>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</si>
  <si>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</si>
  <si>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</si>
  <si>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</si>
  <si>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</si>
  <si>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</si>
  <si>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</si>
  <si>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</si>
  <si>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</si>
  <si>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</si>
  <si>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</si>
  <si>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</si>
  <si>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</si>
  <si>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</si>
  <si>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</si>
  <si>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</si>
  <si>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</si>
  <si>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</si>
  <si>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</si>
  <si>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</si>
  <si>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</si>
  <si>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</si>
  <si>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</si>
  <si>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</si>
  <si>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</si>
  <si>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</si>
  <si>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</si>
  <si>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</si>
  <si>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</si>
  <si>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</si>
  <si>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</si>
  <si>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</si>
  <si>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</si>
  <si>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</si>
  <si>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</si>
  <si>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</si>
  <si>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</si>
  <si>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</si>
  <si>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</si>
  <si>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</si>
  <si>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</si>
  <si>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</si>
  <si>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</si>
  <si>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</si>
  <si>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</si>
  <si>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</si>
  <si>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</si>
  <si>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</si>
  <si>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</si>
  <si>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</si>
  <si>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</si>
  <si>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</si>
  <si>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</si>
  <si>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Expo Bonds 2017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</si>
  <si>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</si>
  <si>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</si>
  <si>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</si>
  <si>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</si>
  <si>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</si>
  <si>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</si>
  <si>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</si>
  <si>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</si>
  <si>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</si>
  <si>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</si>
  <si>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</si>
  <si>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</si>
  <si>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</si>
  <si>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Money Mkt/FFIN</t>
  </si>
  <si>
    <t>Tex Daily</t>
  </si>
  <si>
    <t xml:space="preserve">       2. CD/Tex Daily</t>
  </si>
  <si>
    <t xml:space="preserve">    2 .C.D/Tex Daily</t>
  </si>
  <si>
    <t>Elections Hava/Cares Subsidy</t>
  </si>
  <si>
    <r>
      <rPr>
        <b/>
        <sz val="9"/>
        <rFont val="Arial"/>
        <family val="2"/>
      </rPr>
      <t>Law Enforcement Bldg Con</t>
    </r>
    <r>
      <rPr>
        <b/>
        <sz val="10"/>
        <rFont val="Arial"/>
        <family val="2"/>
      </rPr>
      <t>str</t>
    </r>
  </si>
  <si>
    <t>Law Enforcement Bldg Constr.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</si>
  <si>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</si>
  <si>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</si>
  <si>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</si>
  <si>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</si>
  <si>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</si>
  <si>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Pct 1</t>
  </si>
  <si>
    <t xml:space="preserve">Jail Comm Checking </t>
  </si>
  <si>
    <t>Randall D. Williams Commissioner Pct 1</t>
  </si>
  <si>
    <t>2nd Qtr</t>
  </si>
  <si>
    <t>Texas Range Daily</t>
  </si>
  <si>
    <t>3rd Qtr</t>
  </si>
  <si>
    <t>Texas Range Term</t>
  </si>
  <si>
    <t>US Treasury Note</t>
  </si>
  <si>
    <t>Ameriprise FHLMC</t>
  </si>
  <si>
    <t>Ameriprise Ally Bank CD</t>
  </si>
  <si>
    <t>91282CAX9</t>
  </si>
  <si>
    <t>3134GXCB8</t>
  </si>
  <si>
    <t>91282CDM0</t>
  </si>
  <si>
    <t>02007GRH8</t>
  </si>
  <si>
    <t>Ameriprise Ally CD</t>
  </si>
  <si>
    <t>Ameriprise MMA Avg</t>
  </si>
  <si>
    <t>4th  Qtr</t>
  </si>
  <si>
    <t>9128284A5</t>
  </si>
  <si>
    <t>American Express</t>
  </si>
  <si>
    <t>02589ADL3</t>
  </si>
  <si>
    <t>Bank United</t>
  </si>
  <si>
    <t>066519TA7</t>
  </si>
  <si>
    <t>Barclays Bank</t>
  </si>
  <si>
    <t>06740KRB5</t>
  </si>
  <si>
    <t>BMO Harris</t>
  </si>
  <si>
    <t>05600XHW3</t>
  </si>
  <si>
    <t>Safra Nat'l</t>
  </si>
  <si>
    <t>78658RJZ5</t>
  </si>
  <si>
    <t>Customers BK</t>
  </si>
  <si>
    <t>23204HKB3</t>
  </si>
  <si>
    <t>Pacific Western</t>
  </si>
  <si>
    <t>69506YTX7</t>
  </si>
  <si>
    <t xml:space="preserve">UBS Bank </t>
  </si>
  <si>
    <t>90348J4V9</t>
  </si>
  <si>
    <t>912828W43</t>
  </si>
  <si>
    <t>3134GXM68</t>
  </si>
  <si>
    <t>Ameriprise FHLM</t>
  </si>
  <si>
    <t>Ameriprise MMA</t>
  </si>
  <si>
    <t>Barclays Banks</t>
  </si>
  <si>
    <t>0811/2023</t>
  </si>
  <si>
    <t>Safra National</t>
  </si>
  <si>
    <t>Customers Bank</t>
  </si>
  <si>
    <t>UBS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</si>
</sst>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/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4" fontId="0" fillId="0" borderId="0" xfId="0" applyNumberFormat="1" applyFont="1" applyFill="1"/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14" fillId="8" borderId="6" xfId="1" applyFill="1" applyBorder="1" applyAlignment="1" applyProtection="1">
      <alignment horizontal="center"/>
    </xf>
    <xf numFmtId="164" fontId="0" fillId="0" borderId="6" xfId="1" applyFont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right"/>
    </xf>
    <xf numFmtId="0" fontId="19" fillId="0" borderId="0" xfId="0" applyFont="1" applyBorder="1"/>
    <xf numFmtId="0" fontId="2" fillId="0" borderId="0" xfId="0" applyFont="1" applyFill="1"/>
    <xf numFmtId="164" fontId="3" fillId="0" borderId="0" xfId="1" applyFont="1" applyFill="1"/>
    <xf numFmtId="0" fontId="7" fillId="0" borderId="0" xfId="0" applyFont="1" applyBorder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 applyBorder="1"/>
    <xf numFmtId="170" fontId="20" fillId="0" borderId="0" xfId="0" applyNumberFormat="1" applyFont="1" applyFill="1" applyBorder="1" applyAlignment="1">
      <alignment horizontal="center"/>
    </xf>
    <xf numFmtId="0" fontId="20" fillId="0" borderId="0" xfId="0" applyFont="1"/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0" fontId="20" fillId="0" borderId="0" xfId="0" applyFont="1" applyBorder="1"/>
    <xf numFmtId="164" fontId="2" fillId="0" borderId="0" xfId="1" applyFont="1" applyFill="1" applyBorder="1" applyAlignment="1" applyProtection="1">
      <alignment horizontal="center"/>
    </xf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164" fontId="14" fillId="8" borderId="7" xfId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left"/>
    </xf>
    <xf numFmtId="164" fontId="3" fillId="8" borderId="0" xfId="1" applyFont="1" applyFill="1" applyBorder="1" applyAlignment="1" applyProtection="1"/>
    <xf numFmtId="0" fontId="3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65" fontId="2" fillId="0" borderId="0" xfId="3" applyFont="1" applyBorder="1" applyAlignment="1">
      <alignment horizontal="left"/>
    </xf>
    <xf numFmtId="0" fontId="7" fillId="5" borderId="0" xfId="0" applyFont="1" applyFill="1" applyAlignment="1">
      <alignment horizontal="right"/>
    </xf>
    <xf numFmtId="0" fontId="7" fillId="0" borderId="0" xfId="0" applyFont="1" applyBorder="1" applyAlignment="1">
      <alignment horizontal="right"/>
    </xf>
    <xf numFmtId="0" fontId="7" fillId="5" borderId="0" xfId="0" applyFont="1" applyFill="1" applyBorder="1" applyAlignment="1">
      <alignment horizontal="right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7.5324471335158516E-2"/>
                  <c:y val="8.855643044619422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3"/>
              <c:layout>
                <c:manualLayout>
                  <c:x val="-6.1033753186596741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82043208.500000015</c:v>
                </c:pt>
                <c:pt idx="1">
                  <c:v>2169880.6</c:v>
                </c:pt>
                <c:pt idx="2">
                  <c:v>6633828.7599999998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0.11791956498711204"/>
                  <c:y val="4.1397726638135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91479820627805"/>
                      <c:h val="0.20119303268909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0.10976677242698922"/>
                  <c:y val="3.9972687166521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Sheet'!$B$28:$E$28</c:f>
              <c:numCache>
                <c:formatCode>_(* #,##0.00_);_(* \(#,##0.00\);_(* \-??_);_(@_)</c:formatCode>
                <c:ptCount val="4"/>
                <c:pt idx="0">
                  <c:v>102349293.09999999</c:v>
                </c:pt>
                <c:pt idx="1">
                  <c:v>244870.86</c:v>
                </c:pt>
                <c:pt idx="2">
                  <c:v>2693659.86</c:v>
                </c:pt>
                <c:pt idx="3">
                  <c:v>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82043208.500000015</c:v>
                </c:pt>
                <c:pt idx="1">
                  <c:v>2169880.6</c:v>
                </c:pt>
                <c:pt idx="2">
                  <c:v>6633828.7599999998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82043208.500000015</c:v>
                </c:pt>
                <c:pt idx="1">
                  <c:v>2169880.6</c:v>
                </c:pt>
                <c:pt idx="2">
                  <c:v>6633828.7599999998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38100</xdr:rowOff>
    </xdr:from>
    <xdr:to>
      <xdr:col>1</xdr:col>
      <xdr:colOff>0</xdr:colOff>
      <xdr:row>30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30</xdr:row>
      <xdr:rowOff>51435</xdr:rowOff>
    </xdr:from>
    <xdr:to>
      <xdr:col>10</xdr:col>
      <xdr:colOff>228600</xdr:colOff>
      <xdr:row>42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30</xdr:row>
      <xdr:rowOff>45720</xdr:rowOff>
    </xdr:from>
    <xdr:to>
      <xdr:col>10</xdr:col>
      <xdr:colOff>236220</xdr:colOff>
      <xdr:row>42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30</xdr:row>
      <xdr:rowOff>0</xdr:rowOff>
    </xdr:from>
    <xdr:to>
      <xdr:col>4</xdr:col>
      <xdr:colOff>68580</xdr:colOff>
      <xdr:row>42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A7" workbookViewId="0">
      <selection activeCell="E21" sqref="E21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4"/>
    </row>
    <row r="14" spans="2:5" ht="35.25" x14ac:dyDescent="0.5">
      <c r="B14" s="54"/>
      <c r="E14" s="55" t="s">
        <v>65</v>
      </c>
    </row>
    <row r="17" spans="5:5" ht="18" x14ac:dyDescent="0.25">
      <c r="E17" s="56" t="s">
        <v>66</v>
      </c>
    </row>
    <row r="20" spans="5:5" x14ac:dyDescent="0.2">
      <c r="E20" s="43" t="s">
        <v>67</v>
      </c>
    </row>
    <row r="21" spans="5:5" x14ac:dyDescent="0.2">
      <c r="E21" s="57">
        <v>44834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R29" sqref="R29"/>
    </sheetView>
  </sheetViews>
  <sheetFormatPr defaultRowHeight="12.75" x14ac:dyDescent="0.2"/>
  <cols>
    <col min="7" max="7" width="17.28515625" customWidth="1"/>
  </cols>
  <sheetData>
    <row r="1" spans="3:14" ht="15" x14ac:dyDescent="0.2">
      <c r="C1" s="58" t="s">
        <v>68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3:14" ht="15" x14ac:dyDescent="0.2">
      <c r="C2" s="58" t="s">
        <v>69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3:14" ht="15" x14ac:dyDescent="0.2"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3:14" ht="15" x14ac:dyDescent="0.2">
      <c r="C4" s="58" t="s">
        <v>84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3:14" ht="15" x14ac:dyDescent="0.2">
      <c r="C5" s="58" t="s">
        <v>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3:14" ht="15" x14ac:dyDescent="0.2">
      <c r="C6" s="58" t="s">
        <v>71</v>
      </c>
      <c r="D6" s="58"/>
      <c r="E6" s="58"/>
      <c r="F6" s="58"/>
      <c r="G6" s="58"/>
      <c r="H6" s="58" t="s">
        <v>72</v>
      </c>
      <c r="I6" s="58"/>
      <c r="J6" s="58"/>
      <c r="K6" s="58"/>
      <c r="L6" s="58"/>
      <c r="M6" s="58"/>
      <c r="N6" s="58"/>
    </row>
    <row r="7" spans="3:14" ht="15" x14ac:dyDescent="0.2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3:14" ht="15" x14ac:dyDescent="0.2">
      <c r="C8" s="58" t="s">
        <v>73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3:14" ht="16.5" customHeight="1" x14ac:dyDescent="0.2">
      <c r="C9" s="58" t="s">
        <v>74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3:14" ht="15" x14ac:dyDescent="0.2"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3:14" ht="15" x14ac:dyDescent="0.2"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3:14" ht="15" x14ac:dyDescent="0.2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3:14" ht="15" x14ac:dyDescent="0.2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3:14" ht="15" x14ac:dyDescent="0.2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3:14" ht="15" x14ac:dyDescent="0.2">
      <c r="C15" s="59"/>
      <c r="D15" s="59"/>
      <c r="E15" s="59"/>
      <c r="F15" s="59"/>
      <c r="G15" s="58"/>
      <c r="H15" s="58"/>
      <c r="I15" s="59"/>
      <c r="J15" s="59"/>
      <c r="K15" s="59"/>
      <c r="L15" s="59"/>
      <c r="M15" s="58"/>
      <c r="N15" s="58"/>
    </row>
    <row r="16" spans="3:14" ht="15" x14ac:dyDescent="0.2">
      <c r="C16" s="60" t="s">
        <v>78</v>
      </c>
      <c r="D16" s="58" t="s">
        <v>79</v>
      </c>
      <c r="E16" s="58"/>
      <c r="F16" s="58"/>
      <c r="G16" s="58"/>
      <c r="H16" s="58"/>
      <c r="I16" s="58" t="s">
        <v>146</v>
      </c>
      <c r="J16" s="58"/>
      <c r="K16" s="58"/>
      <c r="L16" s="58"/>
      <c r="M16" s="58" t="s">
        <v>144</v>
      </c>
      <c r="N16" s="58"/>
    </row>
    <row r="17" spans="3:14" ht="15" x14ac:dyDescent="0.2">
      <c r="C17" s="60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3:14" ht="15" x14ac:dyDescent="0.2">
      <c r="C18" s="60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3:14" ht="15" x14ac:dyDescent="0.2"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3:14" ht="15" x14ac:dyDescent="0.2">
      <c r="C20" s="59"/>
      <c r="D20" s="59"/>
      <c r="E20" s="59"/>
      <c r="F20" s="59"/>
      <c r="G20" s="58"/>
      <c r="H20" s="58"/>
      <c r="I20" s="59"/>
      <c r="J20" s="59"/>
      <c r="K20" s="59"/>
      <c r="L20" s="59"/>
      <c r="M20" s="58"/>
      <c r="N20" s="58"/>
    </row>
    <row r="21" spans="3:14" ht="15" x14ac:dyDescent="0.2">
      <c r="C21" s="58" t="s">
        <v>75</v>
      </c>
      <c r="D21" s="58"/>
      <c r="E21" s="58"/>
      <c r="F21" s="58"/>
      <c r="G21" s="58"/>
      <c r="H21" s="58"/>
      <c r="I21" s="58" t="s">
        <v>117</v>
      </c>
      <c r="J21" s="58"/>
      <c r="K21" s="58"/>
      <c r="L21" s="58"/>
      <c r="M21" s="58"/>
      <c r="N21" s="58"/>
    </row>
    <row r="22" spans="3:14" ht="15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3:14" ht="15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3:14" ht="15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3:14" ht="15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3:14" ht="15" x14ac:dyDescent="0.2">
      <c r="C26" s="59"/>
      <c r="D26" s="59"/>
      <c r="E26" s="59"/>
      <c r="F26" s="59"/>
      <c r="G26" s="58"/>
      <c r="H26" s="58"/>
      <c r="I26" s="59"/>
      <c r="J26" s="59"/>
      <c r="K26" s="59"/>
      <c r="L26" s="59"/>
      <c r="M26" s="58"/>
      <c r="N26" s="58"/>
    </row>
    <row r="27" spans="3:14" ht="15" x14ac:dyDescent="0.2">
      <c r="C27" s="58" t="s">
        <v>76</v>
      </c>
      <c r="D27" s="58"/>
      <c r="E27" s="58"/>
      <c r="F27" s="58"/>
      <c r="G27" s="58"/>
      <c r="H27" s="58"/>
      <c r="I27" s="58" t="s">
        <v>85</v>
      </c>
      <c r="J27" s="58"/>
      <c r="K27" s="58"/>
      <c r="L27" s="58"/>
      <c r="M27" s="58"/>
      <c r="N27" s="58"/>
    </row>
    <row r="28" spans="3:14" ht="15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3:14" ht="15" x14ac:dyDescent="0.2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3:14" ht="15" x14ac:dyDescent="0.2">
      <c r="C30" s="58" t="s">
        <v>86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3:14" ht="15" x14ac:dyDescent="0.2">
      <c r="C31" s="58" t="s">
        <v>87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3:14" ht="15" x14ac:dyDescent="0.2"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M41" sqref="M41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0" customFormat="1" ht="19.5" x14ac:dyDescent="0.3">
      <c r="B5" s="101"/>
      <c r="C5" s="101"/>
      <c r="D5" s="103" t="s">
        <v>96</v>
      </c>
      <c r="E5" s="101"/>
      <c r="F5" s="101"/>
      <c r="G5" s="102"/>
      <c r="H5" s="101"/>
      <c r="I5" s="101"/>
      <c r="J5" s="103" t="s">
        <v>96</v>
      </c>
      <c r="K5" s="101"/>
      <c r="L5" s="101"/>
    </row>
    <row r="6" spans="1:12" s="11" customFormat="1" x14ac:dyDescent="0.2">
      <c r="B6" s="3"/>
      <c r="C6" s="3"/>
      <c r="D6" s="12">
        <v>44713</v>
      </c>
      <c r="E6" s="3"/>
      <c r="F6" s="3"/>
      <c r="G6" s="10"/>
      <c r="H6" s="3"/>
      <c r="I6" s="3"/>
      <c r="J6" s="12">
        <v>44805</v>
      </c>
      <c r="K6" s="3"/>
      <c r="L6" s="3"/>
    </row>
    <row r="7" spans="1:12" x14ac:dyDescent="0.2">
      <c r="B7" s="13" t="s">
        <v>116</v>
      </c>
      <c r="C7" s="3"/>
      <c r="D7" s="13"/>
      <c r="E7" s="3"/>
      <c r="F7" s="3"/>
      <c r="G7" s="10"/>
      <c r="H7" s="13" t="s">
        <v>116</v>
      </c>
      <c r="J7" s="13"/>
    </row>
    <row r="8" spans="1:12" x14ac:dyDescent="0.2">
      <c r="B8" s="61" t="s">
        <v>131</v>
      </c>
      <c r="C8" s="13" t="s">
        <v>1</v>
      </c>
      <c r="D8" s="13" t="s">
        <v>2</v>
      </c>
      <c r="E8" s="13" t="s">
        <v>139</v>
      </c>
      <c r="F8" s="3"/>
      <c r="G8" s="10"/>
      <c r="H8" s="61" t="s">
        <v>131</v>
      </c>
      <c r="I8" s="13" t="s">
        <v>1</v>
      </c>
      <c r="J8" s="13" t="s">
        <v>2</v>
      </c>
      <c r="K8" s="13" t="s">
        <v>139</v>
      </c>
    </row>
    <row r="9" spans="1:12" s="16" customFormat="1" x14ac:dyDescent="0.2">
      <c r="A9" s="14"/>
      <c r="B9" s="194" t="s">
        <v>132</v>
      </c>
      <c r="C9" s="15" t="s">
        <v>3</v>
      </c>
      <c r="D9" s="15" t="s">
        <v>94</v>
      </c>
      <c r="E9" s="15" t="s">
        <v>4</v>
      </c>
      <c r="F9" s="15" t="s">
        <v>5</v>
      </c>
      <c r="G9" s="10"/>
      <c r="H9" s="194" t="s">
        <v>132</v>
      </c>
      <c r="I9" s="15" t="s">
        <v>3</v>
      </c>
      <c r="J9" s="15" t="s">
        <v>94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99">
        <v>39719784.469999999</v>
      </c>
      <c r="C10" s="107">
        <v>244870.86</v>
      </c>
      <c r="D10" s="18">
        <v>2693659.86</v>
      </c>
      <c r="E10" s="18">
        <v>1000000</v>
      </c>
      <c r="F10" s="18">
        <f t="shared" ref="F10:F26" si="0">SUM(B10:E10)</f>
        <v>43658315.189999998</v>
      </c>
      <c r="G10" s="19">
        <f>SUM(C10:F10)</f>
        <v>47596845.909999996</v>
      </c>
      <c r="H10" s="99">
        <v>27925080.690000001</v>
      </c>
      <c r="I10" s="107">
        <v>2169880.6</v>
      </c>
      <c r="J10" s="18">
        <v>6633828.7599999998</v>
      </c>
      <c r="K10" s="18"/>
      <c r="L10" s="18">
        <f t="shared" ref="L10:L26" si="1">SUM(H10:K10)</f>
        <v>36728790.050000004</v>
      </c>
    </row>
    <row r="11" spans="1:12" s="17" customFormat="1" x14ac:dyDescent="0.2">
      <c r="A11" s="17" t="s">
        <v>143</v>
      </c>
      <c r="B11" s="99">
        <v>20787684.699999999</v>
      </c>
      <c r="C11" s="107"/>
      <c r="D11" s="18"/>
      <c r="E11" s="18"/>
      <c r="F11" s="18">
        <f t="shared" si="0"/>
        <v>20787684.699999999</v>
      </c>
      <c r="G11" s="19"/>
      <c r="H11" s="99">
        <v>18626054.579999998</v>
      </c>
      <c r="I11" s="107"/>
      <c r="J11" s="18"/>
      <c r="K11" s="18"/>
      <c r="L11" s="18">
        <f t="shared" si="1"/>
        <v>18626054.579999998</v>
      </c>
    </row>
    <row r="12" spans="1:12" s="17" customFormat="1" x14ac:dyDescent="0.2">
      <c r="A12" s="17" t="s">
        <v>7</v>
      </c>
      <c r="B12" s="18">
        <v>478403.05</v>
      </c>
      <c r="D12" s="18"/>
      <c r="E12" s="18"/>
      <c r="F12" s="18">
        <f t="shared" si="0"/>
        <v>478403.05</v>
      </c>
      <c r="G12" s="19">
        <f>SUM(C12:F12)</f>
        <v>478403.05</v>
      </c>
      <c r="H12" s="18">
        <v>481077.76000000001</v>
      </c>
      <c r="J12" s="18"/>
      <c r="K12" s="18"/>
      <c r="L12" s="18">
        <f t="shared" si="1"/>
        <v>481077.76000000001</v>
      </c>
    </row>
    <row r="13" spans="1:12" s="17" customFormat="1" x14ac:dyDescent="0.2">
      <c r="A13" s="17" t="s">
        <v>83</v>
      </c>
      <c r="B13" s="18">
        <v>4925.0600000000004</v>
      </c>
      <c r="D13" s="18"/>
      <c r="E13" s="18"/>
      <c r="F13" s="18">
        <f t="shared" si="0"/>
        <v>4925.0600000000004</v>
      </c>
      <c r="G13" s="19"/>
      <c r="H13" s="18">
        <v>4952.6000000000004</v>
      </c>
      <c r="J13" s="18"/>
      <c r="K13" s="18"/>
      <c r="L13" s="18">
        <f t="shared" si="1"/>
        <v>4952.6000000000004</v>
      </c>
    </row>
    <row r="14" spans="1:12" s="17" customFormat="1" x14ac:dyDescent="0.2">
      <c r="A14" s="17" t="s">
        <v>128</v>
      </c>
      <c r="B14" s="18">
        <v>8913488.2400000002</v>
      </c>
      <c r="D14" s="18"/>
      <c r="E14" s="18"/>
      <c r="F14" s="18">
        <f t="shared" si="0"/>
        <v>8913488.2400000002</v>
      </c>
      <c r="G14" s="19"/>
      <c r="H14" s="18">
        <v>8412248.0700000003</v>
      </c>
      <c r="J14" s="18"/>
      <c r="K14" s="18"/>
      <c r="L14" s="18">
        <f t="shared" si="1"/>
        <v>8412248.0700000003</v>
      </c>
    </row>
    <row r="15" spans="1:12" s="17" customFormat="1" x14ac:dyDescent="0.2">
      <c r="A15" s="17" t="s">
        <v>138</v>
      </c>
      <c r="B15" s="18">
        <v>229428.6</v>
      </c>
      <c r="D15" s="18"/>
      <c r="E15" s="18"/>
      <c r="F15" s="18">
        <f t="shared" si="0"/>
        <v>229428.6</v>
      </c>
      <c r="G15" s="19"/>
      <c r="H15" s="18">
        <v>0</v>
      </c>
      <c r="J15" s="18"/>
      <c r="K15" s="18"/>
      <c r="L15" s="18">
        <f t="shared" si="1"/>
        <v>0</v>
      </c>
    </row>
    <row r="16" spans="1:12" s="17" customFormat="1" x14ac:dyDescent="0.2">
      <c r="A16" s="17" t="s">
        <v>8</v>
      </c>
      <c r="B16" s="18">
        <v>2490858.1</v>
      </c>
      <c r="D16" s="20"/>
      <c r="E16" s="18"/>
      <c r="F16" s="18">
        <f t="shared" si="0"/>
        <v>2490858.1</v>
      </c>
      <c r="G16" s="19">
        <f t="shared" ref="G16:G27" si="2">SUM(C16:F16)</f>
        <v>2490858.1</v>
      </c>
      <c r="H16" s="18">
        <v>2440314.77</v>
      </c>
      <c r="J16" s="20"/>
      <c r="K16" s="18"/>
      <c r="L16" s="18">
        <v>2440314.92</v>
      </c>
    </row>
    <row r="17" spans="1:13" s="17" customFormat="1" x14ac:dyDescent="0.2">
      <c r="A17" s="17" t="s">
        <v>9</v>
      </c>
      <c r="B17" s="18">
        <v>2064619.03</v>
      </c>
      <c r="D17" s="18"/>
      <c r="E17" s="18"/>
      <c r="F17" s="18">
        <f t="shared" si="0"/>
        <v>2064619.03</v>
      </c>
      <c r="G17" s="19">
        <f t="shared" si="2"/>
        <v>2064619.03</v>
      </c>
      <c r="H17" s="18">
        <v>2171703.73</v>
      </c>
      <c r="J17" s="18"/>
      <c r="K17" s="18"/>
      <c r="L17" s="18">
        <f t="shared" si="1"/>
        <v>2171703.73</v>
      </c>
    </row>
    <row r="18" spans="1:13" s="17" customFormat="1" x14ac:dyDescent="0.2">
      <c r="A18" s="17" t="s">
        <v>10</v>
      </c>
      <c r="B18" s="18">
        <v>3383030.36</v>
      </c>
      <c r="D18" s="18"/>
      <c r="E18" s="18"/>
      <c r="F18" s="18">
        <f t="shared" si="0"/>
        <v>3383030.36</v>
      </c>
      <c r="G18" s="19">
        <f t="shared" si="2"/>
        <v>3383030.36</v>
      </c>
      <c r="H18" s="18">
        <v>3124135.78</v>
      </c>
      <c r="J18" s="18"/>
      <c r="K18" s="18"/>
      <c r="L18" s="18">
        <f t="shared" si="1"/>
        <v>3124135.78</v>
      </c>
    </row>
    <row r="19" spans="1:13" s="17" customFormat="1" x14ac:dyDescent="0.2">
      <c r="A19" s="17" t="s">
        <v>11</v>
      </c>
      <c r="B19" s="18">
        <v>65265.94</v>
      </c>
      <c r="D19" s="21"/>
      <c r="E19" s="18"/>
      <c r="F19" s="18">
        <f t="shared" si="0"/>
        <v>65265.94</v>
      </c>
      <c r="G19" s="19">
        <f t="shared" si="2"/>
        <v>65265.94</v>
      </c>
      <c r="H19" s="18">
        <v>66386.52</v>
      </c>
      <c r="J19" s="21"/>
      <c r="K19" s="18"/>
      <c r="L19" s="18">
        <f t="shared" si="1"/>
        <v>66386.52</v>
      </c>
    </row>
    <row r="20" spans="1:13" s="17" customFormat="1" x14ac:dyDescent="0.2">
      <c r="A20" s="17" t="s">
        <v>12</v>
      </c>
      <c r="B20" s="18">
        <v>901873.5</v>
      </c>
      <c r="D20" s="21"/>
      <c r="E20" s="18"/>
      <c r="F20" s="18">
        <f t="shared" si="0"/>
        <v>901873.5</v>
      </c>
      <c r="G20" s="19">
        <f t="shared" si="2"/>
        <v>901873.5</v>
      </c>
      <c r="H20" s="18">
        <v>1009903.84</v>
      </c>
      <c r="J20" s="21"/>
      <c r="K20" s="18"/>
      <c r="L20" s="18">
        <f t="shared" si="1"/>
        <v>1009903.84</v>
      </c>
    </row>
    <row r="21" spans="1:13" s="17" customFormat="1" x14ac:dyDescent="0.2">
      <c r="A21" s="17" t="s">
        <v>13</v>
      </c>
      <c r="B21" s="18">
        <v>117644.58</v>
      </c>
      <c r="D21" s="18"/>
      <c r="E21" s="18"/>
      <c r="F21" s="18">
        <f t="shared" si="0"/>
        <v>117644.58</v>
      </c>
      <c r="G21" s="19">
        <f t="shared" si="2"/>
        <v>117644.58</v>
      </c>
      <c r="H21" s="18">
        <v>4002.57</v>
      </c>
      <c r="J21" s="18"/>
      <c r="K21" s="18"/>
      <c r="L21" s="18">
        <f t="shared" si="1"/>
        <v>4002.57</v>
      </c>
    </row>
    <row r="22" spans="1:13" s="17" customFormat="1" x14ac:dyDescent="0.2">
      <c r="A22" s="17" t="s">
        <v>14</v>
      </c>
      <c r="B22" s="18">
        <v>1881288.75</v>
      </c>
      <c r="D22" s="18"/>
      <c r="E22" s="18"/>
      <c r="F22" s="18">
        <f t="shared" si="0"/>
        <v>1881288.75</v>
      </c>
      <c r="G22" s="19">
        <f t="shared" si="2"/>
        <v>1881288.75</v>
      </c>
      <c r="H22" s="18">
        <v>1875864.58</v>
      </c>
      <c r="J22" s="18"/>
      <c r="K22" s="18"/>
      <c r="L22" s="18">
        <f t="shared" si="1"/>
        <v>1875864.58</v>
      </c>
    </row>
    <row r="23" spans="1:13" s="17" customFormat="1" x14ac:dyDescent="0.2">
      <c r="A23" s="17" t="s">
        <v>120</v>
      </c>
      <c r="B23" s="18">
        <v>3886.11</v>
      </c>
      <c r="D23" s="18"/>
      <c r="E23" s="18"/>
      <c r="F23" s="18">
        <f t="shared" si="0"/>
        <v>3886.11</v>
      </c>
      <c r="G23" s="19">
        <f t="shared" si="2"/>
        <v>3886.11</v>
      </c>
      <c r="H23" s="18">
        <v>0</v>
      </c>
      <c r="J23" s="18"/>
      <c r="K23" s="18"/>
      <c r="L23" s="18">
        <f t="shared" si="1"/>
        <v>0</v>
      </c>
    </row>
    <row r="24" spans="1:13" s="17" customFormat="1" x14ac:dyDescent="0.2">
      <c r="A24" s="17" t="s">
        <v>99</v>
      </c>
      <c r="B24" s="18">
        <v>1026450.2</v>
      </c>
      <c r="D24" s="18"/>
      <c r="E24" s="18"/>
      <c r="F24" s="18">
        <f t="shared" si="0"/>
        <v>1026450.2</v>
      </c>
      <c r="G24" s="19">
        <f t="shared" si="2"/>
        <v>1026450.2</v>
      </c>
      <c r="H24" s="18">
        <v>1032392.58</v>
      </c>
      <c r="J24" s="18"/>
      <c r="K24" s="18"/>
      <c r="L24" s="18">
        <f t="shared" si="1"/>
        <v>1032392.58</v>
      </c>
    </row>
    <row r="25" spans="1:13" s="17" customFormat="1" x14ac:dyDescent="0.2">
      <c r="A25" s="17" t="s">
        <v>15</v>
      </c>
      <c r="B25" s="18">
        <v>2771545.59</v>
      </c>
      <c r="D25" s="18"/>
      <c r="E25" s="18"/>
      <c r="F25" s="18">
        <f t="shared" si="0"/>
        <v>2771545.59</v>
      </c>
      <c r="G25" s="19">
        <f t="shared" si="2"/>
        <v>2771545.59</v>
      </c>
      <c r="H25" s="18">
        <v>1863394.17</v>
      </c>
      <c r="J25" s="18"/>
      <c r="K25" s="18"/>
      <c r="L25" s="18">
        <f t="shared" si="1"/>
        <v>1863394.17</v>
      </c>
    </row>
    <row r="26" spans="1:13" s="17" customFormat="1" x14ac:dyDescent="0.2">
      <c r="A26" s="17" t="s">
        <v>16</v>
      </c>
      <c r="B26" s="18">
        <v>17509116.82</v>
      </c>
      <c r="D26" s="18"/>
      <c r="E26" s="18"/>
      <c r="F26" s="18">
        <f t="shared" si="0"/>
        <v>17509116.82</v>
      </c>
      <c r="G26" s="19">
        <f t="shared" si="2"/>
        <v>17509116.82</v>
      </c>
      <c r="H26" s="18">
        <v>13005696.26</v>
      </c>
      <c r="J26" s="18"/>
      <c r="K26" s="18"/>
      <c r="L26" s="18">
        <f t="shared" si="1"/>
        <v>13005696.26</v>
      </c>
    </row>
    <row r="27" spans="1:13" s="14" customFormat="1" x14ac:dyDescent="0.2">
      <c r="B27" s="22"/>
      <c r="D27" s="22"/>
      <c r="E27" s="3"/>
      <c r="G27" s="19">
        <f t="shared" si="2"/>
        <v>0</v>
      </c>
      <c r="H27" s="22"/>
      <c r="J27" s="22"/>
      <c r="K27" s="3"/>
    </row>
    <row r="28" spans="1:13" s="17" customFormat="1" x14ac:dyDescent="0.2">
      <c r="A28" s="24" t="s">
        <v>5</v>
      </c>
      <c r="B28" s="18">
        <f>SUM(B10:B27)</f>
        <v>102349293.09999999</v>
      </c>
      <c r="C28" s="108">
        <f>SUM(C10:C27)</f>
        <v>244870.86</v>
      </c>
      <c r="D28" s="18">
        <f>SUM(D10:D27)</f>
        <v>2693659.86</v>
      </c>
      <c r="E28" s="179">
        <f>SUM(E10:E27)</f>
        <v>1000000</v>
      </c>
      <c r="F28" s="181">
        <f>SUM(F10:F26)</f>
        <v>106287823.81999999</v>
      </c>
      <c r="G28" s="19">
        <f t="shared" ref="G28" si="3">SUM(G10:G27)</f>
        <v>80290827.939999998</v>
      </c>
      <c r="H28" s="18">
        <f>SUM(H10:H27)</f>
        <v>82043208.500000015</v>
      </c>
      <c r="I28" s="108">
        <f>SUM(I10:I27)</f>
        <v>2169880.6</v>
      </c>
      <c r="J28" s="18">
        <f>SUM(J10:J27)</f>
        <v>6633828.7599999998</v>
      </c>
      <c r="K28" s="179">
        <f>SUM(K10:K27)</f>
        <v>0</v>
      </c>
      <c r="L28" s="181">
        <f>SUM(L10:L26)</f>
        <v>90846918.010000005</v>
      </c>
      <c r="M28" s="180"/>
    </row>
    <row r="29" spans="1:13" x14ac:dyDescent="0.2">
      <c r="B29" s="3"/>
      <c r="C29" s="3"/>
      <c r="D29" s="3"/>
      <c r="E29" s="3"/>
      <c r="F29" s="3"/>
      <c r="G29" s="10"/>
    </row>
    <row r="30" spans="1:13" x14ac:dyDescent="0.2">
      <c r="A30" t="s">
        <v>17</v>
      </c>
      <c r="B30" s="3"/>
      <c r="C30" s="3"/>
      <c r="D30" s="3"/>
      <c r="E30" s="3"/>
      <c r="F30" s="3" t="s">
        <v>0</v>
      </c>
      <c r="G30" s="10"/>
      <c r="H30" s="3">
        <f>SUM(H28-B28)</f>
        <v>-20306084.599999979</v>
      </c>
      <c r="I30" s="3">
        <f>SUM(I28-C28)</f>
        <v>1925009.7400000002</v>
      </c>
      <c r="J30" s="3">
        <f>SUM(J28-D28)</f>
        <v>3940168.9</v>
      </c>
      <c r="K30" s="3">
        <f>SUM(K28-E28)</f>
        <v>-1000000</v>
      </c>
      <c r="L30" s="3">
        <f>SUM(H30:K30)</f>
        <v>-15440905.959999977</v>
      </c>
    </row>
    <row r="31" spans="1:13" x14ac:dyDescent="0.2">
      <c r="B31" s="3"/>
      <c r="C31" s="22"/>
      <c r="D31" s="3"/>
      <c r="E31" s="3"/>
      <c r="F31" s="7"/>
      <c r="G31" s="23"/>
      <c r="L31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</row>
    <row r="35" spans="2:12" x14ac:dyDescent="0.2">
      <c r="B35" s="3"/>
      <c r="C35" s="3"/>
      <c r="D35" s="3"/>
      <c r="E35" s="3"/>
      <c r="F35" s="3"/>
      <c r="G35" s="25"/>
      <c r="K35" s="3" t="s">
        <v>95</v>
      </c>
    </row>
    <row r="36" spans="2:12" x14ac:dyDescent="0.2">
      <c r="B36" s="3"/>
      <c r="C36" s="3"/>
      <c r="D36" s="3"/>
      <c r="E36" s="3" t="s">
        <v>124</v>
      </c>
      <c r="F36" s="3"/>
      <c r="G36" s="25"/>
      <c r="K36" s="3" t="s">
        <v>125</v>
      </c>
    </row>
    <row r="37" spans="2:12" x14ac:dyDescent="0.2">
      <c r="B37" s="3"/>
      <c r="C37" s="3"/>
      <c r="D37" s="3"/>
      <c r="E37" s="3" t="s">
        <v>135</v>
      </c>
      <c r="F37" s="3"/>
      <c r="G37" s="25"/>
      <c r="K37" s="3" t="s">
        <v>134</v>
      </c>
    </row>
    <row r="38" spans="2:12" x14ac:dyDescent="0.2">
      <c r="B38" s="3"/>
      <c r="C38" s="3"/>
      <c r="D38" s="3"/>
      <c r="E38" s="3" t="s">
        <v>92</v>
      </c>
      <c r="F38" s="3"/>
      <c r="G38" s="25"/>
      <c r="K38" s="3" t="s">
        <v>90</v>
      </c>
    </row>
    <row r="39" spans="2:12" x14ac:dyDescent="0.2">
      <c r="B39" s="3"/>
      <c r="C39" s="3"/>
      <c r="D39" s="3"/>
      <c r="E39" s="3" t="s">
        <v>93</v>
      </c>
      <c r="F39" s="3"/>
      <c r="G39" s="25"/>
      <c r="K39" s="3" t="s">
        <v>91</v>
      </c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</row>
    <row r="43" spans="2:12" x14ac:dyDescent="0.2">
      <c r="B43" s="3"/>
      <c r="C43" s="3"/>
      <c r="D43" s="3"/>
      <c r="E43" s="3"/>
      <c r="F43" s="3"/>
      <c r="G43" s="25"/>
      <c r="L43" s="3" t="s">
        <v>0</v>
      </c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  <c r="K45"/>
      <c r="L45"/>
    </row>
    <row r="46" spans="2:12" x14ac:dyDescent="0.2">
      <c r="B46" s="3"/>
      <c r="C46" s="3"/>
      <c r="D46" s="3"/>
      <c r="E46" s="3"/>
      <c r="F46" s="3"/>
      <c r="L46"/>
    </row>
    <row r="47" spans="2:12" x14ac:dyDescent="0.2">
      <c r="B47" s="3"/>
      <c r="C47" s="3"/>
      <c r="D47" s="3"/>
      <c r="E47" s="3"/>
      <c r="F47" s="3"/>
    </row>
    <row r="48" spans="2:12" x14ac:dyDescent="0.2">
      <c r="B48" s="3"/>
      <c r="C48" s="3"/>
      <c r="D48" s="3"/>
      <c r="E48" s="3"/>
      <c r="F48" s="3"/>
    </row>
    <row r="49" spans="6:6" x14ac:dyDescent="0.2">
      <c r="F49" s="3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  <row r="174" spans="7:7" x14ac:dyDescent="0.2">
      <c r="G174" s="11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124"/>
  <sheetViews>
    <sheetView showGridLines="0" tabSelected="1" view="pageLayout" topLeftCell="A94" zoomScaleNormal="114" workbookViewId="0">
      <selection activeCell="J1" sqref="J1:N1048576"/>
    </sheetView>
  </sheetViews>
  <sheetFormatPr defaultRowHeight="12.75" x14ac:dyDescent="0.2"/>
  <cols>
    <col min="1" max="1" width="17.85546875" style="26" customWidth="1"/>
    <col min="2" max="2" width="8.7109375" style="111" bestFit="1" customWidth="1"/>
    <col min="3" max="3" width="20.140625" style="123" customWidth="1"/>
    <col min="4" max="4" width="5.28515625" style="192" customWidth="1"/>
    <col min="5" max="5" width="11.140625" style="26" customWidth="1"/>
    <col min="6" max="6" width="13" style="27" customWidth="1"/>
    <col min="7" max="7" width="22.7109375" style="138" customWidth="1"/>
    <col min="8" max="8" width="15.42578125" style="144" customWidth="1"/>
    <col min="9" max="9" width="17.140625" style="141" bestFit="1" customWidth="1"/>
    <col min="10" max="10" width="12.42578125" style="138" bestFit="1" customWidth="1"/>
    <col min="11" max="11" width="15.140625" style="148" customWidth="1"/>
    <col min="12" max="14" width="12.42578125" style="138" bestFit="1" customWidth="1"/>
    <col min="15" max="114" width="8.85546875" style="14"/>
  </cols>
  <sheetData>
    <row r="2" spans="1:114" s="33" customFormat="1" x14ac:dyDescent="0.2">
      <c r="B2" s="118"/>
      <c r="C2" s="119"/>
      <c r="D2" s="186"/>
      <c r="F2" s="29"/>
      <c r="G2" s="138"/>
      <c r="H2" s="144"/>
      <c r="I2" s="141"/>
      <c r="J2" s="153" t="s">
        <v>160</v>
      </c>
      <c r="K2" s="148"/>
      <c r="L2" s="153" t="s">
        <v>126</v>
      </c>
      <c r="M2" s="153" t="s">
        <v>147</v>
      </c>
      <c r="N2" s="153" t="s">
        <v>149</v>
      </c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</row>
    <row r="3" spans="1:114" x14ac:dyDescent="0.2">
      <c r="A3" s="28" t="s">
        <v>18</v>
      </c>
      <c r="C3" s="120" t="s">
        <v>19</v>
      </c>
      <c r="D3" s="186" t="s">
        <v>114</v>
      </c>
      <c r="E3" s="28" t="s">
        <v>20</v>
      </c>
      <c r="F3" s="29" t="s">
        <v>21</v>
      </c>
      <c r="G3" s="136" t="s">
        <v>22</v>
      </c>
      <c r="H3" s="150" t="s">
        <v>23</v>
      </c>
      <c r="I3" s="150" t="s">
        <v>24</v>
      </c>
      <c r="J3" s="138" t="s">
        <v>25</v>
      </c>
      <c r="K3" s="148" t="s">
        <v>77</v>
      </c>
      <c r="L3" s="138" t="s">
        <v>25</v>
      </c>
      <c r="M3" s="138" t="s">
        <v>25</v>
      </c>
      <c r="N3" s="138" t="s">
        <v>25</v>
      </c>
    </row>
    <row r="4" spans="1:114" s="16" customFormat="1" x14ac:dyDescent="0.2">
      <c r="A4" s="30"/>
      <c r="B4" s="112"/>
      <c r="C4" s="121" t="s">
        <v>26</v>
      </c>
      <c r="D4" s="187" t="s">
        <v>115</v>
      </c>
      <c r="E4" s="31" t="s">
        <v>27</v>
      </c>
      <c r="F4" s="32" t="s">
        <v>28</v>
      </c>
      <c r="G4" s="137" t="s">
        <v>29</v>
      </c>
      <c r="H4" s="146"/>
      <c r="I4" s="152"/>
      <c r="J4" s="142" t="s">
        <v>30</v>
      </c>
      <c r="K4" s="149" t="s">
        <v>30</v>
      </c>
      <c r="L4" s="142" t="s">
        <v>30</v>
      </c>
      <c r="M4" s="142" t="s">
        <v>30</v>
      </c>
      <c r="N4" s="142" t="s">
        <v>30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</row>
    <row r="5" spans="1:114" ht="14.25" customHeight="1" x14ac:dyDescent="0.2">
      <c r="A5" s="33" t="s">
        <v>31</v>
      </c>
      <c r="C5" s="122" t="s">
        <v>122</v>
      </c>
      <c r="D5" s="167">
        <v>2.5</v>
      </c>
      <c r="F5" s="63">
        <v>44834</v>
      </c>
      <c r="G5" s="136">
        <v>7824130.5800000001</v>
      </c>
      <c r="H5" s="136">
        <v>7824130.5800000001</v>
      </c>
      <c r="I5" s="136">
        <v>7824130.5800000001</v>
      </c>
      <c r="J5" s="143">
        <v>102101.61</v>
      </c>
      <c r="K5" s="212">
        <f>SUM(J5+L5+M5+N5)</f>
        <v>202157.56</v>
      </c>
      <c r="L5" s="143">
        <v>6445.73</v>
      </c>
      <c r="M5" s="143">
        <v>26769.78</v>
      </c>
      <c r="N5" s="143">
        <v>66840.44</v>
      </c>
    </row>
    <row r="6" spans="1:114" ht="14.25" customHeight="1" x14ac:dyDescent="0.2">
      <c r="A6" s="33"/>
      <c r="C6" s="122" t="s">
        <v>111</v>
      </c>
      <c r="D6" s="167">
        <v>2.4125999999999999</v>
      </c>
      <c r="F6" s="63">
        <v>44834</v>
      </c>
      <c r="G6" s="136">
        <v>800</v>
      </c>
      <c r="H6" s="136">
        <v>800</v>
      </c>
      <c r="I6" s="136">
        <v>800</v>
      </c>
      <c r="J6" s="138">
        <v>258.33</v>
      </c>
      <c r="K6" s="148">
        <f>SUM(J6+L6+M6+N6)</f>
        <v>417.21999999999997</v>
      </c>
      <c r="L6" s="138">
        <v>25.06</v>
      </c>
      <c r="M6" s="138">
        <v>68.27</v>
      </c>
      <c r="N6" s="138">
        <v>65.56</v>
      </c>
    </row>
    <row r="7" spans="1:114" ht="14.25" customHeight="1" x14ac:dyDescent="0.2">
      <c r="A7" s="104" t="s">
        <v>101</v>
      </c>
      <c r="B7" s="132">
        <v>86.87</v>
      </c>
      <c r="C7" s="122" t="s">
        <v>112</v>
      </c>
      <c r="D7" s="167">
        <v>2.6131000000000002</v>
      </c>
      <c r="F7" s="63">
        <v>44834</v>
      </c>
      <c r="G7" s="136">
        <v>10000000</v>
      </c>
      <c r="H7" s="136">
        <v>10000000</v>
      </c>
      <c r="I7" s="136">
        <v>10000000</v>
      </c>
      <c r="J7" s="138">
        <v>55236.97</v>
      </c>
      <c r="K7" s="148">
        <f>SUM(J7+L7+M7+N7)</f>
        <v>81518.53</v>
      </c>
      <c r="L7" s="138">
        <v>1833.59</v>
      </c>
      <c r="M7" s="138">
        <v>4007.72</v>
      </c>
      <c r="N7" s="138">
        <v>20440.25</v>
      </c>
    </row>
    <row r="8" spans="1:114" ht="14.25" customHeight="1" x14ac:dyDescent="0.2">
      <c r="A8" s="104" t="s">
        <v>102</v>
      </c>
      <c r="B8" s="113">
        <v>7903.05</v>
      </c>
      <c r="C8" s="122" t="s">
        <v>148</v>
      </c>
      <c r="D8" s="167">
        <v>2.4300000000000002</v>
      </c>
      <c r="F8" s="63">
        <v>44834</v>
      </c>
      <c r="G8" s="136">
        <v>10100148.039999999</v>
      </c>
      <c r="H8" s="136">
        <v>10100148.039999999</v>
      </c>
      <c r="I8" s="136">
        <v>10100148.039999999</v>
      </c>
      <c r="J8" s="138">
        <v>48647.76</v>
      </c>
      <c r="K8" s="148">
        <f>SUM(J8+L8+M8+N8)</f>
        <v>65709.5</v>
      </c>
      <c r="L8" s="138">
        <v>419.2</v>
      </c>
      <c r="M8" s="138">
        <v>1445.12</v>
      </c>
      <c r="N8" s="138">
        <v>15197.42</v>
      </c>
    </row>
    <row r="9" spans="1:114" ht="14.25" customHeight="1" x14ac:dyDescent="0.2">
      <c r="A9" s="104" t="s">
        <v>110</v>
      </c>
      <c r="B9" s="113">
        <v>5599.31</v>
      </c>
      <c r="C9" s="122" t="s">
        <v>159</v>
      </c>
      <c r="D9" s="167">
        <v>1</v>
      </c>
      <c r="F9" s="63">
        <v>44834</v>
      </c>
      <c r="G9" s="136">
        <v>2.0699999999999998</v>
      </c>
      <c r="H9" s="136">
        <v>2.0699999999999998</v>
      </c>
      <c r="I9" s="136">
        <v>2.0699999999999998</v>
      </c>
      <c r="J9" s="138">
        <v>2.38</v>
      </c>
      <c r="K9" s="148">
        <f t="shared" ref="K9:K27" si="0">SUM(J9+L9+M9+N9)</f>
        <v>2.38</v>
      </c>
      <c r="L9" s="138">
        <v>0</v>
      </c>
      <c r="M9" s="138">
        <v>0</v>
      </c>
      <c r="N9" s="138">
        <v>0</v>
      </c>
    </row>
    <row r="10" spans="1:114" ht="14.25" customHeight="1" x14ac:dyDescent="0.2">
      <c r="A10" s="104" t="s">
        <v>103</v>
      </c>
      <c r="B10" s="113">
        <v>157.41999999999999</v>
      </c>
      <c r="C10" s="124" t="s">
        <v>151</v>
      </c>
      <c r="D10" s="167">
        <v>1.4370000000000001</v>
      </c>
      <c r="E10" s="64" t="s">
        <v>154</v>
      </c>
      <c r="F10" s="182">
        <v>44895</v>
      </c>
      <c r="G10" s="138">
        <v>918000</v>
      </c>
      <c r="H10" s="136">
        <v>911876.14</v>
      </c>
      <c r="I10" s="136">
        <v>913556.88</v>
      </c>
      <c r="J10" s="138">
        <v>3296.36</v>
      </c>
      <c r="K10" s="148">
        <f t="shared" si="0"/>
        <v>5123.6900000000005</v>
      </c>
      <c r="L10" s="138">
        <v>0</v>
      </c>
      <c r="M10" s="138">
        <v>0</v>
      </c>
      <c r="N10" s="138">
        <v>1827.33</v>
      </c>
    </row>
    <row r="11" spans="1:114" ht="14.25" customHeight="1" x14ac:dyDescent="0.2">
      <c r="A11" s="104" t="s">
        <v>104</v>
      </c>
      <c r="B11" s="113">
        <v>4579.75</v>
      </c>
      <c r="C11" s="124" t="s">
        <v>151</v>
      </c>
      <c r="D11" s="167">
        <v>2.855</v>
      </c>
      <c r="E11" s="26" t="s">
        <v>161</v>
      </c>
      <c r="F11" s="63">
        <v>44985</v>
      </c>
      <c r="G11" s="136">
        <v>1500000</v>
      </c>
      <c r="H11" s="136">
        <v>1514829.82</v>
      </c>
      <c r="I11" s="141">
        <v>1493385</v>
      </c>
      <c r="J11" s="138">
        <v>6806.3</v>
      </c>
      <c r="K11" s="148">
        <f t="shared" si="0"/>
        <v>6806.3</v>
      </c>
      <c r="L11" s="138">
        <v>0</v>
      </c>
      <c r="M11" s="138">
        <v>0</v>
      </c>
      <c r="N11" s="138">
        <v>0</v>
      </c>
    </row>
    <row r="12" spans="1:114" ht="14.25" customHeight="1" x14ac:dyDescent="0.2">
      <c r="A12" s="104" t="s">
        <v>105</v>
      </c>
      <c r="B12" s="113">
        <v>874.88</v>
      </c>
      <c r="C12" s="124" t="s">
        <v>152</v>
      </c>
      <c r="D12" s="167">
        <v>2.113</v>
      </c>
      <c r="E12" s="64" t="s">
        <v>155</v>
      </c>
      <c r="F12" s="182">
        <v>45065</v>
      </c>
      <c r="G12" s="138">
        <v>918000</v>
      </c>
      <c r="H12" s="136">
        <v>901889.33</v>
      </c>
      <c r="I12" s="136">
        <v>895518.18</v>
      </c>
      <c r="J12" s="138">
        <v>4822.6400000000003</v>
      </c>
      <c r="K12" s="148">
        <f t="shared" si="0"/>
        <v>7496.06</v>
      </c>
      <c r="L12" s="138">
        <v>0</v>
      </c>
      <c r="M12" s="138">
        <v>0</v>
      </c>
      <c r="N12" s="138">
        <v>2673.42</v>
      </c>
    </row>
    <row r="13" spans="1:114" ht="14.25" customHeight="1" x14ac:dyDescent="0.2">
      <c r="A13" s="104" t="s">
        <v>106</v>
      </c>
      <c r="B13" s="113">
        <v>11.73</v>
      </c>
      <c r="C13" s="122" t="s">
        <v>162</v>
      </c>
      <c r="D13" s="167">
        <v>3</v>
      </c>
      <c r="E13" s="64" t="s">
        <v>163</v>
      </c>
      <c r="F13" s="63">
        <v>45148</v>
      </c>
      <c r="G13" s="136">
        <v>242000</v>
      </c>
      <c r="H13" s="136">
        <v>242000</v>
      </c>
      <c r="I13" s="141">
        <v>239860.72</v>
      </c>
      <c r="J13" s="138">
        <v>1034.28</v>
      </c>
      <c r="K13" s="148">
        <f t="shared" si="0"/>
        <v>1034.28</v>
      </c>
      <c r="L13" s="138">
        <v>0</v>
      </c>
      <c r="M13" s="138">
        <v>0</v>
      </c>
      <c r="N13" s="138">
        <v>0</v>
      </c>
    </row>
    <row r="14" spans="1:114" ht="14.25" customHeight="1" x14ac:dyDescent="0.2">
      <c r="A14" s="104" t="s">
        <v>140</v>
      </c>
      <c r="B14" s="113">
        <v>258.70999999999998</v>
      </c>
      <c r="C14" s="122" t="s">
        <v>164</v>
      </c>
      <c r="D14" s="167">
        <v>3.05</v>
      </c>
      <c r="E14" s="64" t="s">
        <v>165</v>
      </c>
      <c r="F14" s="63">
        <v>45148</v>
      </c>
      <c r="G14" s="136">
        <v>242000</v>
      </c>
      <c r="H14" s="136">
        <v>242000</v>
      </c>
      <c r="I14" s="141">
        <v>239962.36</v>
      </c>
      <c r="J14" s="138">
        <v>1051.96</v>
      </c>
      <c r="K14" s="148">
        <f t="shared" si="0"/>
        <v>1051.96</v>
      </c>
      <c r="L14" s="138">
        <v>0</v>
      </c>
      <c r="M14" s="138">
        <v>0</v>
      </c>
      <c r="N14" s="138">
        <v>0</v>
      </c>
    </row>
    <row r="15" spans="1:114" ht="14.25" customHeight="1" x14ac:dyDescent="0.2">
      <c r="A15" s="104" t="s">
        <v>145</v>
      </c>
      <c r="B15" s="113">
        <v>1182.51</v>
      </c>
      <c r="C15" s="122" t="s">
        <v>166</v>
      </c>
      <c r="D15" s="167">
        <v>3.05</v>
      </c>
      <c r="E15" s="64" t="s">
        <v>167</v>
      </c>
      <c r="F15" s="63">
        <v>45148</v>
      </c>
      <c r="G15" s="136">
        <v>242000</v>
      </c>
      <c r="H15" s="136">
        <v>242000</v>
      </c>
      <c r="I15" s="141">
        <v>239962.36</v>
      </c>
      <c r="J15" s="138">
        <v>1051.96</v>
      </c>
      <c r="K15" s="148">
        <f t="shared" si="0"/>
        <v>1051.96</v>
      </c>
      <c r="L15" s="138">
        <v>0</v>
      </c>
      <c r="M15" s="138">
        <v>0</v>
      </c>
      <c r="N15" s="138">
        <v>0</v>
      </c>
    </row>
    <row r="16" spans="1:114" ht="14.25" customHeight="1" x14ac:dyDescent="0.2">
      <c r="A16" s="127" t="s">
        <v>109</v>
      </c>
      <c r="B16" s="132">
        <v>5376.76</v>
      </c>
      <c r="C16" s="122" t="s">
        <v>168</v>
      </c>
      <c r="D16" s="167">
        <v>3</v>
      </c>
      <c r="E16" s="64" t="s">
        <v>169</v>
      </c>
      <c r="F16" s="63">
        <v>45149</v>
      </c>
      <c r="G16" s="136">
        <v>242000</v>
      </c>
      <c r="H16" s="136">
        <v>242000</v>
      </c>
      <c r="I16" s="141">
        <v>239848.62</v>
      </c>
      <c r="J16" s="138">
        <v>1014.39</v>
      </c>
      <c r="K16" s="148">
        <f t="shared" si="0"/>
        <v>1014.39</v>
      </c>
      <c r="L16" s="138">
        <v>0</v>
      </c>
      <c r="M16" s="138">
        <v>0</v>
      </c>
      <c r="N16" s="138">
        <v>0</v>
      </c>
    </row>
    <row r="17" spans="1:114" ht="14.25" customHeight="1" x14ac:dyDescent="0.2">
      <c r="A17" s="105" t="s">
        <v>107</v>
      </c>
      <c r="B17" s="115">
        <f>SUM(B7:B16)</f>
        <v>26030.989999999998</v>
      </c>
      <c r="C17" s="122" t="s">
        <v>170</v>
      </c>
      <c r="D17" s="167">
        <v>3.05</v>
      </c>
      <c r="E17" s="64" t="s">
        <v>171</v>
      </c>
      <c r="F17" s="63">
        <v>45149</v>
      </c>
      <c r="G17" s="136">
        <v>242000</v>
      </c>
      <c r="H17" s="136">
        <v>242000</v>
      </c>
      <c r="I17" s="141">
        <v>242000</v>
      </c>
      <c r="J17" s="138">
        <v>1011.5</v>
      </c>
      <c r="K17" s="148">
        <f t="shared" si="0"/>
        <v>1011.5</v>
      </c>
      <c r="L17" s="138">
        <v>0</v>
      </c>
      <c r="M17" s="138">
        <v>0</v>
      </c>
      <c r="N17" s="138">
        <v>0</v>
      </c>
    </row>
    <row r="18" spans="1:114" ht="13.5" thickBot="1" x14ac:dyDescent="0.25">
      <c r="A18" s="105" t="s">
        <v>123</v>
      </c>
      <c r="B18" s="116">
        <v>76070.62</v>
      </c>
      <c r="C18" s="123" t="s">
        <v>172</v>
      </c>
      <c r="D18" s="167">
        <v>3</v>
      </c>
      <c r="E18" s="64" t="s">
        <v>173</v>
      </c>
      <c r="F18" s="35">
        <v>45153</v>
      </c>
      <c r="G18" s="138">
        <v>242000</v>
      </c>
      <c r="H18" s="144">
        <v>242000</v>
      </c>
      <c r="I18" s="141">
        <v>239807.48</v>
      </c>
      <c r="J18" s="138">
        <v>934.83</v>
      </c>
      <c r="K18" s="148">
        <f t="shared" si="0"/>
        <v>934.83</v>
      </c>
      <c r="L18" s="138">
        <v>0</v>
      </c>
      <c r="M18" s="138">
        <v>0</v>
      </c>
      <c r="N18" s="138">
        <v>0</v>
      </c>
    </row>
    <row r="19" spans="1:114" ht="14.25" customHeight="1" thickTop="1" x14ac:dyDescent="0.2">
      <c r="A19" s="105" t="s">
        <v>108</v>
      </c>
      <c r="B19" s="113">
        <f>SUM(B17:B18)</f>
        <v>102101.60999999999</v>
      </c>
      <c r="C19" s="124" t="s">
        <v>151</v>
      </c>
      <c r="D19" s="167">
        <v>2.4279999999999999</v>
      </c>
      <c r="E19" s="64" t="s">
        <v>156</v>
      </c>
      <c r="F19" s="182">
        <v>45260</v>
      </c>
      <c r="G19" s="138">
        <v>918000</v>
      </c>
      <c r="H19" s="136">
        <v>893195.02</v>
      </c>
      <c r="I19" s="136">
        <v>878663.7</v>
      </c>
      <c r="J19" s="138">
        <v>5506.2</v>
      </c>
      <c r="K19" s="148">
        <f t="shared" si="0"/>
        <v>8558.5499999999993</v>
      </c>
      <c r="L19" s="138">
        <v>0</v>
      </c>
      <c r="M19" s="138">
        <v>0</v>
      </c>
      <c r="N19" s="138">
        <v>3052.35</v>
      </c>
    </row>
    <row r="20" spans="1:114" ht="14.25" customHeight="1" x14ac:dyDescent="0.2">
      <c r="A20" s="33"/>
      <c r="C20" s="124" t="s">
        <v>174</v>
      </c>
      <c r="D20" s="167">
        <v>3.15</v>
      </c>
      <c r="E20" s="64" t="s">
        <v>175</v>
      </c>
      <c r="F20" s="182">
        <v>45334</v>
      </c>
      <c r="G20" s="138">
        <v>245000</v>
      </c>
      <c r="H20" s="136">
        <v>245000</v>
      </c>
      <c r="I20" s="136">
        <v>241572.45</v>
      </c>
      <c r="J20" s="138">
        <v>1099.8</v>
      </c>
      <c r="K20" s="148">
        <f t="shared" si="0"/>
        <v>1099.8</v>
      </c>
      <c r="L20" s="138">
        <v>0</v>
      </c>
      <c r="M20" s="138">
        <v>0</v>
      </c>
      <c r="N20" s="138">
        <v>0</v>
      </c>
    </row>
    <row r="21" spans="1:114" ht="14.25" customHeight="1" x14ac:dyDescent="0.2">
      <c r="A21" s="33"/>
      <c r="C21" s="124" t="s">
        <v>176</v>
      </c>
      <c r="D21" s="167">
        <v>3.2</v>
      </c>
      <c r="E21" s="64" t="s">
        <v>177</v>
      </c>
      <c r="F21" s="182">
        <v>45334</v>
      </c>
      <c r="G21" s="138">
        <v>249000</v>
      </c>
      <c r="H21" s="136">
        <v>249000</v>
      </c>
      <c r="I21" s="136">
        <v>245680.83</v>
      </c>
      <c r="J21" s="138">
        <v>1135.1600000000001</v>
      </c>
      <c r="K21" s="148">
        <f t="shared" si="0"/>
        <v>1135.1600000000001</v>
      </c>
      <c r="L21" s="138">
        <v>0</v>
      </c>
      <c r="M21" s="138">
        <v>0</v>
      </c>
      <c r="N21" s="138">
        <v>0</v>
      </c>
    </row>
    <row r="22" spans="1:114" ht="14.25" customHeight="1" x14ac:dyDescent="0.2">
      <c r="A22" s="33"/>
      <c r="C22" s="124" t="s">
        <v>151</v>
      </c>
      <c r="D22" s="167">
        <v>3.0649999999999999</v>
      </c>
      <c r="E22" s="64" t="s">
        <v>178</v>
      </c>
      <c r="F22" s="182">
        <v>45351</v>
      </c>
      <c r="G22" s="138">
        <v>1000000</v>
      </c>
      <c r="H22" s="136">
        <v>994812.78</v>
      </c>
      <c r="I22" s="136">
        <v>970270</v>
      </c>
      <c r="J22" s="138">
        <v>4816.8999999999996</v>
      </c>
      <c r="K22" s="148">
        <f t="shared" si="0"/>
        <v>4816.8999999999996</v>
      </c>
      <c r="L22" s="138">
        <v>0</v>
      </c>
      <c r="M22" s="138">
        <v>0</v>
      </c>
      <c r="N22" s="138">
        <v>0</v>
      </c>
    </row>
    <row r="23" spans="1:114" ht="14.25" customHeight="1" x14ac:dyDescent="0.2">
      <c r="A23" s="33"/>
      <c r="C23" s="124" t="s">
        <v>153</v>
      </c>
      <c r="D23" s="167">
        <v>3</v>
      </c>
      <c r="E23" s="214" t="s">
        <v>157</v>
      </c>
      <c r="F23" s="63">
        <v>45432</v>
      </c>
      <c r="G23" s="138">
        <v>246000</v>
      </c>
      <c r="H23" s="138">
        <v>246000</v>
      </c>
      <c r="I23" s="136">
        <v>241185.78</v>
      </c>
      <c r="J23" s="138">
        <v>1860.24</v>
      </c>
      <c r="K23" s="148">
        <f t="shared" si="0"/>
        <v>2729.7</v>
      </c>
      <c r="L23" s="138">
        <v>0</v>
      </c>
      <c r="M23" s="138">
        <v>0</v>
      </c>
      <c r="N23" s="138">
        <v>869.46</v>
      </c>
    </row>
    <row r="24" spans="1:114" ht="14.25" customHeight="1" x14ac:dyDescent="0.2">
      <c r="A24" s="33"/>
      <c r="C24" s="124" t="s">
        <v>180</v>
      </c>
      <c r="D24" s="167">
        <v>3.5</v>
      </c>
      <c r="E24" s="214" t="s">
        <v>179</v>
      </c>
      <c r="F24" s="63">
        <v>45527</v>
      </c>
      <c r="G24" s="138">
        <v>1500000</v>
      </c>
      <c r="H24" s="138">
        <v>1500000</v>
      </c>
      <c r="I24" s="136">
        <v>1482435</v>
      </c>
      <c r="J24" s="138">
        <v>5609.76</v>
      </c>
      <c r="K24" s="148">
        <f t="shared" si="0"/>
        <v>5609.76</v>
      </c>
      <c r="L24" s="138">
        <v>0</v>
      </c>
      <c r="M24" s="138">
        <v>0</v>
      </c>
      <c r="N24" s="138">
        <v>0</v>
      </c>
    </row>
    <row r="25" spans="1:114" ht="14.25" customHeight="1" x14ac:dyDescent="0.2">
      <c r="A25" s="33"/>
      <c r="C25" s="124" t="s">
        <v>150</v>
      </c>
      <c r="D25" s="167">
        <v>1.39</v>
      </c>
      <c r="E25" s="64"/>
      <c r="F25" s="182">
        <v>44791</v>
      </c>
      <c r="H25" s="136"/>
      <c r="I25" s="136"/>
      <c r="J25" s="138">
        <v>1829.13</v>
      </c>
      <c r="K25" s="148">
        <f t="shared" si="0"/>
        <v>3962.17</v>
      </c>
      <c r="L25" s="138">
        <v>0</v>
      </c>
      <c r="M25" s="138">
        <v>0</v>
      </c>
      <c r="N25" s="138">
        <v>2133.04</v>
      </c>
    </row>
    <row r="27" spans="1:114" ht="12" customHeight="1" thickBot="1" x14ac:dyDescent="0.25">
      <c r="C27" s="125"/>
      <c r="D27" s="188"/>
      <c r="E27" s="65" t="s">
        <v>80</v>
      </c>
      <c r="F27" s="66"/>
      <c r="G27" s="145">
        <f>SUM(G5:G26)</f>
        <v>36871080.689999998</v>
      </c>
      <c r="H27" s="139">
        <f>SUM(H5:H26)</f>
        <v>36833683.780000001</v>
      </c>
      <c r="I27" s="147">
        <f>SUM(I5:I26)</f>
        <v>36728790.049999997</v>
      </c>
      <c r="J27" s="145">
        <f>SUM(J5:J26)</f>
        <v>249128.46</v>
      </c>
      <c r="K27" s="170">
        <f t="shared" si="0"/>
        <v>403242.2</v>
      </c>
      <c r="L27" s="145">
        <f>SUM(L5:L26)</f>
        <v>8723.58</v>
      </c>
      <c r="M27" s="145">
        <f>SUM(M5:M26)</f>
        <v>32290.89</v>
      </c>
      <c r="N27" s="145">
        <f>SUM(N5:N26)</f>
        <v>113099.27</v>
      </c>
    </row>
    <row r="28" spans="1:114" ht="12" customHeight="1" x14ac:dyDescent="0.2">
      <c r="C28" s="125"/>
      <c r="D28" s="188"/>
      <c r="E28" s="65"/>
      <c r="F28" s="66"/>
      <c r="G28" s="136"/>
      <c r="H28" s="141"/>
    </row>
    <row r="29" spans="1:114" s="64" customFormat="1" x14ac:dyDescent="0.2">
      <c r="C29" s="125"/>
      <c r="D29" s="188"/>
      <c r="E29" s="65"/>
      <c r="F29" s="66"/>
      <c r="G29" s="136"/>
      <c r="H29" s="141"/>
      <c r="I29" s="141"/>
      <c r="J29" s="138"/>
      <c r="K29" s="148"/>
      <c r="L29" s="138"/>
      <c r="M29" s="138"/>
      <c r="N29" s="138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</row>
    <row r="30" spans="1:114" s="11" customFormat="1" ht="12" customHeight="1" x14ac:dyDescent="0.2">
      <c r="A30" s="197" t="s">
        <v>143</v>
      </c>
      <c r="B30" s="169"/>
      <c r="C30" s="122" t="s">
        <v>121</v>
      </c>
      <c r="D30" s="167">
        <v>2.5</v>
      </c>
      <c r="E30" s="65"/>
      <c r="F30" s="63">
        <v>44834</v>
      </c>
      <c r="G30" s="136">
        <v>18626054.579999998</v>
      </c>
      <c r="H30" s="136">
        <v>18626054.579999998</v>
      </c>
      <c r="I30" s="136">
        <v>18626054.579999998</v>
      </c>
      <c r="J30" s="138">
        <v>114818.14</v>
      </c>
      <c r="K30" s="148">
        <f>SUM(J30+L30+M30+N30)</f>
        <v>147117.99</v>
      </c>
      <c r="L30" s="138">
        <v>3745.83</v>
      </c>
      <c r="M30" s="138">
        <v>6396.75</v>
      </c>
      <c r="N30" s="138">
        <v>22157.27</v>
      </c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</row>
    <row r="31" spans="1:114" ht="12" customHeight="1" x14ac:dyDescent="0.2">
      <c r="C31" s="122"/>
      <c r="D31" s="189"/>
      <c r="E31" s="37"/>
      <c r="F31" s="35"/>
      <c r="G31" s="136"/>
      <c r="H31" s="136"/>
      <c r="I31" s="136"/>
    </row>
    <row r="32" spans="1:114" ht="12" customHeight="1" x14ac:dyDescent="0.2">
      <c r="A32" s="33" t="s">
        <v>7</v>
      </c>
      <c r="B32" s="169"/>
      <c r="C32" s="122" t="s">
        <v>121</v>
      </c>
      <c r="D32" s="167">
        <v>2.5</v>
      </c>
      <c r="F32" s="63">
        <v>44834</v>
      </c>
      <c r="G32" s="138">
        <v>481077.76000000001</v>
      </c>
      <c r="H32" s="138">
        <v>481077.76000000001</v>
      </c>
      <c r="I32" s="138">
        <v>481077.76000000001</v>
      </c>
      <c r="J32" s="138">
        <v>2674.71</v>
      </c>
      <c r="K32" s="148">
        <f>SUM(J32+L32+M32+N32)</f>
        <v>4180.58</v>
      </c>
      <c r="L32" s="138">
        <v>176.3</v>
      </c>
      <c r="M32" s="138">
        <v>312.38</v>
      </c>
      <c r="N32" s="138">
        <v>1017.19</v>
      </c>
    </row>
    <row r="33" spans="1:14" ht="12" customHeight="1" x14ac:dyDescent="0.2">
      <c r="A33" s="33"/>
      <c r="B33" s="169"/>
      <c r="C33" s="122"/>
      <c r="D33" s="167"/>
      <c r="E33"/>
      <c r="F33" s="63"/>
      <c r="G33" s="140"/>
      <c r="H33" s="140"/>
      <c r="I33" s="140"/>
    </row>
    <row r="34" spans="1:14" ht="12" customHeight="1" x14ac:dyDescent="0.2">
      <c r="A34" s="33" t="s">
        <v>83</v>
      </c>
      <c r="B34" s="169"/>
      <c r="C34" s="122" t="s">
        <v>121</v>
      </c>
      <c r="D34" s="167">
        <v>2.5</v>
      </c>
      <c r="F34" s="63">
        <v>44834</v>
      </c>
      <c r="G34" s="140">
        <v>4952.6000000000004</v>
      </c>
      <c r="H34" s="140">
        <v>4952.6000000000004</v>
      </c>
      <c r="I34" s="140">
        <v>4952.6000000000004</v>
      </c>
      <c r="J34" s="140">
        <v>27.54</v>
      </c>
      <c r="K34" s="148">
        <f>SUM(J34+L34+M34+N34)</f>
        <v>43.029999999999994</v>
      </c>
      <c r="L34" s="140">
        <v>1.81</v>
      </c>
      <c r="M34" s="140">
        <v>3.21</v>
      </c>
      <c r="N34" s="140">
        <v>10.47</v>
      </c>
    </row>
    <row r="35" spans="1:14" ht="12" customHeight="1" x14ac:dyDescent="0.2">
      <c r="A35" s="33"/>
      <c r="B35" s="133"/>
      <c r="C35" s="122"/>
      <c r="D35" s="167"/>
      <c r="F35" s="63"/>
      <c r="G35" s="140"/>
      <c r="H35" s="140"/>
      <c r="I35" s="140"/>
      <c r="J35" s="140"/>
      <c r="L35" s="140"/>
      <c r="M35" s="140"/>
      <c r="N35" s="140"/>
    </row>
    <row r="36" spans="1:14" ht="12" customHeight="1" x14ac:dyDescent="0.2">
      <c r="A36" s="33" t="s">
        <v>128</v>
      </c>
      <c r="B36" s="133"/>
      <c r="C36" s="122" t="s">
        <v>121</v>
      </c>
      <c r="D36" s="167">
        <v>2.5</v>
      </c>
      <c r="F36" s="63">
        <v>44834</v>
      </c>
      <c r="G36" s="140">
        <v>8412248.0700000003</v>
      </c>
      <c r="H36" s="140">
        <v>8412248.0700000003</v>
      </c>
      <c r="I36" s="140">
        <v>8412248.0700000003</v>
      </c>
      <c r="J36" s="140">
        <v>50117.29</v>
      </c>
      <c r="K36" s="148">
        <f>SUM(J36+L36+M36+N36)</f>
        <v>78538.45</v>
      </c>
      <c r="L36" s="140">
        <v>3449.24</v>
      </c>
      <c r="M36" s="140">
        <v>5955.14</v>
      </c>
      <c r="N36" s="140">
        <v>19016.78</v>
      </c>
    </row>
    <row r="37" spans="1:14" ht="12" customHeight="1" x14ac:dyDescent="0.2">
      <c r="A37" s="33"/>
      <c r="B37" s="133"/>
      <c r="C37" s="122"/>
      <c r="D37" s="167"/>
      <c r="F37" s="63"/>
      <c r="G37" s="140"/>
      <c r="H37" s="140"/>
      <c r="I37" s="140"/>
      <c r="J37" s="140"/>
      <c r="L37" s="140"/>
      <c r="M37" s="140"/>
      <c r="N37" s="140"/>
    </row>
    <row r="38" spans="1:14" ht="12" customHeight="1" x14ac:dyDescent="0.2">
      <c r="A38" s="33" t="s">
        <v>137</v>
      </c>
      <c r="B38" s="133"/>
      <c r="C38" s="122" t="s">
        <v>121</v>
      </c>
      <c r="D38" s="167">
        <v>2.5</v>
      </c>
      <c r="F38" s="63">
        <v>44834</v>
      </c>
      <c r="G38" s="140">
        <v>0</v>
      </c>
      <c r="H38" s="140">
        <v>0</v>
      </c>
      <c r="I38" s="140">
        <v>0</v>
      </c>
      <c r="J38" s="140">
        <v>672.79</v>
      </c>
      <c r="K38" s="148">
        <f>SUM(J38+L38+M38+N38)</f>
        <v>1395.21</v>
      </c>
      <c r="L38" s="140">
        <v>84.7</v>
      </c>
      <c r="M38" s="140">
        <v>149.91</v>
      </c>
      <c r="N38" s="140">
        <v>487.81</v>
      </c>
    </row>
    <row r="39" spans="1:14" ht="12" customHeight="1" x14ac:dyDescent="0.2">
      <c r="A39" s="33"/>
      <c r="B39" s="133"/>
      <c r="C39" s="122"/>
      <c r="D39" s="167"/>
      <c r="F39" s="63"/>
      <c r="G39" s="140"/>
      <c r="H39" s="140"/>
      <c r="I39" s="140"/>
      <c r="J39" s="140"/>
      <c r="L39" s="140"/>
      <c r="M39" s="140"/>
      <c r="N39" s="140"/>
    </row>
    <row r="40" spans="1:14" ht="12" customHeight="1" x14ac:dyDescent="0.2">
      <c r="A40" s="33"/>
      <c r="B40" s="133"/>
      <c r="C40" s="122"/>
      <c r="D40" s="167"/>
      <c r="F40" s="63"/>
      <c r="G40" s="140"/>
      <c r="H40" s="140"/>
      <c r="I40" s="140"/>
      <c r="J40" s="140"/>
      <c r="L40" s="140"/>
      <c r="M40" s="140"/>
      <c r="N40" s="140"/>
    </row>
    <row r="41" spans="1:14" ht="12" customHeight="1" x14ac:dyDescent="0.2">
      <c r="A41" s="33"/>
      <c r="B41" s="133"/>
      <c r="C41" s="122"/>
      <c r="D41" s="167"/>
      <c r="F41" s="63"/>
      <c r="G41" s="140"/>
      <c r="H41" s="140"/>
      <c r="I41" s="140"/>
      <c r="J41" s="140"/>
      <c r="L41" s="140"/>
      <c r="M41" s="140"/>
      <c r="N41" s="140"/>
    </row>
    <row r="42" spans="1:14" ht="12" customHeight="1" x14ac:dyDescent="0.2">
      <c r="A42" s="33"/>
      <c r="C42" s="119"/>
      <c r="D42" s="186"/>
      <c r="E42" s="33"/>
      <c r="F42" s="29"/>
      <c r="H42" s="138"/>
      <c r="I42" s="138"/>
      <c r="J42" s="153" t="s">
        <v>160</v>
      </c>
      <c r="L42" s="153" t="s">
        <v>126</v>
      </c>
      <c r="M42" s="153" t="s">
        <v>147</v>
      </c>
      <c r="N42" s="153" t="s">
        <v>149</v>
      </c>
    </row>
    <row r="43" spans="1:14" ht="12" customHeight="1" x14ac:dyDescent="0.2">
      <c r="A43" s="28" t="s">
        <v>18</v>
      </c>
      <c r="C43" s="120" t="s">
        <v>19</v>
      </c>
      <c r="D43" s="186" t="s">
        <v>114</v>
      </c>
      <c r="E43" s="28" t="s">
        <v>20</v>
      </c>
      <c r="F43" s="29" t="s">
        <v>21</v>
      </c>
      <c r="G43" s="136" t="s">
        <v>22</v>
      </c>
      <c r="H43" s="148"/>
      <c r="J43" s="138" t="s">
        <v>25</v>
      </c>
      <c r="K43" s="148" t="s">
        <v>77</v>
      </c>
      <c r="L43" s="138" t="s">
        <v>25</v>
      </c>
      <c r="M43" s="138" t="s">
        <v>25</v>
      </c>
      <c r="N43" s="138" t="s">
        <v>25</v>
      </c>
    </row>
    <row r="44" spans="1:14" ht="12" customHeight="1" x14ac:dyDescent="0.2">
      <c r="A44" s="30"/>
      <c r="B44" s="112"/>
      <c r="C44" s="121" t="s">
        <v>26</v>
      </c>
      <c r="D44" s="187" t="s">
        <v>115</v>
      </c>
      <c r="E44" s="31" t="s">
        <v>27</v>
      </c>
      <c r="F44" s="32" t="s">
        <v>28</v>
      </c>
      <c r="G44" s="137" t="s">
        <v>29</v>
      </c>
      <c r="H44" s="193" t="s">
        <v>23</v>
      </c>
      <c r="I44" s="193" t="s">
        <v>24</v>
      </c>
      <c r="J44" s="142" t="s">
        <v>30</v>
      </c>
      <c r="K44" s="149" t="s">
        <v>30</v>
      </c>
      <c r="L44" s="142" t="s">
        <v>30</v>
      </c>
      <c r="M44" s="142" t="s">
        <v>30</v>
      </c>
      <c r="N44" s="142" t="s">
        <v>30</v>
      </c>
    </row>
    <row r="45" spans="1:14" ht="12" customHeight="1" x14ac:dyDescent="0.2">
      <c r="A45" s="33"/>
      <c r="B45" s="133"/>
      <c r="C45" s="122"/>
      <c r="D45" s="167"/>
      <c r="F45" s="63"/>
      <c r="G45" s="140"/>
      <c r="H45" s="140"/>
      <c r="I45" s="140"/>
      <c r="J45" s="140"/>
      <c r="L45" s="140"/>
      <c r="M45" s="140"/>
      <c r="N45" s="140"/>
    </row>
    <row r="46" spans="1:14" ht="12" customHeight="1" x14ac:dyDescent="0.2">
      <c r="A46" s="33" t="s">
        <v>8</v>
      </c>
      <c r="C46" s="122" t="s">
        <v>121</v>
      </c>
      <c r="D46" s="167">
        <v>2.5</v>
      </c>
      <c r="F46" s="63">
        <v>44834</v>
      </c>
      <c r="G46" s="138">
        <v>422929.65</v>
      </c>
      <c r="H46" s="138">
        <v>422929.65</v>
      </c>
      <c r="I46" s="138">
        <v>422929.65</v>
      </c>
      <c r="J46" s="138">
        <v>2505.81</v>
      </c>
      <c r="K46" s="148">
        <f>SUM(J46+L46+M46+N46)</f>
        <v>4044.8099999999995</v>
      </c>
      <c r="L46" s="138">
        <v>185.26</v>
      </c>
      <c r="M46" s="138">
        <v>294.14999999999998</v>
      </c>
      <c r="N46" s="138">
        <v>1059.5899999999999</v>
      </c>
    </row>
    <row r="47" spans="1:14" ht="12" customHeight="1" x14ac:dyDescent="0.2">
      <c r="C47" s="122" t="s">
        <v>148</v>
      </c>
      <c r="D47" s="167">
        <v>1</v>
      </c>
      <c r="F47" s="63">
        <v>44834</v>
      </c>
      <c r="G47" s="138">
        <v>2017385.27</v>
      </c>
      <c r="H47" s="138">
        <v>2017385.27</v>
      </c>
      <c r="I47" s="138">
        <v>2017385.27</v>
      </c>
      <c r="J47" s="138">
        <v>10163.51</v>
      </c>
      <c r="K47" s="148">
        <f>SUM(J47+L47+M47+N47)</f>
        <v>13841.99</v>
      </c>
      <c r="L47" s="138">
        <v>83.74</v>
      </c>
      <c r="M47" s="138">
        <v>288.67</v>
      </c>
      <c r="N47" s="138">
        <v>3306.07</v>
      </c>
    </row>
    <row r="48" spans="1:14" ht="12" customHeight="1" x14ac:dyDescent="0.2">
      <c r="A48" s="33"/>
      <c r="C48" s="122"/>
      <c r="D48" s="167"/>
      <c r="F48" s="63"/>
      <c r="H48" s="138"/>
      <c r="I48" s="138"/>
    </row>
    <row r="49" spans="1:114" ht="12" customHeight="1" x14ac:dyDescent="0.2">
      <c r="A49" s="33"/>
      <c r="C49" s="122"/>
      <c r="D49" s="167"/>
      <c r="F49" s="63"/>
      <c r="H49" s="138"/>
      <c r="I49" s="138"/>
    </row>
    <row r="50" spans="1:114" ht="12" customHeight="1" x14ac:dyDescent="0.2">
      <c r="A50" s="33" t="s">
        <v>9</v>
      </c>
      <c r="C50" s="122" t="s">
        <v>121</v>
      </c>
      <c r="D50" s="167">
        <v>2.5</v>
      </c>
      <c r="F50" s="63">
        <v>44834</v>
      </c>
      <c r="G50" s="136">
        <v>1163011.08</v>
      </c>
      <c r="H50" s="136">
        <v>1163011.08</v>
      </c>
      <c r="I50" s="136">
        <v>1163011.08</v>
      </c>
      <c r="J50" s="138">
        <v>6159.19</v>
      </c>
      <c r="K50" s="148">
        <f>SUM(J50+L50+M50+N50)</f>
        <v>9362.48</v>
      </c>
      <c r="L50" s="138">
        <v>315.57</v>
      </c>
      <c r="M50" s="138">
        <v>657.59</v>
      </c>
      <c r="N50" s="138">
        <v>2230.13</v>
      </c>
    </row>
    <row r="51" spans="1:114" ht="12" customHeight="1" x14ac:dyDescent="0.2">
      <c r="C51" s="122" t="s">
        <v>148</v>
      </c>
      <c r="D51" s="167">
        <v>1</v>
      </c>
      <c r="F51" s="63">
        <v>44834</v>
      </c>
      <c r="G51" s="138">
        <v>1008692.65</v>
      </c>
      <c r="H51" s="138">
        <v>1008692.65</v>
      </c>
      <c r="I51" s="138">
        <v>1008692.65</v>
      </c>
      <c r="J51" s="138">
        <v>5081.76</v>
      </c>
      <c r="K51" s="148">
        <f>SUM(J51+L51+M51+N51)</f>
        <v>6921</v>
      </c>
      <c r="L51" s="138">
        <v>41.86</v>
      </c>
      <c r="M51" s="138">
        <v>144.33000000000001</v>
      </c>
      <c r="N51" s="138">
        <v>1653.05</v>
      </c>
    </row>
    <row r="52" spans="1:114" ht="12" customHeight="1" x14ac:dyDescent="0.2">
      <c r="D52" s="167"/>
      <c r="F52" s="63"/>
      <c r="H52" s="138"/>
      <c r="I52" s="138"/>
    </row>
    <row r="53" spans="1:114" ht="12" customHeight="1" x14ac:dyDescent="0.2">
      <c r="A53" s="33" t="s">
        <v>10</v>
      </c>
      <c r="B53" s="114"/>
      <c r="C53" s="122" t="s">
        <v>121</v>
      </c>
      <c r="D53" s="167">
        <v>2.5</v>
      </c>
      <c r="F53" s="63">
        <v>44834</v>
      </c>
      <c r="G53" s="136">
        <v>3124135.78</v>
      </c>
      <c r="H53" s="136">
        <v>3124135.78</v>
      </c>
      <c r="I53" s="136">
        <v>3124135.78</v>
      </c>
      <c r="J53" s="138">
        <v>16395.740000000002</v>
      </c>
      <c r="K53" s="148">
        <f>SUM(J53+L53+M53+N53)</f>
        <v>24989.97</v>
      </c>
      <c r="L53" s="138">
        <v>954.66</v>
      </c>
      <c r="M53" s="138">
        <v>1247.5999999999999</v>
      </c>
      <c r="N53" s="138">
        <v>6391.97</v>
      </c>
    </row>
    <row r="54" spans="1:114" x14ac:dyDescent="0.2">
      <c r="A54" s="33"/>
      <c r="B54" s="114"/>
      <c r="C54" s="122"/>
      <c r="D54" s="189"/>
      <c r="F54" s="63"/>
      <c r="G54" s="136"/>
      <c r="H54" s="136"/>
      <c r="I54" s="136"/>
    </row>
    <row r="55" spans="1:114" x14ac:dyDescent="0.2">
      <c r="A55" s="33" t="s">
        <v>11</v>
      </c>
      <c r="B55" s="114"/>
      <c r="C55" s="122" t="s">
        <v>121</v>
      </c>
      <c r="D55" s="167">
        <v>2.5</v>
      </c>
      <c r="F55" s="63">
        <v>44834</v>
      </c>
      <c r="G55" s="136">
        <v>66386.52</v>
      </c>
      <c r="H55" s="136">
        <v>66386.52</v>
      </c>
      <c r="I55" s="136">
        <v>66386.52</v>
      </c>
      <c r="J55" s="138">
        <v>367.65</v>
      </c>
      <c r="K55" s="148">
        <f>SUM(J55+L55+M55+N55)</f>
        <v>569.21</v>
      </c>
      <c r="L55" s="138">
        <v>23.02</v>
      </c>
      <c r="M55" s="138">
        <v>41.23</v>
      </c>
      <c r="N55" s="138">
        <v>137.31</v>
      </c>
    </row>
    <row r="56" spans="1:114" s="204" customFormat="1" x14ac:dyDescent="0.2">
      <c r="A56" s="200"/>
      <c r="B56" s="201"/>
      <c r="C56" s="202"/>
      <c r="D56" s="203"/>
      <c r="F56" s="63"/>
      <c r="G56" s="205"/>
      <c r="H56" s="205"/>
      <c r="I56" s="205"/>
      <c r="J56" s="206"/>
      <c r="K56" s="148">
        <f>SUM(J56+L56+M56+N56)</f>
        <v>0</v>
      </c>
      <c r="L56" s="206"/>
      <c r="M56" s="206"/>
      <c r="N56" s="206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7"/>
      <c r="BQ56" s="207"/>
      <c r="BR56" s="207"/>
      <c r="BS56" s="207"/>
      <c r="BT56" s="207"/>
      <c r="BU56" s="207"/>
      <c r="BV56" s="207"/>
      <c r="BW56" s="207"/>
      <c r="BX56" s="207"/>
      <c r="BY56" s="207"/>
      <c r="BZ56" s="207"/>
      <c r="CA56" s="207"/>
      <c r="CB56" s="207"/>
      <c r="CC56" s="207"/>
      <c r="CD56" s="207"/>
      <c r="CE56" s="207"/>
      <c r="CF56" s="207"/>
      <c r="CG56" s="207"/>
      <c r="CH56" s="207"/>
      <c r="CI56" s="207"/>
      <c r="CJ56" s="207"/>
      <c r="CK56" s="207"/>
      <c r="CL56" s="207"/>
      <c r="CM56" s="207"/>
      <c r="CN56" s="207"/>
      <c r="CO56" s="207"/>
      <c r="CP56" s="207"/>
      <c r="CQ56" s="207"/>
      <c r="CR56" s="207"/>
      <c r="CS56" s="207"/>
      <c r="CT56" s="207"/>
      <c r="CU56" s="207"/>
      <c r="CV56" s="207"/>
      <c r="CW56" s="207"/>
      <c r="CX56" s="207"/>
      <c r="CY56" s="207"/>
      <c r="CZ56" s="207"/>
      <c r="DA56" s="207"/>
      <c r="DB56" s="207"/>
      <c r="DC56" s="207"/>
      <c r="DD56" s="207"/>
      <c r="DE56" s="207"/>
      <c r="DF56" s="207"/>
      <c r="DG56" s="207"/>
      <c r="DH56" s="207"/>
      <c r="DI56" s="207"/>
      <c r="DJ56" s="207"/>
    </row>
    <row r="57" spans="1:114" x14ac:dyDescent="0.2">
      <c r="A57" s="33" t="s">
        <v>32</v>
      </c>
      <c r="C57" s="122" t="s">
        <v>121</v>
      </c>
      <c r="D57" s="167">
        <v>2.5</v>
      </c>
      <c r="F57" s="63">
        <v>44834</v>
      </c>
      <c r="G57" s="136">
        <v>1009903.84</v>
      </c>
      <c r="H57" s="136">
        <v>1009903.84</v>
      </c>
      <c r="I57" s="136">
        <v>1009903.84</v>
      </c>
      <c r="J57" s="138" t="s">
        <v>97</v>
      </c>
      <c r="K57" s="138" t="s">
        <v>97</v>
      </c>
      <c r="L57" s="138" t="s">
        <v>97</v>
      </c>
      <c r="M57" s="138" t="s">
        <v>97</v>
      </c>
      <c r="N57" s="138" t="s">
        <v>97</v>
      </c>
    </row>
    <row r="58" spans="1:114" x14ac:dyDescent="0.2">
      <c r="A58" s="33"/>
      <c r="C58" s="122"/>
      <c r="D58" s="189"/>
      <c r="F58" s="63"/>
      <c r="H58" s="138"/>
      <c r="I58" s="138"/>
    </row>
    <row r="59" spans="1:114" x14ac:dyDescent="0.2">
      <c r="A59" s="33" t="s">
        <v>33</v>
      </c>
      <c r="C59" s="122" t="s">
        <v>121</v>
      </c>
      <c r="D59" s="167">
        <v>2.5</v>
      </c>
      <c r="F59" s="63">
        <v>44834</v>
      </c>
      <c r="G59" s="136">
        <v>4002.57</v>
      </c>
      <c r="H59" s="136">
        <v>4002.57</v>
      </c>
      <c r="I59" s="136">
        <v>4002.57</v>
      </c>
      <c r="J59" s="138">
        <v>133.71</v>
      </c>
      <c r="K59" s="148">
        <f>SUM(J59+L59+M59+N59)</f>
        <v>555.76</v>
      </c>
      <c r="L59" s="138">
        <v>32.44</v>
      </c>
      <c r="M59" s="138">
        <v>93.8</v>
      </c>
      <c r="N59" s="138">
        <v>295.81</v>
      </c>
    </row>
    <row r="60" spans="1:114" x14ac:dyDescent="0.2">
      <c r="A60" s="33"/>
      <c r="C60" s="122"/>
      <c r="D60" s="167"/>
      <c r="F60" s="63"/>
      <c r="G60" s="136"/>
      <c r="H60" s="136"/>
      <c r="I60" s="136"/>
    </row>
    <row r="61" spans="1:114" ht="12" customHeight="1" x14ac:dyDescent="0.2">
      <c r="A61" s="33" t="s">
        <v>34</v>
      </c>
      <c r="B61" s="133"/>
      <c r="C61" s="122" t="s">
        <v>121</v>
      </c>
      <c r="D61" s="167">
        <v>2.5</v>
      </c>
      <c r="F61" s="63">
        <v>44834</v>
      </c>
      <c r="G61" s="138">
        <v>1875864.58</v>
      </c>
      <c r="H61" s="138">
        <v>1875864.58</v>
      </c>
      <c r="I61" s="138">
        <v>1875864.58</v>
      </c>
      <c r="J61" s="138">
        <v>9136.23</v>
      </c>
      <c r="K61" s="148">
        <f>SUM(J61+L61+M61+N61)</f>
        <v>13272.49</v>
      </c>
      <c r="L61" s="138">
        <v>154.84</v>
      </c>
      <c r="M61" s="138">
        <v>86.93</v>
      </c>
      <c r="N61" s="138">
        <v>3894.49</v>
      </c>
    </row>
    <row r="62" spans="1:114" ht="12" customHeight="1" x14ac:dyDescent="0.2">
      <c r="B62" s="118"/>
      <c r="C62" s="122"/>
      <c r="D62" s="189"/>
      <c r="F62" s="63"/>
      <c r="H62" s="138"/>
      <c r="I62" s="138"/>
    </row>
    <row r="63" spans="1:114" ht="12" customHeight="1" x14ac:dyDescent="0.2">
      <c r="A63" s="33" t="s">
        <v>15</v>
      </c>
      <c r="C63" s="122" t="s">
        <v>121</v>
      </c>
      <c r="D63" s="167">
        <v>2.5</v>
      </c>
      <c r="F63" s="63">
        <v>44834</v>
      </c>
      <c r="G63" s="136">
        <v>1863394.17</v>
      </c>
      <c r="H63" s="136">
        <v>1863394.17</v>
      </c>
      <c r="I63" s="136">
        <v>1863394.17</v>
      </c>
      <c r="J63" s="138">
        <v>12830.44</v>
      </c>
      <c r="K63" s="148">
        <f>SUM(J63+L63+M63+N63)</f>
        <v>21268.510000000002</v>
      </c>
      <c r="L63" s="138">
        <v>714.18</v>
      </c>
      <c r="M63" s="138">
        <v>2043.2</v>
      </c>
      <c r="N63" s="138">
        <v>5680.69</v>
      </c>
    </row>
    <row r="64" spans="1:114" s="151" customFormat="1" x14ac:dyDescent="0.2">
      <c r="A64" s="33"/>
      <c r="B64" s="114"/>
      <c r="C64" s="122"/>
      <c r="D64" s="167"/>
      <c r="E64" s="26"/>
      <c r="F64" s="63"/>
      <c r="G64" s="136"/>
      <c r="H64" s="136"/>
      <c r="I64" s="136"/>
      <c r="J64" s="138"/>
      <c r="K64" s="148"/>
      <c r="L64" s="138"/>
      <c r="M64" s="138"/>
      <c r="N64" s="138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2"/>
      <c r="CV64" s="122"/>
      <c r="CW64" s="122"/>
      <c r="CX64" s="122"/>
      <c r="CY64" s="122"/>
      <c r="CZ64" s="122"/>
      <c r="DA64" s="122"/>
      <c r="DB64" s="122"/>
      <c r="DC64" s="122"/>
      <c r="DD64" s="122"/>
      <c r="DE64" s="122"/>
      <c r="DF64" s="122"/>
      <c r="DG64" s="122"/>
      <c r="DH64" s="122"/>
      <c r="DI64" s="122"/>
      <c r="DJ64" s="122"/>
    </row>
    <row r="65" spans="1:114" x14ac:dyDescent="0.2">
      <c r="A65" s="33" t="s">
        <v>118</v>
      </c>
      <c r="B65" s="114"/>
      <c r="C65" s="122" t="s">
        <v>121</v>
      </c>
      <c r="D65" s="167">
        <v>2.5</v>
      </c>
      <c r="F65" s="63">
        <v>44834</v>
      </c>
      <c r="G65" s="136">
        <v>0</v>
      </c>
      <c r="H65" s="136">
        <v>0</v>
      </c>
      <c r="I65" s="136">
        <v>0</v>
      </c>
      <c r="J65" s="138">
        <v>12.41</v>
      </c>
      <c r="K65" s="148">
        <f>SUM(J65+L65+M65+N65)</f>
        <v>24.65</v>
      </c>
      <c r="L65" s="138">
        <v>1.43</v>
      </c>
      <c r="M65" s="138">
        <v>2.54</v>
      </c>
      <c r="N65" s="138">
        <v>8.27</v>
      </c>
    </row>
    <row r="66" spans="1:114" s="16" customFormat="1" x14ac:dyDescent="0.2">
      <c r="A66" s="33"/>
      <c r="B66" s="111"/>
      <c r="C66" s="122"/>
      <c r="D66" s="167"/>
      <c r="E66" s="26"/>
      <c r="F66" s="63"/>
      <c r="G66" s="136"/>
      <c r="H66" s="136"/>
      <c r="I66" s="136"/>
      <c r="J66" s="138"/>
      <c r="K66" s="148"/>
      <c r="L66" s="138"/>
      <c r="M66" s="138"/>
      <c r="N66" s="138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</row>
    <row r="67" spans="1:114" x14ac:dyDescent="0.2">
      <c r="A67" s="33" t="s">
        <v>99</v>
      </c>
      <c r="C67" s="122" t="s">
        <v>121</v>
      </c>
      <c r="D67" s="167">
        <v>2.5</v>
      </c>
      <c r="F67" s="63">
        <v>44834</v>
      </c>
      <c r="G67" s="138">
        <v>1032392.58</v>
      </c>
      <c r="H67" s="138">
        <v>1032392.58</v>
      </c>
      <c r="I67" s="138">
        <v>1032392.58</v>
      </c>
      <c r="J67" s="138">
        <v>5739.48</v>
      </c>
      <c r="K67" s="148">
        <f>SUM(J67+L67+M67+N67)</f>
        <v>8968.83</v>
      </c>
      <c r="L67" s="138">
        <v>377.31</v>
      </c>
      <c r="M67" s="138">
        <v>669.86</v>
      </c>
      <c r="N67" s="138">
        <v>2182.1799999999998</v>
      </c>
    </row>
    <row r="68" spans="1:114" x14ac:dyDescent="0.2">
      <c r="A68" s="33"/>
      <c r="C68" s="122"/>
      <c r="D68" s="167"/>
      <c r="F68" s="63"/>
      <c r="H68" s="138"/>
      <c r="I68" s="138"/>
    </row>
    <row r="69" spans="1:114" x14ac:dyDescent="0.2">
      <c r="A69" s="33"/>
      <c r="C69" s="122"/>
      <c r="D69" s="167"/>
      <c r="F69" s="63"/>
      <c r="H69" s="138"/>
      <c r="I69" s="138"/>
    </row>
    <row r="70" spans="1:114" x14ac:dyDescent="0.2">
      <c r="A70" s="33"/>
      <c r="C70" s="122"/>
      <c r="D70" s="167"/>
      <c r="F70" s="63"/>
      <c r="H70" s="138"/>
      <c r="I70" s="138"/>
    </row>
    <row r="71" spans="1:114" x14ac:dyDescent="0.2">
      <c r="A71" s="33"/>
      <c r="C71" s="122"/>
      <c r="D71" s="167"/>
      <c r="F71" s="63"/>
      <c r="H71" s="138"/>
      <c r="I71" s="138"/>
    </row>
    <row r="72" spans="1:114" x14ac:dyDescent="0.2">
      <c r="A72" s="33"/>
      <c r="C72" s="122"/>
      <c r="D72" s="167"/>
      <c r="F72" s="63"/>
      <c r="H72" s="138"/>
      <c r="I72" s="138"/>
    </row>
    <row r="73" spans="1:114" x14ac:dyDescent="0.2">
      <c r="A73" s="33"/>
      <c r="C73" s="122"/>
      <c r="D73" s="167"/>
      <c r="F73" s="63"/>
      <c r="H73" s="138"/>
      <c r="I73" s="138"/>
    </row>
    <row r="74" spans="1:114" x14ac:dyDescent="0.2">
      <c r="A74" s="33"/>
      <c r="C74" s="122"/>
      <c r="D74" s="167"/>
      <c r="F74" s="63"/>
      <c r="H74" s="138"/>
      <c r="I74" s="138"/>
      <c r="N74" s="138">
        <f>SUM(N27:N73)</f>
        <v>182628.34999999998</v>
      </c>
    </row>
    <row r="75" spans="1:114" x14ac:dyDescent="0.2">
      <c r="A75" s="33"/>
      <c r="C75" s="122"/>
      <c r="D75" s="167"/>
      <c r="F75" s="63"/>
      <c r="H75" s="138"/>
      <c r="I75" s="138"/>
    </row>
    <row r="76" spans="1:114" x14ac:dyDescent="0.2">
      <c r="A76" s="33"/>
      <c r="C76" s="122"/>
      <c r="D76" s="167"/>
      <c r="F76" s="63"/>
      <c r="H76" s="138"/>
      <c r="I76" s="138"/>
    </row>
    <row r="77" spans="1:114" x14ac:dyDescent="0.2">
      <c r="A77" s="33"/>
      <c r="C77" s="122"/>
      <c r="D77" s="167"/>
      <c r="F77" s="63"/>
      <c r="H77" s="138"/>
      <c r="I77" s="138"/>
    </row>
    <row r="78" spans="1:114" x14ac:dyDescent="0.2">
      <c r="A78" s="33"/>
      <c r="C78" s="122"/>
      <c r="D78" s="167"/>
      <c r="F78" s="63"/>
      <c r="H78" s="138"/>
      <c r="I78" s="138"/>
    </row>
    <row r="79" spans="1:114" x14ac:dyDescent="0.2">
      <c r="A79" s="33"/>
      <c r="C79" s="122"/>
      <c r="D79" s="167"/>
      <c r="F79" s="63"/>
      <c r="H79" s="138"/>
      <c r="I79" s="138"/>
    </row>
    <row r="80" spans="1:114" x14ac:dyDescent="0.2">
      <c r="A80" s="33"/>
      <c r="C80" s="122"/>
      <c r="D80" s="167"/>
      <c r="F80" s="63"/>
      <c r="H80" s="138"/>
      <c r="I80" s="138"/>
    </row>
    <row r="81" spans="1:14" x14ac:dyDescent="0.2">
      <c r="A81" s="33"/>
      <c r="C81" s="122"/>
      <c r="D81" s="167"/>
      <c r="F81" s="63"/>
      <c r="H81" s="138"/>
      <c r="I81" s="138"/>
    </row>
    <row r="82" spans="1:14" x14ac:dyDescent="0.2">
      <c r="A82" s="33"/>
      <c r="C82" s="122"/>
      <c r="D82" s="167"/>
      <c r="F82" s="63"/>
      <c r="H82" s="138"/>
      <c r="I82" s="138"/>
    </row>
    <row r="83" spans="1:14" x14ac:dyDescent="0.2">
      <c r="A83" s="33"/>
      <c r="C83" s="122"/>
      <c r="D83" s="167"/>
      <c r="F83" s="63"/>
      <c r="H83" s="138"/>
      <c r="I83" s="138"/>
    </row>
    <row r="84" spans="1:14" x14ac:dyDescent="0.2">
      <c r="A84" s="33"/>
      <c r="C84" s="122"/>
      <c r="D84" s="167"/>
      <c r="F84" s="63"/>
      <c r="H84" s="138"/>
      <c r="I84" s="138"/>
    </row>
    <row r="85" spans="1:14" ht="12" customHeight="1" x14ac:dyDescent="0.2">
      <c r="A85" s="33"/>
      <c r="C85" s="119"/>
      <c r="D85" s="186"/>
      <c r="E85" s="33"/>
      <c r="F85" s="29"/>
      <c r="H85" s="138"/>
      <c r="I85" s="138"/>
      <c r="J85" s="153" t="s">
        <v>160</v>
      </c>
      <c r="L85" s="153" t="s">
        <v>126</v>
      </c>
      <c r="M85" s="153" t="s">
        <v>147</v>
      </c>
      <c r="N85" s="153" t="s">
        <v>149</v>
      </c>
    </row>
    <row r="86" spans="1:14" ht="12" customHeight="1" x14ac:dyDescent="0.2">
      <c r="A86" s="28" t="s">
        <v>18</v>
      </c>
      <c r="C86" s="120" t="s">
        <v>19</v>
      </c>
      <c r="D86" s="186" t="s">
        <v>114</v>
      </c>
      <c r="E86" s="28" t="s">
        <v>20</v>
      </c>
      <c r="F86" s="29" t="s">
        <v>21</v>
      </c>
      <c r="G86" s="136" t="s">
        <v>22</v>
      </c>
      <c r="H86" s="148"/>
      <c r="J86" s="138" t="s">
        <v>25</v>
      </c>
      <c r="K86" s="148" t="s">
        <v>77</v>
      </c>
      <c r="L86" s="138" t="s">
        <v>25</v>
      </c>
      <c r="M86" s="138" t="s">
        <v>25</v>
      </c>
      <c r="N86" s="138" t="s">
        <v>25</v>
      </c>
    </row>
    <row r="87" spans="1:14" ht="12" customHeight="1" x14ac:dyDescent="0.2">
      <c r="A87" s="30"/>
      <c r="B87" s="112"/>
      <c r="C87" s="121" t="s">
        <v>26</v>
      </c>
      <c r="D87" s="187" t="s">
        <v>115</v>
      </c>
      <c r="E87" s="31" t="s">
        <v>27</v>
      </c>
      <c r="F87" s="32" t="s">
        <v>28</v>
      </c>
      <c r="G87" s="137" t="s">
        <v>29</v>
      </c>
      <c r="H87" s="193" t="s">
        <v>23</v>
      </c>
      <c r="I87" s="193" t="s">
        <v>24</v>
      </c>
      <c r="J87" s="142" t="s">
        <v>30</v>
      </c>
      <c r="K87" s="149" t="s">
        <v>30</v>
      </c>
      <c r="L87" s="142" t="s">
        <v>30</v>
      </c>
      <c r="M87" s="142" t="s">
        <v>30</v>
      </c>
      <c r="N87" s="142" t="s">
        <v>30</v>
      </c>
    </row>
    <row r="88" spans="1:14" x14ac:dyDescent="0.2">
      <c r="A88" s="33"/>
      <c r="C88" s="122"/>
      <c r="D88" s="167"/>
      <c r="F88" s="63"/>
      <c r="H88" s="138"/>
      <c r="I88" s="138"/>
    </row>
    <row r="89" spans="1:14" x14ac:dyDescent="0.2">
      <c r="A89" s="33" t="s">
        <v>16</v>
      </c>
      <c r="C89" s="119" t="s">
        <v>129</v>
      </c>
      <c r="D89" s="190"/>
      <c r="E89" s="33"/>
      <c r="F89" s="126"/>
      <c r="G89" s="209">
        <v>13005696.26</v>
      </c>
      <c r="H89" s="209">
        <v>13005696.26</v>
      </c>
      <c r="I89" s="209">
        <v>13005696.26</v>
      </c>
      <c r="J89" s="210">
        <v>61983.839999999997</v>
      </c>
      <c r="K89" s="211">
        <f>SUM(J89+L89+M89+N89)</f>
        <v>99775</v>
      </c>
      <c r="L89" s="210">
        <v>2933.15</v>
      </c>
      <c r="M89" s="210">
        <v>6771.38</v>
      </c>
      <c r="N89" s="210">
        <v>28086.63</v>
      </c>
    </row>
    <row r="90" spans="1:14" x14ac:dyDescent="0.2">
      <c r="A90" s="33"/>
      <c r="C90" s="119"/>
      <c r="D90" s="190"/>
      <c r="E90" s="33"/>
      <c r="F90" s="126"/>
      <c r="G90" s="117"/>
      <c r="H90" s="117"/>
      <c r="I90" s="117"/>
      <c r="J90" s="176"/>
      <c r="K90" s="208"/>
      <c r="L90" s="176"/>
      <c r="M90" s="176"/>
      <c r="N90" s="176"/>
    </row>
    <row r="91" spans="1:14" x14ac:dyDescent="0.2">
      <c r="A91" s="154"/>
      <c r="C91" s="156" t="s">
        <v>100</v>
      </c>
      <c r="D91" s="167">
        <v>2.5</v>
      </c>
      <c r="E91" s="157"/>
      <c r="F91" s="195">
        <v>44834</v>
      </c>
      <c r="G91" s="138">
        <v>1785699.57</v>
      </c>
      <c r="H91" s="138">
        <v>1785699.57</v>
      </c>
      <c r="I91" s="138">
        <v>1785699.57</v>
      </c>
      <c r="J91" s="50">
        <v>8499.4</v>
      </c>
      <c r="K91" s="150">
        <f>SUM(J91+L91+M91+N91)</f>
        <v>12935.3</v>
      </c>
      <c r="L91" s="50">
        <v>550.32000000000005</v>
      </c>
      <c r="M91" s="50">
        <v>955.2</v>
      </c>
      <c r="N91" s="50">
        <v>2930.38</v>
      </c>
    </row>
    <row r="92" spans="1:14" x14ac:dyDescent="0.2">
      <c r="A92" s="158" t="s">
        <v>35</v>
      </c>
      <c r="C92" s="159" t="s">
        <v>36</v>
      </c>
      <c r="D92" s="167">
        <v>2.5</v>
      </c>
      <c r="E92" s="160"/>
      <c r="F92" s="195">
        <v>44834</v>
      </c>
      <c r="G92" s="50">
        <v>109106.48</v>
      </c>
      <c r="H92" s="50">
        <v>109106.48</v>
      </c>
      <c r="I92" s="50">
        <v>109106.48</v>
      </c>
      <c r="J92" s="50">
        <v>603.42999999999995</v>
      </c>
      <c r="K92" s="150">
        <f>SUM(J92+L92+M92+N92)</f>
        <v>936.32999999999993</v>
      </c>
      <c r="L92" s="50">
        <v>37.64</v>
      </c>
      <c r="M92" s="50">
        <v>68.45</v>
      </c>
      <c r="N92" s="50">
        <v>226.81</v>
      </c>
    </row>
    <row r="93" spans="1:14" x14ac:dyDescent="0.2">
      <c r="A93" s="158"/>
      <c r="C93" s="159" t="s">
        <v>119</v>
      </c>
      <c r="D93" s="167">
        <v>2.5</v>
      </c>
      <c r="E93" s="160"/>
      <c r="F93" s="195">
        <v>44834</v>
      </c>
      <c r="G93" s="161">
        <v>100943.6</v>
      </c>
      <c r="H93" s="161">
        <v>100943.6</v>
      </c>
      <c r="I93" s="161">
        <v>100943.6</v>
      </c>
      <c r="J93" s="50">
        <v>826.96</v>
      </c>
      <c r="K93" s="150">
        <f>SUM(J93+L93+M93+N93)</f>
        <v>2090.35</v>
      </c>
      <c r="L93" s="50">
        <v>147.91</v>
      </c>
      <c r="M93" s="50">
        <v>262.08999999999997</v>
      </c>
      <c r="N93" s="50">
        <v>853.39</v>
      </c>
    </row>
    <row r="94" spans="1:14" x14ac:dyDescent="0.2">
      <c r="A94" s="154"/>
      <c r="C94" s="156" t="s">
        <v>127</v>
      </c>
      <c r="D94" s="167">
        <v>2.5</v>
      </c>
      <c r="E94" s="160"/>
      <c r="F94" s="195">
        <v>44834</v>
      </c>
      <c r="G94" s="50">
        <v>17131.5</v>
      </c>
      <c r="H94" s="50">
        <v>17131.5</v>
      </c>
      <c r="I94" s="50">
        <v>17131.5</v>
      </c>
      <c r="J94" s="50" t="s">
        <v>97</v>
      </c>
      <c r="K94" s="50" t="s">
        <v>97</v>
      </c>
      <c r="L94" s="50" t="s">
        <v>97</v>
      </c>
      <c r="M94" s="50" t="s">
        <v>97</v>
      </c>
      <c r="N94" s="50" t="s">
        <v>97</v>
      </c>
    </row>
    <row r="95" spans="1:14" x14ac:dyDescent="0.2">
      <c r="A95" s="41"/>
      <c r="C95" s="156" t="s">
        <v>98</v>
      </c>
      <c r="D95" s="167">
        <v>2.5</v>
      </c>
      <c r="E95" s="160"/>
      <c r="F95" s="195">
        <v>44834</v>
      </c>
      <c r="G95" s="161">
        <v>563945.4</v>
      </c>
      <c r="H95" s="161">
        <v>563945.4</v>
      </c>
      <c r="I95" s="161">
        <v>563945.4</v>
      </c>
      <c r="J95" s="50">
        <v>3185.73</v>
      </c>
      <c r="K95" s="150">
        <f>SUM(J95+L95+M95+N95)</f>
        <v>5086.43</v>
      </c>
      <c r="L95" s="50">
        <v>242.93</v>
      </c>
      <c r="M95" s="50">
        <v>413.85</v>
      </c>
      <c r="N95" s="50">
        <v>1243.92</v>
      </c>
    </row>
    <row r="96" spans="1:14" x14ac:dyDescent="0.2">
      <c r="A96" s="154"/>
      <c r="C96" s="156" t="s">
        <v>37</v>
      </c>
      <c r="D96" s="167">
        <v>2.5</v>
      </c>
      <c r="E96" s="160"/>
      <c r="F96" s="195">
        <v>44834</v>
      </c>
      <c r="G96" s="161">
        <v>375744.47</v>
      </c>
      <c r="H96" s="161">
        <v>375744.47</v>
      </c>
      <c r="I96" s="161">
        <v>375744.47</v>
      </c>
      <c r="J96" s="50">
        <v>1922.36</v>
      </c>
      <c r="K96" s="150">
        <f>SUM(J96+L96+M96+N96)</f>
        <v>3067.13</v>
      </c>
      <c r="L96" s="50">
        <v>112.12</v>
      </c>
      <c r="M96" s="50">
        <v>228.29</v>
      </c>
      <c r="N96" s="50">
        <v>804.36</v>
      </c>
    </row>
    <row r="97" spans="1:114" x14ac:dyDescent="0.2">
      <c r="A97" s="154"/>
      <c r="C97" s="156" t="s">
        <v>88</v>
      </c>
      <c r="D97" s="167">
        <v>2.5</v>
      </c>
      <c r="E97" s="160"/>
      <c r="F97" s="195">
        <v>44834</v>
      </c>
      <c r="G97" s="22">
        <v>1458679.5</v>
      </c>
      <c r="H97" s="22">
        <v>1458679.5</v>
      </c>
      <c r="I97" s="22">
        <v>1458679.5</v>
      </c>
      <c r="J97" s="50" t="s">
        <v>97</v>
      </c>
      <c r="K97" s="50" t="s">
        <v>97</v>
      </c>
      <c r="L97" s="50" t="s">
        <v>97</v>
      </c>
      <c r="M97" s="50" t="s">
        <v>97</v>
      </c>
      <c r="N97" s="50" t="s">
        <v>97</v>
      </c>
    </row>
    <row r="98" spans="1:114" x14ac:dyDescent="0.2">
      <c r="A98" s="158"/>
      <c r="C98" s="159" t="s">
        <v>38</v>
      </c>
      <c r="D98" s="167">
        <v>2.5</v>
      </c>
      <c r="E98" s="160"/>
      <c r="F98" s="195">
        <v>44834</v>
      </c>
      <c r="G98" s="161">
        <v>259194.58</v>
      </c>
      <c r="H98" s="161">
        <v>259194.58</v>
      </c>
      <c r="I98" s="161">
        <v>259194.58</v>
      </c>
      <c r="J98" s="50">
        <v>1449.84</v>
      </c>
      <c r="K98" s="150">
        <f t="shared" ref="K98:K104" si="1">SUM(J98+L98+M98+N98)</f>
        <v>2260.81</v>
      </c>
      <c r="L98" s="50">
        <v>124.57</v>
      </c>
      <c r="M98" s="50">
        <v>118.99</v>
      </c>
      <c r="N98" s="50">
        <v>567.41</v>
      </c>
    </row>
    <row r="99" spans="1:114" x14ac:dyDescent="0.2">
      <c r="A99" s="158"/>
      <c r="C99" s="159" t="s">
        <v>136</v>
      </c>
      <c r="D99" s="167">
        <v>2.5</v>
      </c>
      <c r="E99" s="160"/>
      <c r="F99" s="195">
        <v>44834</v>
      </c>
      <c r="G99" s="161">
        <v>1462465.33</v>
      </c>
      <c r="H99" s="161">
        <v>1462465.33</v>
      </c>
      <c r="I99" s="161">
        <v>1462465.33</v>
      </c>
      <c r="J99" s="50">
        <v>8172.47</v>
      </c>
      <c r="K99" s="150">
        <f t="shared" si="1"/>
        <v>11176.079999999998</v>
      </c>
      <c r="L99" s="50">
        <v>20.03</v>
      </c>
      <c r="M99" s="50">
        <v>128.13</v>
      </c>
      <c r="N99" s="50">
        <v>2855.45</v>
      </c>
    </row>
    <row r="100" spans="1:114" ht="12" customHeight="1" x14ac:dyDescent="0.2">
      <c r="A100" s="154"/>
      <c r="C100" s="156" t="s">
        <v>39</v>
      </c>
      <c r="D100" s="167">
        <v>2.5</v>
      </c>
      <c r="E100" s="160"/>
      <c r="F100" s="195">
        <v>44834</v>
      </c>
      <c r="G100" s="161">
        <v>284231.08</v>
      </c>
      <c r="H100" s="161">
        <v>284231.08</v>
      </c>
      <c r="I100" s="161">
        <v>284231.08</v>
      </c>
      <c r="J100" s="50">
        <v>1368.08</v>
      </c>
      <c r="K100" s="150">
        <f t="shared" si="1"/>
        <v>1905.36</v>
      </c>
      <c r="L100" s="50">
        <v>80.97</v>
      </c>
      <c r="M100" s="50">
        <v>144.07</v>
      </c>
      <c r="N100" s="50">
        <v>312.24</v>
      </c>
    </row>
    <row r="101" spans="1:114" s="14" customFormat="1" x14ac:dyDescent="0.2">
      <c r="A101" s="154"/>
      <c r="B101" s="155"/>
      <c r="C101" s="156" t="s">
        <v>141</v>
      </c>
      <c r="D101" s="167">
        <v>2.5</v>
      </c>
      <c r="E101" s="160"/>
      <c r="F101" s="195">
        <v>44834</v>
      </c>
      <c r="G101" s="161">
        <v>1405105.65</v>
      </c>
      <c r="H101" s="161">
        <v>1405105.65</v>
      </c>
      <c r="I101" s="161">
        <v>1405105.65</v>
      </c>
      <c r="J101" s="50">
        <v>7842.01</v>
      </c>
      <c r="K101" s="150">
        <f t="shared" si="1"/>
        <v>12661.98</v>
      </c>
      <c r="L101" s="50">
        <v>445.16</v>
      </c>
      <c r="M101" s="50">
        <v>906.06</v>
      </c>
      <c r="N101" s="50">
        <v>3468.75</v>
      </c>
    </row>
    <row r="102" spans="1:114" x14ac:dyDescent="0.2">
      <c r="A102" s="154"/>
      <c r="B102" s="155"/>
      <c r="C102" s="156" t="s">
        <v>40</v>
      </c>
      <c r="D102" s="167">
        <v>2.5</v>
      </c>
      <c r="E102" s="160"/>
      <c r="F102" s="195">
        <v>44834</v>
      </c>
      <c r="G102" s="161">
        <v>22813.55</v>
      </c>
      <c r="H102" s="161">
        <v>22813.55</v>
      </c>
      <c r="I102" s="161">
        <v>22813.55</v>
      </c>
      <c r="J102" s="50">
        <v>135.72999999999999</v>
      </c>
      <c r="K102" s="150">
        <f t="shared" si="1"/>
        <v>213</v>
      </c>
      <c r="L102" s="50">
        <v>8.6300000000000008</v>
      </c>
      <c r="M102" s="50">
        <v>15.81</v>
      </c>
      <c r="N102" s="50">
        <v>52.83</v>
      </c>
    </row>
    <row r="103" spans="1:114" x14ac:dyDescent="0.2">
      <c r="A103" s="154"/>
      <c r="B103" s="155"/>
      <c r="C103" s="156" t="s">
        <v>41</v>
      </c>
      <c r="D103" s="167">
        <v>2.5</v>
      </c>
      <c r="E103" s="160"/>
      <c r="F103" s="195">
        <v>44834</v>
      </c>
      <c r="G103" s="161">
        <v>174108.26</v>
      </c>
      <c r="H103" s="161">
        <v>174108.26</v>
      </c>
      <c r="I103" s="161">
        <v>174108.26</v>
      </c>
      <c r="J103" s="50">
        <v>987.27</v>
      </c>
      <c r="K103" s="150">
        <f t="shared" si="1"/>
        <v>1566.7399999999998</v>
      </c>
      <c r="L103" s="50">
        <v>69.52</v>
      </c>
      <c r="M103" s="50">
        <v>119.81</v>
      </c>
      <c r="N103" s="50">
        <v>390.14</v>
      </c>
    </row>
    <row r="104" spans="1:114" x14ac:dyDescent="0.2">
      <c r="A104" s="154"/>
      <c r="B104" s="155"/>
      <c r="C104" s="156" t="s">
        <v>130</v>
      </c>
      <c r="D104" s="167">
        <v>2.5</v>
      </c>
      <c r="E104" s="160"/>
      <c r="F104" s="195">
        <v>44834</v>
      </c>
      <c r="G104" s="161">
        <v>2316373.4500000002</v>
      </c>
      <c r="H104" s="161">
        <v>2316373.4500000002</v>
      </c>
      <c r="I104" s="161">
        <v>2316373.4500000002</v>
      </c>
      <c r="J104" s="50">
        <v>17656.66</v>
      </c>
      <c r="K104" s="150">
        <f t="shared" si="1"/>
        <v>32218.340000000004</v>
      </c>
      <c r="L104" s="50">
        <v>273.47000000000003</v>
      </c>
      <c r="M104" s="50">
        <v>2631.38</v>
      </c>
      <c r="N104" s="50">
        <v>11656.83</v>
      </c>
    </row>
    <row r="105" spans="1:114" x14ac:dyDescent="0.2">
      <c r="A105" s="154"/>
      <c r="B105" s="155"/>
      <c r="C105" s="156" t="s">
        <v>89</v>
      </c>
      <c r="D105" s="167">
        <v>2.5</v>
      </c>
      <c r="E105" s="160"/>
      <c r="F105" s="195">
        <v>44834</v>
      </c>
      <c r="G105" s="22">
        <v>0</v>
      </c>
      <c r="H105" s="22">
        <v>0</v>
      </c>
      <c r="I105" s="22">
        <v>0</v>
      </c>
      <c r="J105" s="50" t="s">
        <v>97</v>
      </c>
      <c r="K105" s="50" t="s">
        <v>97</v>
      </c>
      <c r="L105" s="50" t="s">
        <v>97</v>
      </c>
      <c r="M105" s="50" t="s">
        <v>97</v>
      </c>
      <c r="N105" s="50" t="s">
        <v>97</v>
      </c>
    </row>
    <row r="106" spans="1:114" x14ac:dyDescent="0.2">
      <c r="A106" s="154"/>
      <c r="B106" s="155"/>
      <c r="C106" s="156" t="s">
        <v>82</v>
      </c>
      <c r="D106" s="167">
        <v>2.5</v>
      </c>
      <c r="E106" s="160"/>
      <c r="F106" s="195">
        <v>44834</v>
      </c>
      <c r="G106" s="22">
        <v>1</v>
      </c>
      <c r="H106" s="22">
        <v>1</v>
      </c>
      <c r="I106" s="22">
        <v>1</v>
      </c>
      <c r="J106" s="50" t="s">
        <v>97</v>
      </c>
      <c r="K106" s="50" t="s">
        <v>97</v>
      </c>
      <c r="L106" s="50" t="s">
        <v>97</v>
      </c>
      <c r="M106" s="50" t="s">
        <v>97</v>
      </c>
      <c r="N106" s="50" t="s">
        <v>97</v>
      </c>
    </row>
    <row r="107" spans="1:114" x14ac:dyDescent="0.2">
      <c r="A107" s="154"/>
      <c r="B107" s="162"/>
      <c r="C107" s="156" t="s">
        <v>42</v>
      </c>
      <c r="D107" s="167">
        <v>2.5</v>
      </c>
      <c r="E107" s="160"/>
      <c r="F107" s="195">
        <v>44834</v>
      </c>
      <c r="G107" s="161">
        <v>558406.28</v>
      </c>
      <c r="H107" s="161">
        <v>558406.28</v>
      </c>
      <c r="I107" s="161">
        <v>558406.28</v>
      </c>
      <c r="J107" s="50" t="s">
        <v>97</v>
      </c>
      <c r="K107" s="50" t="s">
        <v>97</v>
      </c>
      <c r="L107" s="50" t="s">
        <v>97</v>
      </c>
      <c r="M107" s="50" t="s">
        <v>97</v>
      </c>
      <c r="N107" s="50" t="s">
        <v>97</v>
      </c>
    </row>
    <row r="108" spans="1:114" x14ac:dyDescent="0.2">
      <c r="A108" s="154"/>
      <c r="B108" s="155"/>
      <c r="C108" s="156" t="s">
        <v>43</v>
      </c>
      <c r="D108" s="167">
        <v>2.5</v>
      </c>
      <c r="E108" s="160"/>
      <c r="F108" s="195">
        <v>44834</v>
      </c>
      <c r="G108" s="161">
        <v>176569.96</v>
      </c>
      <c r="H108" s="161">
        <v>176569.96</v>
      </c>
      <c r="I108" s="161">
        <v>176569.96</v>
      </c>
      <c r="J108" s="50">
        <v>929.76</v>
      </c>
      <c r="K108" s="150">
        <f>SUM(J108+L108+M108+N108)</f>
        <v>1748.12</v>
      </c>
      <c r="L108" s="50">
        <v>127.94</v>
      </c>
      <c r="M108" s="50">
        <v>171.85</v>
      </c>
      <c r="N108" s="50">
        <v>518.57000000000005</v>
      </c>
    </row>
    <row r="109" spans="1:114" ht="10.9" customHeight="1" x14ac:dyDescent="0.2">
      <c r="A109" s="154"/>
      <c r="B109" s="155"/>
      <c r="C109" s="156" t="s">
        <v>44</v>
      </c>
      <c r="D109" s="167">
        <v>2.5</v>
      </c>
      <c r="E109" s="160"/>
      <c r="F109" s="195">
        <v>44834</v>
      </c>
      <c r="G109" s="161">
        <v>199645.73</v>
      </c>
      <c r="H109" s="161">
        <v>199645.73</v>
      </c>
      <c r="I109" s="161">
        <v>199645.73</v>
      </c>
      <c r="J109" s="50" t="s">
        <v>97</v>
      </c>
      <c r="K109" s="50" t="s">
        <v>97</v>
      </c>
      <c r="L109" s="50" t="s">
        <v>97</v>
      </c>
      <c r="M109" s="50" t="s">
        <v>97</v>
      </c>
      <c r="N109" s="50" t="s">
        <v>97</v>
      </c>
    </row>
    <row r="110" spans="1:114" x14ac:dyDescent="0.2">
      <c r="A110" s="154"/>
      <c r="B110" s="163"/>
      <c r="C110" s="156" t="s">
        <v>45</v>
      </c>
      <c r="D110" s="167">
        <v>2.5</v>
      </c>
      <c r="E110" s="160"/>
      <c r="F110" s="195">
        <v>44834</v>
      </c>
      <c r="G110" s="161">
        <v>38748.28</v>
      </c>
      <c r="H110" s="161">
        <v>38748.28</v>
      </c>
      <c r="I110" s="161">
        <v>38748.28</v>
      </c>
      <c r="J110" s="50">
        <v>215.43</v>
      </c>
      <c r="K110" s="150">
        <f>SUM(J110+L110+M110+N110)</f>
        <v>336.73</v>
      </c>
      <c r="L110" s="50">
        <v>14.2</v>
      </c>
      <c r="M110" s="50">
        <v>25.17</v>
      </c>
      <c r="N110" s="50">
        <v>81.93</v>
      </c>
    </row>
    <row r="111" spans="1:114" x14ac:dyDescent="0.2">
      <c r="A111" s="154"/>
      <c r="B111" s="155"/>
      <c r="C111" s="156" t="s">
        <v>46</v>
      </c>
      <c r="D111" s="167">
        <v>2.5</v>
      </c>
      <c r="E111" s="160"/>
      <c r="F111" s="195">
        <v>44834</v>
      </c>
      <c r="G111" s="22">
        <v>367037.06</v>
      </c>
      <c r="H111" s="22">
        <v>367037.06</v>
      </c>
      <c r="I111" s="22">
        <v>367037.06</v>
      </c>
      <c r="J111" s="50">
        <v>2040.67</v>
      </c>
      <c r="K111" s="150">
        <f>SUM(J111+L111+M111+N111)</f>
        <v>3189.64</v>
      </c>
      <c r="L111" s="50">
        <v>134.58000000000001</v>
      </c>
      <c r="M111" s="50">
        <v>238.33</v>
      </c>
      <c r="N111" s="50">
        <v>776.06</v>
      </c>
    </row>
    <row r="112" spans="1:114" s="41" customFormat="1" ht="11.25" x14ac:dyDescent="0.2">
      <c r="A112" s="158"/>
      <c r="B112" s="155"/>
      <c r="C112" s="156" t="s">
        <v>47</v>
      </c>
      <c r="D112" s="167">
        <v>2.5</v>
      </c>
      <c r="E112" s="160"/>
      <c r="F112" s="195">
        <v>44834</v>
      </c>
      <c r="G112" s="161">
        <v>2103.33</v>
      </c>
      <c r="H112" s="161">
        <v>2103.33</v>
      </c>
      <c r="I112" s="161">
        <v>2103.33</v>
      </c>
      <c r="J112" s="50" t="s">
        <v>97</v>
      </c>
      <c r="K112" s="50" t="s">
        <v>97</v>
      </c>
      <c r="L112" s="50" t="s">
        <v>97</v>
      </c>
      <c r="M112" s="50" t="s">
        <v>97</v>
      </c>
      <c r="N112" s="50" t="s">
        <v>97</v>
      </c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</row>
    <row r="113" spans="1:114" s="41" customFormat="1" x14ac:dyDescent="0.2">
      <c r="A113" s="154"/>
      <c r="B113" s="155"/>
      <c r="C113" s="156" t="s">
        <v>48</v>
      </c>
      <c r="D113" s="167">
        <v>2.5</v>
      </c>
      <c r="E113" s="160"/>
      <c r="F113" s="195">
        <v>44834</v>
      </c>
      <c r="G113" s="22">
        <v>1246421.45</v>
      </c>
      <c r="H113" s="22">
        <v>1246421.45</v>
      </c>
      <c r="I113" s="22">
        <v>1246421.45</v>
      </c>
      <c r="J113" s="50">
        <v>5696.47</v>
      </c>
      <c r="K113" s="150">
        <f>SUM(J113+L113+M113+N113)</f>
        <v>7676.97</v>
      </c>
      <c r="L113" s="50">
        <v>513.5</v>
      </c>
      <c r="M113" s="50">
        <v>291.17</v>
      </c>
      <c r="N113" s="50">
        <v>1175.83</v>
      </c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</row>
    <row r="114" spans="1:114" s="41" customFormat="1" x14ac:dyDescent="0.2">
      <c r="A114" s="158"/>
      <c r="B114" s="155"/>
      <c r="C114" s="156" t="s">
        <v>49</v>
      </c>
      <c r="D114" s="167">
        <v>2.5</v>
      </c>
      <c r="E114" s="160"/>
      <c r="F114" s="195">
        <v>44834</v>
      </c>
      <c r="G114" s="22">
        <v>81220.75</v>
      </c>
      <c r="H114" s="22">
        <v>81220.75</v>
      </c>
      <c r="I114" s="22">
        <v>81220.75</v>
      </c>
      <c r="J114" s="198">
        <v>451.57</v>
      </c>
      <c r="K114" s="150">
        <f>SUM(J114+L114+M114+N114)</f>
        <v>705.69</v>
      </c>
      <c r="L114" s="198">
        <v>29.66</v>
      </c>
      <c r="M114" s="198">
        <v>52.73</v>
      </c>
      <c r="N114" s="198">
        <v>171.73</v>
      </c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</row>
    <row r="115" spans="1:114" s="41" customFormat="1" x14ac:dyDescent="0.2">
      <c r="A115" s="154"/>
      <c r="B115" s="155"/>
      <c r="C115" s="164"/>
      <c r="D115" s="191"/>
      <c r="F115" s="48"/>
      <c r="G115" s="165">
        <f>SUM(G91:G114)</f>
        <v>13005696.26</v>
      </c>
      <c r="H115" s="165">
        <f>SUM(H91:H114)</f>
        <v>13005696.26</v>
      </c>
      <c r="I115" s="165">
        <f>SUM(I91:I114)</f>
        <v>13005696.26</v>
      </c>
      <c r="J115" s="166">
        <f>SUM(J91:J114)</f>
        <v>61983.840000000004</v>
      </c>
      <c r="K115" s="213">
        <f>SUM(K91:K114)</f>
        <v>99775</v>
      </c>
      <c r="L115" s="166">
        <f>SUM(L91:L114)</f>
        <v>2933.15</v>
      </c>
      <c r="M115" s="166">
        <f>SUM(M91:M114)</f>
        <v>6771.38</v>
      </c>
      <c r="N115" s="166">
        <f>SUM(N91:N114)</f>
        <v>28086.63</v>
      </c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</row>
    <row r="116" spans="1:114" s="41" customFormat="1" x14ac:dyDescent="0.2">
      <c r="A116" s="154"/>
      <c r="B116" s="155"/>
      <c r="C116" s="164"/>
      <c r="D116" s="191"/>
      <c r="F116" s="48"/>
      <c r="G116" s="22"/>
      <c r="H116" s="22"/>
      <c r="I116" s="22"/>
      <c r="J116" s="50"/>
      <c r="K116" s="213"/>
      <c r="L116" s="50"/>
      <c r="M116" s="50"/>
      <c r="N116" s="50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</row>
    <row r="117" spans="1:114" s="41" customFormat="1" x14ac:dyDescent="0.2">
      <c r="A117" s="154"/>
      <c r="B117" s="155"/>
      <c r="C117" s="164"/>
      <c r="D117" s="191"/>
      <c r="F117" s="48"/>
      <c r="G117" s="22"/>
      <c r="H117" s="22"/>
      <c r="I117" s="22"/>
      <c r="J117" s="50"/>
      <c r="K117" s="150"/>
      <c r="L117" s="50"/>
      <c r="M117" s="50"/>
      <c r="N117" s="50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</row>
    <row r="118" spans="1:114" s="154" customFormat="1" x14ac:dyDescent="0.2">
      <c r="A118" s="95" t="s">
        <v>50</v>
      </c>
      <c r="B118" s="163"/>
      <c r="C118" s="119"/>
      <c r="D118" s="190"/>
      <c r="E118" s="33"/>
      <c r="F118" s="177"/>
      <c r="G118" s="117">
        <v>90989208.959999993</v>
      </c>
      <c r="H118" s="117">
        <v>90951811.739999995</v>
      </c>
      <c r="I118" s="117">
        <v>90846918.010000005</v>
      </c>
      <c r="J118" s="176">
        <v>547948.69999999995</v>
      </c>
      <c r="K118" s="208">
        <v>838112.16</v>
      </c>
      <c r="L118" s="176">
        <v>21998.92</v>
      </c>
      <c r="M118" s="176">
        <v>57449.56</v>
      </c>
      <c r="N118" s="176">
        <v>210714.98</v>
      </c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199"/>
      <c r="AV118" s="199"/>
      <c r="AW118" s="199"/>
      <c r="AX118" s="199"/>
      <c r="AY118" s="199"/>
      <c r="AZ118" s="199"/>
      <c r="BA118" s="199"/>
      <c r="BB118" s="199"/>
      <c r="BC118" s="199"/>
      <c r="BD118" s="199"/>
      <c r="BE118" s="199"/>
      <c r="BF118" s="199"/>
      <c r="BG118" s="199"/>
      <c r="BH118" s="199"/>
      <c r="BI118" s="199"/>
      <c r="BJ118" s="199"/>
      <c r="BK118" s="199"/>
      <c r="BL118" s="199"/>
      <c r="BM118" s="199"/>
      <c r="BN118" s="199"/>
      <c r="BO118" s="199"/>
      <c r="BP118" s="199"/>
      <c r="BQ118" s="199"/>
      <c r="BR118" s="199"/>
      <c r="BS118" s="199"/>
      <c r="BT118" s="199"/>
      <c r="BU118" s="199"/>
      <c r="BV118" s="199"/>
      <c r="BW118" s="199"/>
      <c r="BX118" s="199"/>
      <c r="BY118" s="199"/>
      <c r="BZ118" s="199"/>
      <c r="CA118" s="199"/>
      <c r="CB118" s="199"/>
      <c r="CC118" s="199"/>
      <c r="CD118" s="199"/>
      <c r="CE118" s="199"/>
      <c r="CF118" s="199"/>
      <c r="CG118" s="199"/>
      <c r="CH118" s="199"/>
      <c r="CI118" s="199"/>
      <c r="CJ118" s="199"/>
      <c r="CK118" s="199"/>
      <c r="CL118" s="199"/>
      <c r="CM118" s="199"/>
      <c r="CN118" s="199"/>
      <c r="CO118" s="199"/>
      <c r="CP118" s="199"/>
      <c r="CQ118" s="199"/>
      <c r="CR118" s="199"/>
      <c r="CS118" s="199"/>
      <c r="CT118" s="199"/>
      <c r="CU118" s="199"/>
      <c r="CV118" s="199"/>
      <c r="CW118" s="199"/>
      <c r="CX118" s="199"/>
      <c r="CY118" s="199"/>
      <c r="CZ118" s="199"/>
      <c r="DA118" s="199"/>
      <c r="DB118" s="199"/>
      <c r="DC118" s="199"/>
      <c r="DD118" s="199"/>
      <c r="DE118" s="199"/>
      <c r="DF118" s="199"/>
      <c r="DG118" s="199"/>
      <c r="DH118" s="199"/>
      <c r="DI118" s="199"/>
      <c r="DJ118" s="199"/>
    </row>
    <row r="119" spans="1:114" s="157" customFormat="1" x14ac:dyDescent="0.2">
      <c r="A119" s="26"/>
      <c r="B119" s="111"/>
      <c r="C119" s="123"/>
      <c r="D119" s="192"/>
      <c r="E119" s="26"/>
      <c r="F119" s="27"/>
      <c r="G119" s="138"/>
      <c r="H119" s="144"/>
      <c r="I119" s="141"/>
      <c r="J119" s="138"/>
      <c r="K119" s="148"/>
      <c r="L119" s="138"/>
      <c r="M119" s="138"/>
      <c r="N119" s="138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  <c r="CH119" s="172"/>
      <c r="CI119" s="172"/>
      <c r="CJ119" s="172"/>
      <c r="CK119" s="172"/>
      <c r="CL119" s="172"/>
      <c r="CM119" s="172"/>
      <c r="CN119" s="172"/>
      <c r="CO119" s="172"/>
      <c r="CP119" s="172"/>
      <c r="CQ119" s="172"/>
      <c r="CR119" s="172"/>
      <c r="CS119" s="172"/>
      <c r="CT119" s="172"/>
      <c r="CU119" s="172"/>
      <c r="CV119" s="172"/>
      <c r="CW119" s="172"/>
      <c r="CX119" s="172"/>
      <c r="CY119" s="172"/>
      <c r="CZ119" s="172"/>
      <c r="DA119" s="172"/>
      <c r="DB119" s="172"/>
      <c r="DC119" s="172"/>
      <c r="DD119" s="172"/>
      <c r="DE119" s="172"/>
      <c r="DF119" s="172"/>
      <c r="DG119" s="172"/>
      <c r="DH119" s="172"/>
      <c r="DI119" s="172"/>
      <c r="DJ119" s="172"/>
    </row>
    <row r="120" spans="1:114" s="41" customFormat="1" x14ac:dyDescent="0.2">
      <c r="A120" s="26"/>
      <c r="B120" s="111"/>
      <c r="C120" s="123"/>
      <c r="D120" s="192"/>
      <c r="E120" s="26"/>
      <c r="F120" s="27"/>
      <c r="G120" s="138"/>
      <c r="H120" s="144"/>
      <c r="I120" s="141"/>
      <c r="J120" s="138"/>
      <c r="K120" s="148"/>
      <c r="L120" s="138"/>
      <c r="M120" s="138"/>
      <c r="N120" s="138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</row>
    <row r="121" spans="1:114" s="41" customFormat="1" x14ac:dyDescent="0.2">
      <c r="A121" s="26"/>
      <c r="B121" s="111"/>
      <c r="C121" s="123"/>
      <c r="D121" s="192"/>
      <c r="E121" s="26"/>
      <c r="F121" s="27"/>
      <c r="G121" s="138"/>
      <c r="H121" s="144"/>
      <c r="I121" s="141"/>
      <c r="J121" s="138"/>
      <c r="K121" s="148"/>
      <c r="L121" s="138"/>
      <c r="M121" s="138"/>
      <c r="N121" s="138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</row>
    <row r="122" spans="1:114" s="39" customFormat="1" x14ac:dyDescent="0.2">
      <c r="A122" s="26"/>
      <c r="B122" s="111"/>
      <c r="C122" s="123"/>
      <c r="D122" s="192"/>
      <c r="E122" s="26"/>
      <c r="F122" s="27"/>
      <c r="G122" s="138"/>
      <c r="H122" s="144"/>
      <c r="I122" s="141"/>
      <c r="J122" s="138"/>
      <c r="K122" s="148"/>
      <c r="L122" s="138"/>
      <c r="M122" s="138"/>
      <c r="N122" s="138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  <c r="AO122" s="178"/>
      <c r="AP122" s="178"/>
      <c r="AQ122" s="178"/>
      <c r="AR122" s="178"/>
      <c r="AS122" s="178"/>
      <c r="AT122" s="178"/>
      <c r="AU122" s="178"/>
      <c r="AV122" s="178"/>
      <c r="AW122" s="178"/>
      <c r="AX122" s="178"/>
      <c r="AY122" s="178"/>
      <c r="AZ122" s="178"/>
      <c r="BA122" s="178"/>
      <c r="BB122" s="178"/>
      <c r="BC122" s="178"/>
      <c r="BD122" s="178"/>
      <c r="BE122" s="178"/>
      <c r="BF122" s="178"/>
      <c r="BG122" s="178"/>
      <c r="BH122" s="178"/>
      <c r="BI122" s="178"/>
      <c r="BJ122" s="178"/>
      <c r="BK122" s="178"/>
      <c r="BL122" s="178"/>
      <c r="BM122" s="178"/>
      <c r="BN122" s="178"/>
      <c r="BO122" s="178"/>
      <c r="BP122" s="178"/>
      <c r="BQ122" s="178"/>
      <c r="BR122" s="178"/>
      <c r="BS122" s="178"/>
      <c r="BT122" s="178"/>
      <c r="BU122" s="178"/>
      <c r="BV122" s="178"/>
      <c r="BW122" s="178"/>
      <c r="BX122" s="178"/>
      <c r="BY122" s="178"/>
      <c r="BZ122" s="178"/>
      <c r="CA122" s="178"/>
      <c r="CB122" s="178"/>
      <c r="CC122" s="178"/>
      <c r="CD122" s="178"/>
      <c r="CE122" s="178"/>
      <c r="CF122" s="178"/>
      <c r="CG122" s="178"/>
      <c r="CH122" s="178"/>
      <c r="CI122" s="178"/>
      <c r="CJ122" s="178"/>
      <c r="CK122" s="178"/>
      <c r="CL122" s="178"/>
      <c r="CM122" s="178"/>
      <c r="CN122" s="178"/>
      <c r="CO122" s="178"/>
      <c r="CP122" s="178"/>
      <c r="CQ122" s="178"/>
      <c r="CR122" s="178"/>
      <c r="CS122" s="178"/>
      <c r="CT122" s="178"/>
      <c r="CU122" s="178"/>
      <c r="CV122" s="178"/>
      <c r="CW122" s="178"/>
      <c r="CX122" s="178"/>
      <c r="CY122" s="178"/>
      <c r="CZ122" s="178"/>
      <c r="DA122" s="178"/>
      <c r="DB122" s="178"/>
      <c r="DC122" s="178"/>
      <c r="DD122" s="178"/>
      <c r="DE122" s="178"/>
      <c r="DF122" s="178"/>
      <c r="DG122" s="178"/>
      <c r="DH122" s="178"/>
      <c r="DI122" s="178"/>
      <c r="DJ122" s="178"/>
    </row>
    <row r="123" spans="1:114" s="38" customFormat="1" x14ac:dyDescent="0.2">
      <c r="A123" s="26"/>
      <c r="B123" s="111"/>
      <c r="C123" s="123"/>
      <c r="D123" s="192"/>
      <c r="E123" s="26"/>
      <c r="F123" s="27"/>
      <c r="G123" s="138"/>
      <c r="H123" s="144"/>
      <c r="I123" s="141"/>
      <c r="J123" s="138"/>
      <c r="K123" s="148"/>
      <c r="L123" s="138"/>
      <c r="M123" s="138"/>
      <c r="N123" s="138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  <c r="AO123" s="174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4"/>
      <c r="CZ123" s="174"/>
      <c r="DA123" s="174"/>
      <c r="DB123" s="174"/>
      <c r="DC123" s="174"/>
      <c r="DD123" s="174"/>
      <c r="DE123" s="174"/>
      <c r="DF123" s="174"/>
      <c r="DG123" s="174"/>
      <c r="DH123" s="174"/>
      <c r="DI123" s="174"/>
      <c r="DJ123" s="174"/>
    </row>
    <row r="124" spans="1:114" s="40" customFormat="1" x14ac:dyDescent="0.2">
      <c r="A124" s="26"/>
      <c r="B124" s="111"/>
      <c r="C124" s="123"/>
      <c r="D124" s="192"/>
      <c r="E124" s="26"/>
      <c r="F124" s="27"/>
      <c r="G124" s="138"/>
      <c r="H124" s="144"/>
      <c r="I124" s="141"/>
      <c r="J124" s="138"/>
      <c r="K124" s="148"/>
      <c r="L124" s="138"/>
      <c r="M124" s="138"/>
      <c r="N124" s="138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  <c r="BN124" s="173"/>
      <c r="BO124" s="173"/>
      <c r="BP124" s="173"/>
      <c r="BQ124" s="173"/>
      <c r="BR124" s="173"/>
      <c r="BS124" s="173"/>
      <c r="BT124" s="173"/>
      <c r="BU124" s="173"/>
      <c r="BV124" s="173"/>
      <c r="BW124" s="173"/>
      <c r="BX124" s="173"/>
      <c r="BY124" s="173"/>
      <c r="BZ124" s="173"/>
      <c r="CA124" s="173"/>
      <c r="CB124" s="173"/>
      <c r="CC124" s="173"/>
      <c r="CD124" s="173"/>
      <c r="CE124" s="173"/>
      <c r="CF124" s="173"/>
      <c r="CG124" s="173"/>
      <c r="CH124" s="173"/>
      <c r="CI124" s="173"/>
      <c r="CJ124" s="173"/>
      <c r="CK124" s="173"/>
      <c r="CL124" s="173"/>
      <c r="CM124" s="173"/>
      <c r="CN124" s="173"/>
      <c r="CO124" s="173"/>
      <c r="CP124" s="173"/>
      <c r="CQ124" s="173"/>
      <c r="CR124" s="173"/>
      <c r="CS124" s="173"/>
      <c r="CT124" s="173"/>
      <c r="CU124" s="173"/>
      <c r="CV124" s="173"/>
      <c r="CW124" s="173"/>
      <c r="CX124" s="173"/>
      <c r="CY124" s="173"/>
      <c r="CZ124" s="173"/>
      <c r="DA124" s="173"/>
      <c r="DB124" s="173"/>
      <c r="DC124" s="173"/>
      <c r="DD124" s="173"/>
      <c r="DE124" s="173"/>
      <c r="DF124" s="173"/>
      <c r="DG124" s="173"/>
      <c r="DH124" s="173"/>
      <c r="DI124" s="173"/>
      <c r="DJ124" s="173"/>
    </row>
  </sheetData>
  <phoneticPr fontId="5" type="noConversion"/>
  <pageMargins left="0" right="0" top="0.73402777799999996" bottom="0.5" header="0.5" footer="0.5"/>
  <pageSetup paperSize="5" firstPageNumber="2" orientation="landscape" useFirstPageNumber="1" verticalDpi="300" r:id="rId1"/>
  <headerFooter alignWithMargins="0">
    <oddHeader>&amp;CTaylor County
Security Holdings</oddHeader>
    <oddFooter>&amp;C&amp;P</oddFooter>
  </headerFooter>
  <cellWatches>
    <cellWatch r="C46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1"/>
  <sheetViews>
    <sheetView topLeftCell="A64" zoomScaleNormal="100" workbookViewId="0">
      <selection activeCell="D93" sqref="D93"/>
    </sheetView>
  </sheetViews>
  <sheetFormatPr defaultColWidth="9.140625" defaultRowHeight="12.75" outlineLevelRow="1" x14ac:dyDescent="0.2"/>
  <cols>
    <col min="1" max="1" width="21.7109375" style="41" customWidth="1"/>
    <col min="2" max="2" width="15" style="41" customWidth="1"/>
    <col min="3" max="3" width="11.5703125" style="168" customWidth="1"/>
    <col min="4" max="4" width="11.5703125" style="67" customWidth="1"/>
    <col min="5" max="5" width="2.28515625" style="41" customWidth="1"/>
    <col min="6" max="6" width="16.140625" style="22" bestFit="1" customWidth="1"/>
    <col min="7" max="7" width="9.42578125" style="42" bestFit="1" customWidth="1"/>
    <col min="8" max="8" width="17.5703125" style="22" customWidth="1"/>
    <col min="9" max="9" width="1.5703125" style="45" customWidth="1"/>
    <col min="10" max="10" width="16.140625" style="22" bestFit="1" customWidth="1"/>
    <col min="11" max="11" width="9.42578125" style="42" bestFit="1" customWidth="1"/>
    <col min="12" max="12" width="17.5703125" style="22" customWidth="1"/>
    <col min="13" max="13" width="1.42578125" style="22" customWidth="1"/>
    <col min="14" max="14" width="16.28515625" style="92" customWidth="1"/>
    <col min="15" max="16384" width="9.140625" style="62"/>
  </cols>
  <sheetData>
    <row r="1" spans="1:256" x14ac:dyDescent="0.2">
      <c r="A1"/>
      <c r="B1" s="43"/>
      <c r="I1" s="90"/>
      <c r="M1" s="88"/>
    </row>
    <row r="2" spans="1:256" s="73" customFormat="1" x14ac:dyDescent="0.2">
      <c r="B2" s="77"/>
      <c r="C2" s="79"/>
      <c r="D2" s="185"/>
      <c r="E2" s="71"/>
      <c r="F2" s="52"/>
      <c r="G2" s="183">
        <v>44713</v>
      </c>
      <c r="H2" s="52"/>
      <c r="I2" s="85"/>
      <c r="J2" s="52"/>
      <c r="K2" s="183">
        <v>44805</v>
      </c>
      <c r="L2" s="52"/>
      <c r="M2" s="85"/>
      <c r="N2" s="92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pans="1:256" s="73" customFormat="1" x14ac:dyDescent="0.2">
      <c r="A3" s="71" t="s">
        <v>51</v>
      </c>
      <c r="B3" s="78" t="s">
        <v>19</v>
      </c>
      <c r="C3" s="79" t="s">
        <v>20</v>
      </c>
      <c r="D3" s="185" t="s">
        <v>52</v>
      </c>
      <c r="E3" s="71"/>
      <c r="F3" s="52" t="s">
        <v>53</v>
      </c>
      <c r="G3" s="74" t="s">
        <v>54</v>
      </c>
      <c r="H3" s="52"/>
      <c r="I3" s="85"/>
      <c r="J3" s="52" t="s">
        <v>53</v>
      </c>
      <c r="K3" s="74" t="s">
        <v>54</v>
      </c>
      <c r="L3" s="52"/>
      <c r="M3" s="85"/>
      <c r="N3" s="92" t="s">
        <v>55</v>
      </c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pans="1:256" s="73" customFormat="1" ht="13.5" customHeight="1" x14ac:dyDescent="0.2">
      <c r="A4" s="71"/>
      <c r="B4" s="78" t="s">
        <v>26</v>
      </c>
      <c r="C4" s="79" t="s">
        <v>27</v>
      </c>
      <c r="D4" s="185" t="s">
        <v>56</v>
      </c>
      <c r="E4" s="71"/>
      <c r="F4" s="52" t="s">
        <v>57</v>
      </c>
      <c r="G4" s="74" t="s">
        <v>58</v>
      </c>
      <c r="H4" s="52" t="s">
        <v>59</v>
      </c>
      <c r="I4" s="85"/>
      <c r="J4" s="52" t="s">
        <v>57</v>
      </c>
      <c r="K4" s="74" t="s">
        <v>58</v>
      </c>
      <c r="L4" s="52" t="s">
        <v>59</v>
      </c>
      <c r="M4" s="85"/>
      <c r="N4" s="92" t="s">
        <v>17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pans="1:256" s="73" customFormat="1" ht="5.25" customHeight="1" x14ac:dyDescent="0.2">
      <c r="A5" s="82"/>
      <c r="B5" s="83"/>
      <c r="C5" s="87"/>
      <c r="D5" s="224"/>
      <c r="E5" s="82"/>
      <c r="F5" s="85"/>
      <c r="G5" s="91"/>
      <c r="H5" s="85"/>
      <c r="I5" s="85"/>
      <c r="J5" s="85"/>
      <c r="K5" s="91"/>
      <c r="L5" s="85"/>
      <c r="M5" s="85"/>
      <c r="N5" s="93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pans="1:256" s="14" customFormat="1" outlineLevel="1" x14ac:dyDescent="0.2">
      <c r="A6" s="34" t="s">
        <v>31</v>
      </c>
      <c r="B6" s="41" t="s">
        <v>121</v>
      </c>
      <c r="C6" s="217"/>
      <c r="D6" s="195">
        <v>44834</v>
      </c>
      <c r="E6" s="46"/>
      <c r="F6" s="22">
        <v>20671446.739999998</v>
      </c>
      <c r="G6" s="109">
        <f>+H6/F6</f>
        <v>1</v>
      </c>
      <c r="H6" s="22">
        <v>20671446.739999998</v>
      </c>
      <c r="I6" s="90" t="s">
        <v>61</v>
      </c>
      <c r="J6" s="22">
        <v>7824130.5800000001</v>
      </c>
      <c r="K6" s="109">
        <f>+L6/J6</f>
        <v>1</v>
      </c>
      <c r="L6" s="22">
        <v>7824130.5800000001</v>
      </c>
      <c r="M6" s="88"/>
      <c r="N6" s="134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</row>
    <row r="7" spans="1:256" s="14" customFormat="1" outlineLevel="1" x14ac:dyDescent="0.2">
      <c r="A7" s="34"/>
      <c r="B7" s="34" t="s">
        <v>60</v>
      </c>
      <c r="C7" s="217"/>
      <c r="D7" s="195">
        <v>44834</v>
      </c>
      <c r="E7" s="46"/>
      <c r="F7" s="22">
        <v>800</v>
      </c>
      <c r="G7" s="109">
        <f t="shared" ref="G7:G10" si="0">+H7/F7</f>
        <v>1</v>
      </c>
      <c r="H7" s="22">
        <v>800</v>
      </c>
      <c r="I7" s="90"/>
      <c r="J7" s="22">
        <v>800</v>
      </c>
      <c r="K7" s="109">
        <f t="shared" ref="K7:K31" si="1">+L7/J7</f>
        <v>1</v>
      </c>
      <c r="L7" s="22">
        <v>800</v>
      </c>
      <c r="M7" s="88"/>
      <c r="N7" s="134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</row>
    <row r="8" spans="1:256" s="14" customFormat="1" outlineLevel="1" x14ac:dyDescent="0.2">
      <c r="A8" s="34"/>
      <c r="B8" s="34" t="s">
        <v>113</v>
      </c>
      <c r="C8" s="217"/>
      <c r="D8" s="195">
        <v>44834</v>
      </c>
      <c r="E8" s="46"/>
      <c r="F8" s="22">
        <v>10000000</v>
      </c>
      <c r="G8" s="109">
        <f t="shared" si="0"/>
        <v>1</v>
      </c>
      <c r="H8" s="22">
        <v>10000000</v>
      </c>
      <c r="I8" s="90"/>
      <c r="J8" s="22">
        <v>10000000</v>
      </c>
      <c r="K8" s="109">
        <f t="shared" si="1"/>
        <v>1</v>
      </c>
      <c r="L8" s="22">
        <v>10000000</v>
      </c>
      <c r="M8" s="88"/>
      <c r="N8" s="134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</row>
    <row r="9" spans="1:256" s="14" customFormat="1" outlineLevel="1" x14ac:dyDescent="0.2">
      <c r="A9" s="34"/>
      <c r="B9" s="34" t="s">
        <v>133</v>
      </c>
      <c r="C9" s="217"/>
      <c r="D9" s="195">
        <v>44834</v>
      </c>
      <c r="E9" s="46"/>
      <c r="F9" s="22">
        <v>9047539.7300000004</v>
      </c>
      <c r="G9" s="109">
        <f t="shared" si="0"/>
        <v>0.99999977894543046</v>
      </c>
      <c r="H9" s="215">
        <v>9047537.7300000004</v>
      </c>
      <c r="I9" s="90" t="s">
        <v>61</v>
      </c>
      <c r="J9" s="22">
        <v>10100148.039999999</v>
      </c>
      <c r="K9" s="109">
        <f t="shared" si="1"/>
        <v>1</v>
      </c>
      <c r="L9" s="22">
        <v>10100148.039999999</v>
      </c>
      <c r="M9" s="88"/>
      <c r="N9" s="134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</row>
    <row r="10" spans="1:256" s="14" customFormat="1" outlineLevel="1" x14ac:dyDescent="0.2">
      <c r="A10" s="34"/>
      <c r="B10" s="81" t="s">
        <v>150</v>
      </c>
      <c r="C10" s="168"/>
      <c r="D10" s="195">
        <v>44791</v>
      </c>
      <c r="E10" s="46"/>
      <c r="F10" s="50">
        <v>1000000</v>
      </c>
      <c r="G10" s="109">
        <f t="shared" si="0"/>
        <v>1</v>
      </c>
      <c r="H10" s="22">
        <v>1000000</v>
      </c>
      <c r="I10" s="90" t="s">
        <v>61</v>
      </c>
      <c r="J10" s="50">
        <v>0</v>
      </c>
      <c r="K10" s="109">
        <v>0</v>
      </c>
      <c r="L10" s="50">
        <v>0</v>
      </c>
      <c r="M10" s="88"/>
      <c r="N10" s="134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</row>
    <row r="11" spans="1:256" s="14" customFormat="1" outlineLevel="1" x14ac:dyDescent="0.2">
      <c r="A11" s="34"/>
      <c r="B11" s="34" t="s">
        <v>181</v>
      </c>
      <c r="C11" s="168"/>
      <c r="D11" s="195">
        <v>44834</v>
      </c>
      <c r="E11" s="46"/>
      <c r="F11" s="50">
        <v>0</v>
      </c>
      <c r="G11" s="109">
        <v>0</v>
      </c>
      <c r="H11" s="22">
        <v>0</v>
      </c>
      <c r="I11" s="90" t="s">
        <v>61</v>
      </c>
      <c r="J11" s="50">
        <v>2.0699999999999998</v>
      </c>
      <c r="K11" s="109">
        <f t="shared" si="1"/>
        <v>1</v>
      </c>
      <c r="L11" s="50">
        <v>2.0699999999999998</v>
      </c>
      <c r="M11" s="88"/>
      <c r="N11" s="134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</row>
    <row r="12" spans="1:256" s="14" customFormat="1" outlineLevel="1" x14ac:dyDescent="0.2">
      <c r="A12" s="34"/>
      <c r="B12" s="34" t="s">
        <v>151</v>
      </c>
      <c r="C12" s="218" t="s">
        <v>154</v>
      </c>
      <c r="D12" s="195">
        <v>44895</v>
      </c>
      <c r="E12" s="46"/>
      <c r="F12" s="50">
        <v>918000</v>
      </c>
      <c r="G12" s="109">
        <f>+H12/F12</f>
        <v>0.9909</v>
      </c>
      <c r="H12" s="22">
        <v>909646.2</v>
      </c>
      <c r="I12" s="90" t="s">
        <v>61</v>
      </c>
      <c r="J12" s="50">
        <v>918000</v>
      </c>
      <c r="K12" s="109">
        <f>+L12/J12</f>
        <v>0.99516000000000004</v>
      </c>
      <c r="L12" s="50">
        <v>913556.88</v>
      </c>
      <c r="M12" s="88"/>
      <c r="N12" s="134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</row>
    <row r="13" spans="1:256" s="14" customFormat="1" outlineLevel="1" x14ac:dyDescent="0.2">
      <c r="A13" s="34"/>
      <c r="B13" s="34" t="s">
        <v>151</v>
      </c>
      <c r="C13" s="168" t="s">
        <v>161</v>
      </c>
      <c r="D13" s="195">
        <v>44985</v>
      </c>
      <c r="E13" s="46"/>
      <c r="F13" s="50">
        <v>0</v>
      </c>
      <c r="G13" s="109">
        <v>0</v>
      </c>
      <c r="H13" s="22">
        <v>0</v>
      </c>
      <c r="I13" s="90" t="s">
        <v>61</v>
      </c>
      <c r="J13" s="50">
        <v>1500000</v>
      </c>
      <c r="K13" s="109">
        <f>+L13/J13</f>
        <v>0.99558999999999997</v>
      </c>
      <c r="L13" s="50">
        <v>1493385</v>
      </c>
      <c r="M13" s="88"/>
      <c r="N13" s="134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</row>
    <row r="14" spans="1:256" s="14" customFormat="1" outlineLevel="1" x14ac:dyDescent="0.2">
      <c r="A14" s="34"/>
      <c r="B14" s="34" t="s">
        <v>152</v>
      </c>
      <c r="C14" s="218" t="s">
        <v>155</v>
      </c>
      <c r="D14" s="195">
        <v>45065</v>
      </c>
      <c r="E14" s="46"/>
      <c r="F14" s="50">
        <v>918000</v>
      </c>
      <c r="G14" s="109">
        <f>+H14/F14</f>
        <v>0.97669000000000006</v>
      </c>
      <c r="H14" s="22">
        <v>896601.42</v>
      </c>
      <c r="I14" s="90" t="s">
        <v>61</v>
      </c>
      <c r="J14" s="50">
        <v>918000</v>
      </c>
      <c r="K14" s="109">
        <f>+L14/J14</f>
        <v>0.9755100000000001</v>
      </c>
      <c r="L14" s="50">
        <v>895518.18</v>
      </c>
      <c r="M14" s="88"/>
      <c r="N14" s="134"/>
      <c r="O14" s="62"/>
      <c r="P14" s="124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</row>
    <row r="15" spans="1:256" s="14" customFormat="1" outlineLevel="1" x14ac:dyDescent="0.2">
      <c r="A15" s="34"/>
      <c r="B15" s="34" t="s">
        <v>162</v>
      </c>
      <c r="C15" s="168" t="s">
        <v>163</v>
      </c>
      <c r="D15" s="195">
        <v>45148</v>
      </c>
      <c r="E15" s="46"/>
      <c r="F15" s="50">
        <v>0</v>
      </c>
      <c r="G15" s="109">
        <v>0</v>
      </c>
      <c r="H15" s="22">
        <v>0</v>
      </c>
      <c r="I15" s="90" t="s">
        <v>61</v>
      </c>
      <c r="J15" s="50">
        <v>242000</v>
      </c>
      <c r="K15" s="109">
        <f>+L15/J15</f>
        <v>0.99116000000000004</v>
      </c>
      <c r="L15" s="50">
        <v>239860.72</v>
      </c>
      <c r="M15" s="88"/>
      <c r="N15" s="134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</row>
    <row r="16" spans="1:256" s="14" customFormat="1" outlineLevel="1" x14ac:dyDescent="0.2">
      <c r="A16" s="34"/>
      <c r="B16" s="34" t="s">
        <v>164</v>
      </c>
      <c r="C16" s="168" t="s">
        <v>165</v>
      </c>
      <c r="D16" s="195">
        <v>45148</v>
      </c>
      <c r="E16" s="46"/>
      <c r="F16" s="50">
        <v>0</v>
      </c>
      <c r="G16" s="109">
        <v>0</v>
      </c>
      <c r="H16" s="22">
        <v>0</v>
      </c>
      <c r="I16" s="90" t="s">
        <v>61</v>
      </c>
      <c r="J16" s="50">
        <v>242000</v>
      </c>
      <c r="K16" s="109">
        <f>+L16/J16</f>
        <v>0.99157999999999991</v>
      </c>
      <c r="L16" s="50">
        <v>239962.36</v>
      </c>
      <c r="M16" s="88"/>
      <c r="N16" s="134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</row>
    <row r="17" spans="1:256" s="14" customFormat="1" outlineLevel="1" x14ac:dyDescent="0.2">
      <c r="A17" s="34"/>
      <c r="B17" s="34" t="s">
        <v>182</v>
      </c>
      <c r="C17" s="168" t="s">
        <v>167</v>
      </c>
      <c r="D17" s="195">
        <v>45148</v>
      </c>
      <c r="E17" s="46"/>
      <c r="F17" s="50">
        <v>0</v>
      </c>
      <c r="G17" s="109">
        <v>0</v>
      </c>
      <c r="H17" s="22">
        <v>0</v>
      </c>
      <c r="I17" s="90" t="s">
        <v>61</v>
      </c>
      <c r="J17" s="50">
        <v>242000</v>
      </c>
      <c r="K17" s="109">
        <f>+L17/J17</f>
        <v>0.99157999999999991</v>
      </c>
      <c r="L17" s="50">
        <v>239962.36</v>
      </c>
      <c r="M17" s="88"/>
      <c r="N17" s="134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</row>
    <row r="18" spans="1:256" s="14" customFormat="1" outlineLevel="1" x14ac:dyDescent="0.2">
      <c r="A18" s="34"/>
      <c r="B18" s="34" t="s">
        <v>168</v>
      </c>
      <c r="C18" s="168" t="s">
        <v>169</v>
      </c>
      <c r="D18" s="195" t="s">
        <v>183</v>
      </c>
      <c r="E18" s="46"/>
      <c r="F18" s="50">
        <v>0</v>
      </c>
      <c r="G18" s="109">
        <v>0</v>
      </c>
      <c r="H18" s="22">
        <v>0</v>
      </c>
      <c r="I18" s="90" t="s">
        <v>61</v>
      </c>
      <c r="J18" s="50">
        <v>242000</v>
      </c>
      <c r="K18" s="109">
        <f>+L18/J18</f>
        <v>0.99110999999999994</v>
      </c>
      <c r="L18" s="50">
        <v>239848.62</v>
      </c>
      <c r="M18" s="88"/>
      <c r="N18" s="134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</row>
    <row r="19" spans="1:256" s="14" customFormat="1" outlineLevel="1" x14ac:dyDescent="0.2">
      <c r="A19" s="34"/>
      <c r="B19" s="34" t="s">
        <v>184</v>
      </c>
      <c r="C19" s="168" t="s">
        <v>171</v>
      </c>
      <c r="D19" s="195">
        <v>45149</v>
      </c>
      <c r="E19" s="46"/>
      <c r="F19" s="50">
        <v>0</v>
      </c>
      <c r="G19" s="109">
        <v>0</v>
      </c>
      <c r="H19" s="22">
        <v>0</v>
      </c>
      <c r="I19" s="90" t="s">
        <v>61</v>
      </c>
      <c r="J19" s="50">
        <v>242000</v>
      </c>
      <c r="K19" s="109">
        <f>+L19/J19</f>
        <v>1</v>
      </c>
      <c r="L19" s="50">
        <v>242000</v>
      </c>
      <c r="M19" s="88"/>
      <c r="N19" s="134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</row>
    <row r="20" spans="1:256" s="14" customFormat="1" outlineLevel="1" x14ac:dyDescent="0.2">
      <c r="A20" s="34"/>
      <c r="B20" s="34" t="s">
        <v>185</v>
      </c>
      <c r="C20" s="168" t="s">
        <v>173</v>
      </c>
      <c r="D20" s="195">
        <v>45153</v>
      </c>
      <c r="E20" s="46"/>
      <c r="F20" s="50">
        <v>0</v>
      </c>
      <c r="G20" s="109">
        <v>0</v>
      </c>
      <c r="H20" s="22">
        <v>0</v>
      </c>
      <c r="I20" s="90" t="s">
        <v>61</v>
      </c>
      <c r="J20" s="50">
        <v>242000</v>
      </c>
      <c r="K20" s="109">
        <f>+L20/J20</f>
        <v>0.99094000000000004</v>
      </c>
      <c r="L20" s="50">
        <v>239807.48</v>
      </c>
      <c r="M20" s="88"/>
      <c r="N20" s="134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</row>
    <row r="21" spans="1:256" s="14" customFormat="1" ht="11.25" customHeight="1" outlineLevel="1" x14ac:dyDescent="0.2">
      <c r="A21" s="34"/>
      <c r="B21" s="34" t="s">
        <v>151</v>
      </c>
      <c r="C21" s="218" t="s">
        <v>156</v>
      </c>
      <c r="D21" s="195">
        <v>45260</v>
      </c>
      <c r="E21" s="46"/>
      <c r="F21" s="50">
        <v>918000</v>
      </c>
      <c r="G21" s="109">
        <f>+H21/F21</f>
        <v>0.96667999999999998</v>
      </c>
      <c r="H21" s="22">
        <v>887412.24</v>
      </c>
      <c r="I21" s="90" t="s">
        <v>61</v>
      </c>
      <c r="J21" s="50">
        <v>918000</v>
      </c>
      <c r="K21" s="109">
        <f>+L21/J21</f>
        <v>0.95714999999999995</v>
      </c>
      <c r="L21" s="50">
        <v>878663.7</v>
      </c>
      <c r="M21" s="88"/>
      <c r="N21" s="134"/>
      <c r="O21" s="62"/>
      <c r="P21" s="124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</row>
    <row r="22" spans="1:256" s="14" customFormat="1" outlineLevel="1" x14ac:dyDescent="0.2">
      <c r="A22" s="34"/>
      <c r="B22" s="34" t="s">
        <v>174</v>
      </c>
      <c r="C22" s="168" t="s">
        <v>175</v>
      </c>
      <c r="D22" s="195">
        <v>45334</v>
      </c>
      <c r="E22" s="46"/>
      <c r="F22" s="50">
        <v>0</v>
      </c>
      <c r="G22" s="109">
        <v>0</v>
      </c>
      <c r="H22" s="22">
        <v>0</v>
      </c>
      <c r="I22" s="90" t="s">
        <v>61</v>
      </c>
      <c r="J22" s="50">
        <v>245000</v>
      </c>
      <c r="K22" s="109">
        <f>+L22/J22</f>
        <v>0.98601000000000005</v>
      </c>
      <c r="L22" s="50">
        <v>241572.45</v>
      </c>
      <c r="M22" s="88"/>
      <c r="N22" s="134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</row>
    <row r="23" spans="1:256" s="14" customFormat="1" outlineLevel="1" x14ac:dyDescent="0.2">
      <c r="A23" s="34"/>
      <c r="B23" s="34" t="s">
        <v>186</v>
      </c>
      <c r="C23" s="168" t="s">
        <v>177</v>
      </c>
      <c r="D23" s="195">
        <v>45334</v>
      </c>
      <c r="E23" s="46"/>
      <c r="F23" s="50">
        <v>0</v>
      </c>
      <c r="G23" s="109">
        <v>0</v>
      </c>
      <c r="H23" s="22">
        <v>0</v>
      </c>
      <c r="I23" s="90" t="s">
        <v>61</v>
      </c>
      <c r="J23" s="50">
        <v>249000</v>
      </c>
      <c r="K23" s="109">
        <f>+L23/J23</f>
        <v>0.98666999999999994</v>
      </c>
      <c r="L23" s="50">
        <v>245680.83</v>
      </c>
      <c r="M23" s="88"/>
      <c r="N23" s="134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</row>
    <row r="24" spans="1:256" s="14" customFormat="1" outlineLevel="1" x14ac:dyDescent="0.2">
      <c r="A24" s="34"/>
      <c r="B24" s="34" t="s">
        <v>151</v>
      </c>
      <c r="C24" s="168" t="s">
        <v>178</v>
      </c>
      <c r="D24" s="195">
        <v>45351</v>
      </c>
      <c r="E24" s="46"/>
      <c r="F24" s="50">
        <v>0</v>
      </c>
      <c r="G24" s="109">
        <v>0</v>
      </c>
      <c r="H24" s="22">
        <v>0</v>
      </c>
      <c r="I24" s="90" t="s">
        <v>61</v>
      </c>
      <c r="J24" s="50">
        <v>1000000</v>
      </c>
      <c r="K24" s="109">
        <f>+L24/J24</f>
        <v>0.97026999999999997</v>
      </c>
      <c r="L24" s="50">
        <v>970270</v>
      </c>
      <c r="M24" s="88"/>
      <c r="N24" s="134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</row>
    <row r="25" spans="1:256" s="14" customFormat="1" outlineLevel="1" x14ac:dyDescent="0.2">
      <c r="A25" s="34"/>
      <c r="B25" s="34" t="s">
        <v>158</v>
      </c>
      <c r="C25" s="216" t="s">
        <v>157</v>
      </c>
      <c r="D25" s="195">
        <v>45432</v>
      </c>
      <c r="E25" s="46"/>
      <c r="F25" s="50">
        <v>246000</v>
      </c>
      <c r="G25" s="109">
        <f>+H25/F25</f>
        <v>0.99540999999999991</v>
      </c>
      <c r="H25" s="22">
        <v>244870.86</v>
      </c>
      <c r="I25" s="90" t="s">
        <v>61</v>
      </c>
      <c r="J25" s="50">
        <v>246000</v>
      </c>
      <c r="K25" s="109">
        <f>+L25/J25</f>
        <v>0.98043000000000002</v>
      </c>
      <c r="L25" s="50">
        <v>241185.78</v>
      </c>
      <c r="M25" s="88"/>
      <c r="N25" s="134"/>
      <c r="O25" s="62"/>
      <c r="P25" s="124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</row>
    <row r="26" spans="1:256" s="14" customFormat="1" outlineLevel="1" x14ac:dyDescent="0.2">
      <c r="A26" s="34"/>
      <c r="B26" s="34" t="s">
        <v>180</v>
      </c>
      <c r="C26" s="168" t="s">
        <v>179</v>
      </c>
      <c r="D26" s="195">
        <v>45527</v>
      </c>
      <c r="E26" s="46"/>
      <c r="F26" s="50">
        <v>0</v>
      </c>
      <c r="G26" s="109">
        <v>0</v>
      </c>
      <c r="H26" s="22">
        <v>0</v>
      </c>
      <c r="I26" s="90" t="s">
        <v>61</v>
      </c>
      <c r="J26" s="50">
        <v>1500000</v>
      </c>
      <c r="K26" s="109">
        <f>+L26/J26</f>
        <v>0.98829</v>
      </c>
      <c r="L26" s="50">
        <v>1482435</v>
      </c>
      <c r="M26" s="88"/>
      <c r="N26" s="134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</row>
    <row r="27" spans="1:256" s="14" customFormat="1" ht="12" customHeight="1" x14ac:dyDescent="0.2">
      <c r="A27" s="34" t="s">
        <v>81</v>
      </c>
      <c r="B27" s="81"/>
      <c r="C27" s="219"/>
      <c r="D27" s="106"/>
      <c r="E27" s="46"/>
      <c r="F27" s="49">
        <f>SUM(F6:F26)</f>
        <v>43719786.469999999</v>
      </c>
      <c r="G27" s="109"/>
      <c r="H27" s="49">
        <f>SUM(H6:H26)</f>
        <v>43658315.190000005</v>
      </c>
      <c r="I27" s="85"/>
      <c r="J27" s="49">
        <f>SUM(J6:J26)</f>
        <v>36871080.689999998</v>
      </c>
      <c r="K27" s="109"/>
      <c r="L27" s="49">
        <f>SUM(L6:L26)</f>
        <v>36728790.049999997</v>
      </c>
      <c r="M27" s="86"/>
      <c r="N27" s="134">
        <f>SUM(L27-H27)</f>
        <v>-6929525.140000008</v>
      </c>
      <c r="O27" s="62"/>
      <c r="P27" s="124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</row>
    <row r="28" spans="1:256" s="14" customFormat="1" ht="12" customHeight="1" x14ac:dyDescent="0.2">
      <c r="A28" s="34"/>
      <c r="B28" s="81"/>
      <c r="C28" s="219"/>
      <c r="D28" s="106"/>
      <c r="E28" s="46"/>
      <c r="F28" s="49"/>
      <c r="G28" s="109"/>
      <c r="H28" s="49"/>
      <c r="I28" s="85"/>
      <c r="J28" s="49"/>
      <c r="K28" s="109"/>
      <c r="L28" s="49"/>
      <c r="M28" s="86"/>
      <c r="N28" s="134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  <c r="IR28" s="62"/>
      <c r="IS28" s="62"/>
      <c r="IT28" s="62"/>
      <c r="IU28" s="62"/>
      <c r="IV28" s="62"/>
    </row>
    <row r="29" spans="1:256" s="14" customFormat="1" ht="12" customHeight="1" x14ac:dyDescent="0.2">
      <c r="A29" s="34"/>
      <c r="B29" s="81"/>
      <c r="C29" s="219"/>
      <c r="D29" s="106"/>
      <c r="E29" s="46"/>
      <c r="F29" s="49"/>
      <c r="G29" s="109"/>
      <c r="H29" s="49"/>
      <c r="I29" s="85"/>
      <c r="J29" s="49"/>
      <c r="K29" s="109"/>
      <c r="L29" s="49"/>
      <c r="M29" s="86"/>
      <c r="N29" s="134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2"/>
      <c r="IV29" s="62"/>
    </row>
    <row r="30" spans="1:256" s="14" customFormat="1" ht="12" customHeight="1" x14ac:dyDescent="0.2">
      <c r="A30" s="34" t="s">
        <v>143</v>
      </c>
      <c r="B30" s="81" t="s">
        <v>121</v>
      </c>
      <c r="C30" s="219"/>
      <c r="D30" s="68">
        <v>44834</v>
      </c>
      <c r="E30" s="46"/>
      <c r="F30" s="22">
        <v>20787684.699999999</v>
      </c>
      <c r="G30" s="109">
        <f t="shared" ref="G30:G31" si="2">+H30/F30</f>
        <v>1</v>
      </c>
      <c r="H30" s="22">
        <v>20787684.699999999</v>
      </c>
      <c r="I30" s="85" t="s">
        <v>61</v>
      </c>
      <c r="J30" s="22">
        <v>18626054.579999998</v>
      </c>
      <c r="K30" s="109">
        <f t="shared" si="1"/>
        <v>1</v>
      </c>
      <c r="L30" s="22">
        <v>18626054.579999998</v>
      </c>
      <c r="M30" s="86"/>
      <c r="N30" s="134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2"/>
      <c r="IV30" s="62"/>
    </row>
    <row r="31" spans="1:256" s="14" customFormat="1" ht="12" customHeight="1" x14ac:dyDescent="0.2">
      <c r="A31" s="34"/>
      <c r="B31" s="81"/>
      <c r="C31" s="219"/>
      <c r="D31" s="106"/>
      <c r="E31" s="46"/>
      <c r="F31" s="49">
        <f>SUM(F30)</f>
        <v>20787684.699999999</v>
      </c>
      <c r="G31" s="109">
        <f t="shared" si="2"/>
        <v>1</v>
      </c>
      <c r="H31" s="49">
        <f>SUM(H30)</f>
        <v>20787684.699999999</v>
      </c>
      <c r="I31" s="85"/>
      <c r="J31" s="49">
        <f>SUM(J30)</f>
        <v>18626054.579999998</v>
      </c>
      <c r="K31" s="109">
        <f t="shared" si="1"/>
        <v>1</v>
      </c>
      <c r="L31" s="49">
        <f>SUM(L30)</f>
        <v>18626054.579999998</v>
      </c>
      <c r="M31" s="86"/>
      <c r="N31" s="134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2"/>
      <c r="IV31" s="62"/>
    </row>
    <row r="32" spans="1:256" s="14" customFormat="1" ht="9.75" customHeight="1" x14ac:dyDescent="0.2">
      <c r="A32" s="34"/>
      <c r="B32" s="81"/>
      <c r="C32" s="219"/>
      <c r="D32" s="106"/>
      <c r="E32" s="46"/>
      <c r="F32" s="49"/>
      <c r="G32" s="109"/>
      <c r="H32" s="49"/>
      <c r="I32" s="85"/>
      <c r="J32" s="49"/>
      <c r="K32" s="109"/>
      <c r="L32" s="49"/>
      <c r="M32" s="86"/>
      <c r="N32" s="134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  <c r="IS32" s="62"/>
      <c r="IT32" s="62"/>
      <c r="IU32" s="62"/>
      <c r="IV32" s="62"/>
    </row>
    <row r="33" spans="1:256" s="14" customFormat="1" x14ac:dyDescent="0.2">
      <c r="A33" s="34" t="s">
        <v>7</v>
      </c>
      <c r="B33" s="34" t="s">
        <v>121</v>
      </c>
      <c r="C33" s="217"/>
      <c r="D33" s="68">
        <v>44834</v>
      </c>
      <c r="E33" s="46"/>
      <c r="F33" s="45">
        <v>478403.05</v>
      </c>
      <c r="G33" s="109">
        <f t="shared" ref="G33" si="3">+H33/F33</f>
        <v>1</v>
      </c>
      <c r="H33" s="45">
        <v>478403.05</v>
      </c>
      <c r="I33" s="90" t="s">
        <v>61</v>
      </c>
      <c r="J33" s="45">
        <v>481077.76000000001</v>
      </c>
      <c r="K33" s="109">
        <f t="shared" ref="K33:K36" si="4">+L33/J33</f>
        <v>1</v>
      </c>
      <c r="L33" s="45">
        <v>481077.76000000001</v>
      </c>
      <c r="M33" s="88"/>
      <c r="N33" s="9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  <c r="IR33" s="62"/>
      <c r="IS33" s="62"/>
      <c r="IT33" s="62"/>
      <c r="IU33" s="62"/>
      <c r="IV33" s="62"/>
    </row>
    <row r="34" spans="1:256" s="14" customFormat="1" x14ac:dyDescent="0.2">
      <c r="A34" s="34"/>
      <c r="B34" s="34"/>
      <c r="C34" s="217"/>
      <c r="D34" s="68"/>
      <c r="E34" s="46"/>
      <c r="F34" s="49">
        <f>SUM(F33)</f>
        <v>478403.05</v>
      </c>
      <c r="G34" s="109"/>
      <c r="H34" s="49">
        <f>SUM(H33)</f>
        <v>478403.05</v>
      </c>
      <c r="I34" s="85"/>
      <c r="J34" s="49">
        <f>SUM(J33)</f>
        <v>481077.76000000001</v>
      </c>
      <c r="K34" s="109"/>
      <c r="L34" s="49">
        <f>SUM(L33)</f>
        <v>481077.76000000001</v>
      </c>
      <c r="M34" s="86"/>
      <c r="N34" s="92">
        <f>SUM(L34-H34)</f>
        <v>2674.710000000021</v>
      </c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</row>
    <row r="35" spans="1:256" s="14" customFormat="1" x14ac:dyDescent="0.2">
      <c r="A35" s="34"/>
      <c r="B35" s="34"/>
      <c r="C35" s="217"/>
      <c r="D35" s="68"/>
      <c r="E35" s="46"/>
      <c r="F35" s="49"/>
      <c r="G35" s="109"/>
      <c r="H35" s="49"/>
      <c r="I35" s="85"/>
      <c r="J35" s="49"/>
      <c r="K35" s="109"/>
      <c r="L35" s="49"/>
      <c r="M35" s="86"/>
      <c r="N35" s="9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</row>
    <row r="36" spans="1:256" s="14" customFormat="1" x14ac:dyDescent="0.2">
      <c r="A36" s="34" t="s">
        <v>83</v>
      </c>
      <c r="B36" s="34" t="s">
        <v>121</v>
      </c>
      <c r="C36" s="217"/>
      <c r="D36" s="68">
        <v>44834</v>
      </c>
      <c r="E36" s="46"/>
      <c r="F36" s="22">
        <v>4925.0600000000004</v>
      </c>
      <c r="G36" s="109">
        <f t="shared" ref="G36" si="5">+H36/F36</f>
        <v>1</v>
      </c>
      <c r="H36" s="22">
        <v>4925.0600000000004</v>
      </c>
      <c r="I36" s="85" t="s">
        <v>61</v>
      </c>
      <c r="J36" s="22">
        <v>4952.6000000000004</v>
      </c>
      <c r="K36" s="109">
        <f t="shared" si="4"/>
        <v>1</v>
      </c>
      <c r="L36" s="22">
        <v>4952.6000000000004</v>
      </c>
      <c r="M36" s="88"/>
      <c r="N36" s="9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  <c r="IR36" s="62"/>
      <c r="IS36" s="62"/>
      <c r="IT36" s="62"/>
      <c r="IU36" s="62"/>
      <c r="IV36" s="62"/>
    </row>
    <row r="37" spans="1:256" s="14" customFormat="1" x14ac:dyDescent="0.2">
      <c r="A37" s="34"/>
      <c r="B37" s="34"/>
      <c r="C37" s="217"/>
      <c r="D37" s="68"/>
      <c r="E37" s="46"/>
      <c r="F37" s="49">
        <f>SUM(F36)</f>
        <v>4925.0600000000004</v>
      </c>
      <c r="G37" s="109"/>
      <c r="H37" s="49">
        <f>SUM(H36)</f>
        <v>4925.0600000000004</v>
      </c>
      <c r="I37" s="85"/>
      <c r="J37" s="49">
        <f>SUM(J36)</f>
        <v>4952.6000000000004</v>
      </c>
      <c r="K37" s="109"/>
      <c r="L37" s="49">
        <f>SUM(L36)</f>
        <v>4952.6000000000004</v>
      </c>
      <c r="M37" s="86"/>
      <c r="N37" s="92">
        <f>SUM(L37-H37)</f>
        <v>27.539999999999964</v>
      </c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  <c r="IR37" s="62"/>
      <c r="IS37" s="62"/>
      <c r="IT37" s="62"/>
      <c r="IU37" s="62"/>
      <c r="IV37" s="62"/>
    </row>
    <row r="38" spans="1:256" s="14" customFormat="1" x14ac:dyDescent="0.2">
      <c r="A38" s="34"/>
      <c r="B38" s="34"/>
      <c r="C38" s="217"/>
      <c r="D38" s="68"/>
      <c r="E38" s="46"/>
      <c r="F38" s="49"/>
      <c r="G38" s="109"/>
      <c r="H38" s="49"/>
      <c r="I38" s="85"/>
      <c r="J38" s="49"/>
      <c r="K38" s="109"/>
      <c r="L38" s="49"/>
      <c r="M38" s="86"/>
      <c r="N38" s="9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  <c r="IU38" s="62"/>
      <c r="IV38" s="62"/>
    </row>
    <row r="39" spans="1:256" s="14" customFormat="1" x14ac:dyDescent="0.2">
      <c r="A39" s="34"/>
      <c r="B39" s="34"/>
      <c r="C39" s="217"/>
      <c r="D39" s="68"/>
      <c r="E39" s="46"/>
      <c r="F39" s="49"/>
      <c r="G39" s="109"/>
      <c r="H39" s="49"/>
      <c r="I39" s="85"/>
      <c r="J39" s="49"/>
      <c r="K39" s="109"/>
      <c r="L39" s="49"/>
      <c r="M39" s="86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  <c r="IR39" s="62"/>
      <c r="IS39" s="62"/>
      <c r="IT39" s="62"/>
      <c r="IU39" s="62"/>
      <c r="IV39" s="62"/>
    </row>
    <row r="40" spans="1:256" s="14" customFormat="1" x14ac:dyDescent="0.2">
      <c r="A40" s="34"/>
      <c r="B40" s="34"/>
      <c r="C40" s="217"/>
      <c r="D40" s="68"/>
      <c r="E40" s="46"/>
      <c r="F40" s="49"/>
      <c r="G40" s="109"/>
      <c r="H40" s="49"/>
      <c r="I40" s="85"/>
      <c r="J40" s="49"/>
      <c r="K40" s="109"/>
      <c r="L40" s="49"/>
      <c r="M40" s="86"/>
      <c r="N40" s="9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  <c r="IR40" s="62"/>
      <c r="IS40" s="62"/>
      <c r="IT40" s="62"/>
      <c r="IU40" s="62"/>
      <c r="IV40" s="62"/>
    </row>
    <row r="41" spans="1:256" s="14" customFormat="1" x14ac:dyDescent="0.2">
      <c r="A41" s="34"/>
      <c r="B41" s="34"/>
      <c r="C41" s="217"/>
      <c r="D41" s="68"/>
      <c r="E41" s="46"/>
      <c r="F41" s="49"/>
      <c r="G41" s="109"/>
      <c r="H41" s="49"/>
      <c r="I41" s="85"/>
      <c r="J41" s="49"/>
      <c r="K41" s="109"/>
      <c r="L41" s="49"/>
      <c r="M41" s="86"/>
      <c r="N41" s="9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  <c r="IR41" s="62"/>
      <c r="IS41" s="62"/>
      <c r="IT41" s="62"/>
      <c r="IU41" s="62"/>
      <c r="IV41" s="62"/>
    </row>
    <row r="42" spans="1:256" s="76" customFormat="1" ht="15" customHeight="1" x14ac:dyDescent="0.2">
      <c r="A42" s="72"/>
      <c r="B42" s="72"/>
      <c r="C42" s="79"/>
      <c r="D42" s="70"/>
      <c r="E42" s="75"/>
      <c r="G42" s="183">
        <v>44713</v>
      </c>
      <c r="I42" s="85"/>
      <c r="K42" s="183">
        <v>44805</v>
      </c>
      <c r="M42" s="85"/>
      <c r="N42" s="92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  <c r="IR42" s="80"/>
      <c r="IS42" s="80"/>
      <c r="IT42" s="80"/>
      <c r="IU42" s="80"/>
      <c r="IV42" s="80"/>
    </row>
    <row r="43" spans="1:256" s="76" customFormat="1" x14ac:dyDescent="0.2">
      <c r="A43" s="72" t="s">
        <v>51</v>
      </c>
      <c r="B43" s="79" t="s">
        <v>19</v>
      </c>
      <c r="C43" s="79" t="s">
        <v>20</v>
      </c>
      <c r="D43" s="225" t="s">
        <v>52</v>
      </c>
      <c r="E43" s="72"/>
      <c r="F43" s="52" t="s">
        <v>53</v>
      </c>
      <c r="G43" s="184" t="s">
        <v>54</v>
      </c>
      <c r="H43" s="52" t="s">
        <v>53</v>
      </c>
      <c r="I43" s="85"/>
      <c r="J43" s="52" t="s">
        <v>53</v>
      </c>
      <c r="K43" s="184" t="s">
        <v>54</v>
      </c>
      <c r="L43" s="52" t="s">
        <v>53</v>
      </c>
      <c r="M43" s="85"/>
      <c r="N43" s="92" t="s">
        <v>55</v>
      </c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  <c r="IR43" s="80"/>
      <c r="IS43" s="80"/>
      <c r="IT43" s="80"/>
      <c r="IU43" s="80"/>
      <c r="IV43" s="80"/>
    </row>
    <row r="44" spans="1:256" s="76" customFormat="1" x14ac:dyDescent="0.2">
      <c r="A44" s="72"/>
      <c r="B44" s="79" t="s">
        <v>26</v>
      </c>
      <c r="C44" s="79" t="s">
        <v>27</v>
      </c>
      <c r="D44" s="225" t="s">
        <v>56</v>
      </c>
      <c r="E44" s="72"/>
      <c r="F44" s="52" t="s">
        <v>57</v>
      </c>
      <c r="G44" s="74" t="s">
        <v>58</v>
      </c>
      <c r="H44" s="52" t="s">
        <v>57</v>
      </c>
      <c r="I44" s="85"/>
      <c r="J44" s="52" t="s">
        <v>57</v>
      </c>
      <c r="K44" s="74" t="s">
        <v>58</v>
      </c>
      <c r="L44" s="52" t="s">
        <v>57</v>
      </c>
      <c r="M44" s="85"/>
      <c r="N44" s="92" t="s">
        <v>17</v>
      </c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0"/>
      <c r="IP44" s="80"/>
      <c r="IQ44" s="80"/>
      <c r="IR44" s="80"/>
      <c r="IS44" s="80"/>
      <c r="IT44" s="80"/>
      <c r="IU44" s="80"/>
      <c r="IV44" s="80"/>
    </row>
    <row r="45" spans="1:256" s="76" customFormat="1" ht="7.9" customHeight="1" x14ac:dyDescent="0.2">
      <c r="A45" s="84"/>
      <c r="B45" s="87"/>
      <c r="C45" s="87"/>
      <c r="D45" s="226"/>
      <c r="E45" s="84"/>
      <c r="F45" s="85"/>
      <c r="G45" s="91"/>
      <c r="H45" s="85"/>
      <c r="I45" s="85"/>
      <c r="J45" s="85"/>
      <c r="K45" s="91"/>
      <c r="L45" s="85"/>
      <c r="M45" s="85"/>
      <c r="N45" s="93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0"/>
      <c r="IP45" s="80"/>
      <c r="IQ45" s="80"/>
      <c r="IR45" s="80"/>
      <c r="IS45" s="80"/>
      <c r="IT45" s="80"/>
      <c r="IU45" s="80"/>
      <c r="IV45" s="80"/>
    </row>
    <row r="46" spans="1:256" s="14" customFormat="1" x14ac:dyDescent="0.2">
      <c r="A46" s="34" t="s">
        <v>128</v>
      </c>
      <c r="B46" s="34" t="s">
        <v>121</v>
      </c>
      <c r="C46" s="217"/>
      <c r="D46" s="68">
        <v>44834</v>
      </c>
      <c r="E46" s="46"/>
      <c r="F46" s="22">
        <v>8913488.2400000002</v>
      </c>
      <c r="G46" s="109">
        <f>+H46/F46</f>
        <v>1</v>
      </c>
      <c r="H46" s="22">
        <v>8913488.2400000002</v>
      </c>
      <c r="I46" s="85" t="s">
        <v>61</v>
      </c>
      <c r="J46" s="22">
        <v>8412248.0700000003</v>
      </c>
      <c r="K46" s="109">
        <f>+L46/J46</f>
        <v>1</v>
      </c>
      <c r="L46" s="22">
        <v>8412248.0700000003</v>
      </c>
      <c r="M46" s="86"/>
      <c r="N46" s="9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  <c r="IR46" s="62"/>
      <c r="IS46" s="62"/>
      <c r="IT46" s="62"/>
      <c r="IU46" s="62"/>
      <c r="IV46" s="62"/>
    </row>
    <row r="47" spans="1:256" s="14" customFormat="1" x14ac:dyDescent="0.2">
      <c r="A47" s="34"/>
      <c r="B47" s="34"/>
      <c r="C47" s="217"/>
      <c r="D47" s="68"/>
      <c r="E47" s="46"/>
      <c r="F47" s="49">
        <f>SUM(F46)</f>
        <v>8913488.2400000002</v>
      </c>
      <c r="G47" s="109"/>
      <c r="H47" s="49">
        <f>SUM(H46)</f>
        <v>8913488.2400000002</v>
      </c>
      <c r="I47" s="85"/>
      <c r="J47" s="49">
        <f>SUM(J46)</f>
        <v>8412248.0700000003</v>
      </c>
      <c r="K47" s="109"/>
      <c r="L47" s="49">
        <f>SUM(L46)</f>
        <v>8412248.0700000003</v>
      </c>
      <c r="M47" s="86"/>
      <c r="N47" s="92">
        <f>SUM(L47-H47)</f>
        <v>-501240.16999999993</v>
      </c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  <c r="IR47" s="62"/>
      <c r="IS47" s="62"/>
      <c r="IT47" s="62"/>
      <c r="IU47" s="62"/>
      <c r="IV47" s="62"/>
    </row>
    <row r="48" spans="1:256" s="14" customFormat="1" x14ac:dyDescent="0.2">
      <c r="A48" s="34"/>
      <c r="B48" s="34"/>
      <c r="C48" s="217"/>
      <c r="D48" s="68"/>
      <c r="E48" s="46"/>
      <c r="F48" s="49"/>
      <c r="G48" s="109"/>
      <c r="H48" s="49"/>
      <c r="I48" s="85"/>
      <c r="J48" s="49"/>
      <c r="K48" s="109"/>
      <c r="L48" s="49"/>
      <c r="M48" s="86"/>
      <c r="N48" s="9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  <c r="IR48" s="62"/>
      <c r="IS48" s="62"/>
      <c r="IT48" s="62"/>
      <c r="IU48" s="62"/>
      <c r="IV48" s="62"/>
    </row>
    <row r="49" spans="1:256" s="14" customFormat="1" x14ac:dyDescent="0.2">
      <c r="A49" s="34" t="s">
        <v>138</v>
      </c>
      <c r="B49" s="34" t="s">
        <v>121</v>
      </c>
      <c r="C49" s="217"/>
      <c r="D49" s="68">
        <v>44834</v>
      </c>
      <c r="E49" s="46"/>
      <c r="F49" s="22">
        <v>229428.6</v>
      </c>
      <c r="G49" s="109">
        <f t="shared" ref="G49" si="6">+H49/F49</f>
        <v>1</v>
      </c>
      <c r="H49" s="22">
        <v>229428.6</v>
      </c>
      <c r="I49" s="85" t="s">
        <v>61</v>
      </c>
      <c r="J49" s="22">
        <v>0</v>
      </c>
      <c r="K49" s="109">
        <v>0</v>
      </c>
      <c r="L49" s="22">
        <v>0</v>
      </c>
      <c r="M49" s="86"/>
      <c r="N49" s="9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  <c r="IR49" s="62"/>
      <c r="IS49" s="62"/>
      <c r="IT49" s="62"/>
      <c r="IU49" s="62"/>
      <c r="IV49" s="62"/>
    </row>
    <row r="50" spans="1:256" s="14" customFormat="1" x14ac:dyDescent="0.2">
      <c r="A50" s="34"/>
      <c r="B50" s="34"/>
      <c r="C50" s="217"/>
      <c r="D50" s="68"/>
      <c r="E50" s="46"/>
      <c r="F50" s="49">
        <f>SUM(F49)</f>
        <v>229428.6</v>
      </c>
      <c r="G50" s="109"/>
      <c r="H50" s="49">
        <f>SUM(H49)</f>
        <v>229428.6</v>
      </c>
      <c r="I50" s="85"/>
      <c r="J50" s="49">
        <f>SUM(J49)</f>
        <v>0</v>
      </c>
      <c r="K50" s="109"/>
      <c r="L50" s="49">
        <f>SUM(L49)</f>
        <v>0</v>
      </c>
      <c r="M50" s="86"/>
      <c r="N50" s="9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  <c r="IR50" s="62"/>
      <c r="IS50" s="62"/>
      <c r="IT50" s="62"/>
      <c r="IU50" s="62"/>
      <c r="IV50" s="62"/>
    </row>
    <row r="51" spans="1:256" s="14" customFormat="1" x14ac:dyDescent="0.2">
      <c r="A51" s="34"/>
      <c r="B51" s="34"/>
      <c r="C51" s="217"/>
      <c r="D51" s="68"/>
      <c r="E51" s="46"/>
      <c r="F51" s="49"/>
      <c r="G51" s="109"/>
      <c r="H51" s="49"/>
      <c r="I51" s="85"/>
      <c r="J51" s="49"/>
      <c r="K51" s="109"/>
      <c r="L51" s="49"/>
      <c r="M51" s="86"/>
      <c r="N51" s="9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</row>
    <row r="52" spans="1:256" s="14" customFormat="1" outlineLevel="1" x14ac:dyDescent="0.2">
      <c r="A52" s="34" t="s">
        <v>8</v>
      </c>
      <c r="B52" s="34" t="s">
        <v>121</v>
      </c>
      <c r="C52" s="168"/>
      <c r="D52" s="68">
        <v>44834</v>
      </c>
      <c r="E52" s="46"/>
      <c r="F52" s="50">
        <v>483636.34</v>
      </c>
      <c r="G52" s="110">
        <f>H52/F52</f>
        <v>1</v>
      </c>
      <c r="H52" s="50">
        <v>483636.34</v>
      </c>
      <c r="I52" s="90" t="s">
        <v>61</v>
      </c>
      <c r="J52" s="50">
        <v>422929.65</v>
      </c>
      <c r="K52" s="110">
        <f>L52/J52</f>
        <v>1</v>
      </c>
      <c r="L52" s="50">
        <v>422929.65</v>
      </c>
      <c r="M52" s="89"/>
      <c r="N52" s="9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62"/>
      <c r="IS52" s="62"/>
      <c r="IT52" s="62"/>
      <c r="IU52" s="62"/>
      <c r="IV52" s="62"/>
    </row>
    <row r="53" spans="1:256" s="14" customFormat="1" outlineLevel="1" x14ac:dyDescent="0.2">
      <c r="A53" s="34"/>
      <c r="B53" s="34" t="s">
        <v>131</v>
      </c>
      <c r="C53" s="168"/>
      <c r="D53" s="68">
        <v>44834</v>
      </c>
      <c r="E53" s="46"/>
      <c r="F53" s="50">
        <v>2007221.76</v>
      </c>
      <c r="G53" s="110">
        <f>H53/F53</f>
        <v>1</v>
      </c>
      <c r="H53" s="50">
        <v>2007221.76</v>
      </c>
      <c r="I53" s="90" t="s">
        <v>61</v>
      </c>
      <c r="J53" s="50">
        <v>2017385.27</v>
      </c>
      <c r="K53" s="110">
        <f>L53/J53</f>
        <v>1</v>
      </c>
      <c r="L53" s="50">
        <v>2017385.27</v>
      </c>
      <c r="M53" s="89"/>
      <c r="N53" s="9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</row>
    <row r="54" spans="1:256" s="14" customFormat="1" x14ac:dyDescent="0.2">
      <c r="A54" s="34"/>
      <c r="B54" s="34"/>
      <c r="C54" s="168"/>
      <c r="D54" s="69"/>
      <c r="E54" s="46"/>
      <c r="F54" s="49">
        <f>SUM(F52:F53)</f>
        <v>2490858.1</v>
      </c>
      <c r="G54" s="110"/>
      <c r="H54" s="49">
        <f>SUM(H52:H53)</f>
        <v>2490858.1</v>
      </c>
      <c r="I54" s="85"/>
      <c r="J54" s="49">
        <f>SUM(J52:J53)</f>
        <v>2440314.92</v>
      </c>
      <c r="K54" s="110"/>
      <c r="L54" s="49">
        <f>SUM(L52:L53)</f>
        <v>2440314.92</v>
      </c>
      <c r="M54" s="86"/>
      <c r="N54" s="92">
        <f>SUM(L54-H54)</f>
        <v>-50543.180000000168</v>
      </c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</row>
    <row r="55" spans="1:256" s="14" customFormat="1" x14ac:dyDescent="0.2">
      <c r="A55" s="34"/>
      <c r="B55" s="34"/>
      <c r="C55" s="168"/>
      <c r="D55" s="68"/>
      <c r="E55" s="46"/>
      <c r="F55" s="22"/>
      <c r="G55" s="110"/>
      <c r="H55" s="22"/>
      <c r="I55" s="90"/>
      <c r="J55" s="22"/>
      <c r="K55" s="110"/>
      <c r="L55" s="22"/>
      <c r="M55" s="88"/>
      <c r="N55" s="175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B55" s="62"/>
      <c r="IC55" s="62"/>
      <c r="ID55" s="62"/>
      <c r="IE55" s="62"/>
      <c r="IF55" s="62"/>
      <c r="IG55" s="62"/>
      <c r="IH55" s="62"/>
      <c r="II55" s="62"/>
      <c r="IJ55" s="62"/>
      <c r="IK55" s="62"/>
      <c r="IL55" s="62"/>
      <c r="IM55" s="62"/>
      <c r="IN55" s="62"/>
      <c r="IO55" s="62"/>
      <c r="IP55" s="62"/>
      <c r="IQ55" s="62"/>
      <c r="IR55" s="62"/>
      <c r="IS55" s="62"/>
      <c r="IT55" s="62"/>
      <c r="IU55" s="62"/>
      <c r="IV55" s="62"/>
    </row>
    <row r="56" spans="1:256" s="14" customFormat="1" x14ac:dyDescent="0.2">
      <c r="A56" s="34" t="s">
        <v>62</v>
      </c>
      <c r="B56" s="168" t="s">
        <v>121</v>
      </c>
      <c r="C56" s="168"/>
      <c r="D56" s="68">
        <v>44834</v>
      </c>
      <c r="E56" s="46"/>
      <c r="F56" s="22">
        <v>1061008.1399999999</v>
      </c>
      <c r="G56" s="110">
        <f t="shared" ref="G56:G57" si="7">H56/F56</f>
        <v>1</v>
      </c>
      <c r="H56" s="22">
        <v>1061008.1399999999</v>
      </c>
      <c r="I56" s="90" t="s">
        <v>61</v>
      </c>
      <c r="J56" s="22">
        <v>1163011.08</v>
      </c>
      <c r="K56" s="110">
        <f t="shared" ref="K56:K57" si="8">L56/J56</f>
        <v>1</v>
      </c>
      <c r="L56" s="22">
        <v>1163011.08</v>
      </c>
      <c r="M56" s="88"/>
      <c r="N56" s="175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B56" s="62"/>
      <c r="IC56" s="62"/>
      <c r="ID56" s="62"/>
      <c r="IE56" s="62"/>
      <c r="IF56" s="62"/>
      <c r="IG56" s="62"/>
      <c r="IH56" s="62"/>
      <c r="II56" s="62"/>
      <c r="IJ56" s="62"/>
      <c r="IK56" s="62"/>
      <c r="IL56" s="62"/>
      <c r="IM56" s="62"/>
      <c r="IN56" s="62"/>
      <c r="IO56" s="62"/>
      <c r="IP56" s="62"/>
      <c r="IQ56" s="62"/>
      <c r="IR56" s="62"/>
      <c r="IS56" s="62"/>
      <c r="IT56" s="62"/>
      <c r="IU56" s="62"/>
      <c r="IV56" s="62"/>
    </row>
    <row r="57" spans="1:256" s="14" customFormat="1" x14ac:dyDescent="0.2">
      <c r="A57" s="34"/>
      <c r="B57" s="41" t="s">
        <v>131</v>
      </c>
      <c r="C57" s="168"/>
      <c r="D57" s="68">
        <v>44834</v>
      </c>
      <c r="E57" s="46"/>
      <c r="F57" s="22">
        <v>1003610.89</v>
      </c>
      <c r="G57" s="110">
        <f t="shared" si="7"/>
        <v>1</v>
      </c>
      <c r="H57" s="22">
        <v>1003610.89</v>
      </c>
      <c r="I57" s="90" t="s">
        <v>61</v>
      </c>
      <c r="J57" s="22">
        <v>1008692.65</v>
      </c>
      <c r="K57" s="110">
        <f t="shared" si="8"/>
        <v>1</v>
      </c>
      <c r="L57" s="22">
        <v>1008692.65</v>
      </c>
      <c r="M57" s="88"/>
      <c r="N57" s="175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  <c r="GX57" s="62"/>
      <c r="GY57" s="62"/>
      <c r="GZ57" s="62"/>
      <c r="HA57" s="62"/>
      <c r="HB57" s="62"/>
      <c r="HC57" s="62"/>
      <c r="HD57" s="62"/>
      <c r="HE57" s="62"/>
      <c r="HF57" s="62"/>
      <c r="HG57" s="62"/>
      <c r="HH57" s="62"/>
      <c r="HI57" s="62"/>
      <c r="HJ57" s="62"/>
      <c r="HK57" s="62"/>
      <c r="HL57" s="62"/>
      <c r="HM57" s="62"/>
      <c r="HN57" s="62"/>
      <c r="HO57" s="62"/>
      <c r="HP57" s="62"/>
      <c r="HQ57" s="62"/>
      <c r="HR57" s="62"/>
      <c r="HS57" s="62"/>
      <c r="HT57" s="62"/>
      <c r="HU57" s="62"/>
      <c r="HV57" s="62"/>
      <c r="HW57" s="62"/>
      <c r="HX57" s="62"/>
      <c r="HY57" s="62"/>
      <c r="HZ57" s="62"/>
      <c r="IA57" s="62"/>
      <c r="IB57" s="62"/>
      <c r="IC57" s="62"/>
      <c r="ID57" s="62"/>
      <c r="IE57" s="62"/>
      <c r="IF57" s="62"/>
      <c r="IG57" s="62"/>
      <c r="IH57" s="62"/>
      <c r="II57" s="62"/>
      <c r="IJ57" s="62"/>
      <c r="IK57" s="62"/>
      <c r="IL57" s="62"/>
      <c r="IM57" s="62"/>
      <c r="IN57" s="62"/>
      <c r="IO57" s="62"/>
      <c r="IP57" s="62"/>
      <c r="IQ57" s="62"/>
      <c r="IR57" s="62"/>
      <c r="IS57" s="62"/>
      <c r="IT57" s="62"/>
      <c r="IU57" s="62"/>
      <c r="IV57" s="62"/>
    </row>
    <row r="58" spans="1:256" s="14" customFormat="1" x14ac:dyDescent="0.2">
      <c r="A58" s="34"/>
      <c r="B58" s="34"/>
      <c r="C58" s="168"/>
      <c r="D58" s="68"/>
      <c r="E58" s="46"/>
      <c r="F58" s="49">
        <f>SUM(F56:F57)</f>
        <v>2064619.0299999998</v>
      </c>
      <c r="G58" s="110"/>
      <c r="H58" s="49">
        <f>SUM(H56:H57)</f>
        <v>2064619.0299999998</v>
      </c>
      <c r="I58" s="85"/>
      <c r="J58" s="49">
        <f>SUM(J56:J57)</f>
        <v>2171703.73</v>
      </c>
      <c r="K58" s="110"/>
      <c r="L58" s="49">
        <f>SUM(L56:L57)</f>
        <v>2171703.73</v>
      </c>
      <c r="M58" s="86"/>
      <c r="N58" s="92">
        <f>SUM(L58-H58)</f>
        <v>107084.70000000019</v>
      </c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  <c r="GX58" s="62"/>
      <c r="GY58" s="62"/>
      <c r="GZ58" s="62"/>
      <c r="HA58" s="62"/>
      <c r="HB58" s="62"/>
      <c r="HC58" s="62"/>
      <c r="HD58" s="62"/>
      <c r="HE58" s="62"/>
      <c r="HF58" s="62"/>
      <c r="HG58" s="62"/>
      <c r="HH58" s="62"/>
      <c r="HI58" s="62"/>
      <c r="HJ58" s="62"/>
      <c r="HK58" s="62"/>
      <c r="HL58" s="62"/>
      <c r="HM58" s="62"/>
      <c r="HN58" s="62"/>
      <c r="HO58" s="62"/>
      <c r="HP58" s="62"/>
      <c r="HQ58" s="62"/>
      <c r="HR58" s="62"/>
      <c r="HS58" s="62"/>
      <c r="HT58" s="62"/>
      <c r="HU58" s="62"/>
      <c r="HV58" s="62"/>
      <c r="HW58" s="62"/>
      <c r="HX58" s="62"/>
      <c r="HY58" s="62"/>
      <c r="HZ58" s="62"/>
      <c r="IA58" s="62"/>
      <c r="IB58" s="62"/>
      <c r="IC58" s="62"/>
      <c r="ID58" s="62"/>
      <c r="IE58" s="62"/>
      <c r="IF58" s="62"/>
      <c r="IG58" s="62"/>
      <c r="IH58" s="62"/>
      <c r="II58" s="62"/>
      <c r="IJ58" s="62"/>
      <c r="IK58" s="62"/>
      <c r="IL58" s="62"/>
      <c r="IM58" s="62"/>
      <c r="IN58" s="62"/>
      <c r="IO58" s="62"/>
      <c r="IP58" s="62"/>
      <c r="IQ58" s="62"/>
      <c r="IR58" s="62"/>
      <c r="IS58" s="62"/>
      <c r="IT58" s="62"/>
      <c r="IU58" s="62"/>
      <c r="IV58" s="62"/>
    </row>
    <row r="59" spans="1:256" s="14" customFormat="1" x14ac:dyDescent="0.2">
      <c r="A59" s="34"/>
      <c r="B59" s="34"/>
      <c r="C59" s="168"/>
      <c r="D59" s="68"/>
      <c r="E59" s="46"/>
      <c r="F59" s="49"/>
      <c r="G59" s="110"/>
      <c r="H59" s="49"/>
      <c r="I59" s="85"/>
      <c r="J59" s="49"/>
      <c r="K59" s="110"/>
      <c r="L59" s="49"/>
      <c r="M59" s="86"/>
      <c r="N59" s="9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  <c r="GX59" s="62"/>
      <c r="GY59" s="62"/>
      <c r="GZ59" s="62"/>
      <c r="HA59" s="62"/>
      <c r="HB59" s="62"/>
      <c r="HC59" s="62"/>
      <c r="HD59" s="62"/>
      <c r="HE59" s="62"/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  <c r="HU59" s="62"/>
      <c r="HV59" s="62"/>
      <c r="HW59" s="62"/>
      <c r="HX59" s="62"/>
      <c r="HY59" s="62"/>
      <c r="HZ59" s="62"/>
      <c r="IA59" s="62"/>
      <c r="IB59" s="62"/>
      <c r="IC59" s="62"/>
      <c r="ID59" s="62"/>
      <c r="IE59" s="62"/>
      <c r="IF59" s="62"/>
      <c r="IG59" s="62"/>
      <c r="IH59" s="62"/>
      <c r="II59" s="62"/>
      <c r="IJ59" s="62"/>
      <c r="IK59" s="62"/>
      <c r="IL59" s="62"/>
      <c r="IM59" s="62"/>
      <c r="IN59" s="62"/>
      <c r="IO59" s="62"/>
      <c r="IP59" s="62"/>
      <c r="IQ59" s="62"/>
      <c r="IR59" s="62"/>
      <c r="IS59" s="62"/>
      <c r="IT59" s="62"/>
      <c r="IU59" s="62"/>
      <c r="IV59" s="62"/>
    </row>
    <row r="60" spans="1:256" s="14" customFormat="1" x14ac:dyDescent="0.2">
      <c r="A60" s="34" t="s">
        <v>63</v>
      </c>
      <c r="B60" s="34" t="s">
        <v>121</v>
      </c>
      <c r="C60" s="168"/>
      <c r="D60" s="68">
        <v>44834</v>
      </c>
      <c r="E60" s="44"/>
      <c r="F60" s="45">
        <v>3383030.36</v>
      </c>
      <c r="G60" s="110">
        <f>H60/F60</f>
        <v>1</v>
      </c>
      <c r="H60" s="45">
        <v>3383030.36</v>
      </c>
      <c r="I60" s="90" t="s">
        <v>61</v>
      </c>
      <c r="J60" s="45">
        <v>3124135.78</v>
      </c>
      <c r="K60" s="110">
        <f>L60/J60</f>
        <v>1</v>
      </c>
      <c r="L60" s="45">
        <v>3124135.78</v>
      </c>
      <c r="M60" s="90"/>
      <c r="N60" s="9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A60" s="62"/>
      <c r="HB60" s="62"/>
      <c r="HC60" s="62"/>
      <c r="HD60" s="62"/>
      <c r="HE60" s="62"/>
      <c r="HF60" s="62"/>
      <c r="HG60" s="62"/>
      <c r="HH60" s="62"/>
      <c r="HI60" s="62"/>
      <c r="HJ60" s="62"/>
      <c r="HK60" s="62"/>
      <c r="HL60" s="62"/>
      <c r="HM60" s="62"/>
      <c r="HN60" s="62"/>
      <c r="HO60" s="62"/>
      <c r="HP60" s="62"/>
      <c r="HQ60" s="62"/>
      <c r="HR60" s="62"/>
      <c r="HS60" s="62"/>
      <c r="HT60" s="62"/>
      <c r="HU60" s="62"/>
      <c r="HV60" s="62"/>
      <c r="HW60" s="62"/>
      <c r="HX60" s="62"/>
      <c r="HY60" s="62"/>
      <c r="HZ60" s="62"/>
      <c r="IA60" s="62"/>
      <c r="IB60" s="62"/>
      <c r="IC60" s="62"/>
      <c r="ID60" s="62"/>
      <c r="IE60" s="62"/>
      <c r="IF60" s="62"/>
      <c r="IG60" s="62"/>
      <c r="IH60" s="62"/>
      <c r="II60" s="62"/>
      <c r="IJ60" s="62"/>
      <c r="IK60" s="62"/>
      <c r="IL60" s="62"/>
      <c r="IM60" s="62"/>
      <c r="IN60" s="62"/>
      <c r="IO60" s="62"/>
      <c r="IP60" s="62"/>
      <c r="IQ60" s="62"/>
      <c r="IR60" s="62"/>
      <c r="IS60" s="62"/>
      <c r="IT60" s="62"/>
      <c r="IU60" s="62"/>
      <c r="IV60" s="62"/>
    </row>
    <row r="61" spans="1:256" s="14" customFormat="1" x14ac:dyDescent="0.2">
      <c r="A61" s="34"/>
      <c r="B61" s="34"/>
      <c r="C61" s="168"/>
      <c r="D61" s="68"/>
      <c r="E61" s="44"/>
      <c r="F61" s="52">
        <f>SUM(F60)</f>
        <v>3383030.36</v>
      </c>
      <c r="G61" s="110"/>
      <c r="H61" s="52">
        <f>SUM(H60)</f>
        <v>3383030.36</v>
      </c>
      <c r="I61" s="85"/>
      <c r="J61" s="52">
        <f>SUM(J60)</f>
        <v>3124135.78</v>
      </c>
      <c r="K61" s="110"/>
      <c r="L61" s="52">
        <f>SUM(L60)</f>
        <v>3124135.78</v>
      </c>
      <c r="M61" s="85"/>
      <c r="N61" s="92">
        <f>SUM(L61-H61)</f>
        <v>-258894.58000000007</v>
      </c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  <c r="HU61" s="62"/>
      <c r="HV61" s="62"/>
      <c r="HW61" s="62"/>
      <c r="HX61" s="62"/>
      <c r="HY61" s="62"/>
      <c r="HZ61" s="62"/>
      <c r="IA61" s="62"/>
      <c r="IB61" s="62"/>
      <c r="IC61" s="62"/>
      <c r="ID61" s="62"/>
      <c r="IE61" s="62"/>
      <c r="IF61" s="62"/>
      <c r="IG61" s="62"/>
      <c r="IH61" s="62"/>
      <c r="II61" s="62"/>
      <c r="IJ61" s="62"/>
      <c r="IK61" s="62"/>
      <c r="IL61" s="62"/>
      <c r="IM61" s="62"/>
      <c r="IN61" s="62"/>
      <c r="IO61" s="62"/>
      <c r="IP61" s="62"/>
      <c r="IQ61" s="62"/>
      <c r="IR61" s="62"/>
      <c r="IS61" s="62"/>
      <c r="IT61" s="62"/>
      <c r="IU61" s="62"/>
      <c r="IV61" s="62"/>
    </row>
    <row r="62" spans="1:256" s="34" customFormat="1" ht="14.25" customHeight="1" x14ac:dyDescent="0.2">
      <c r="C62" s="168"/>
      <c r="D62" s="68"/>
      <c r="E62" s="46"/>
      <c r="F62" s="22"/>
      <c r="G62" s="110"/>
      <c r="H62" s="22"/>
      <c r="I62" s="90"/>
      <c r="J62" s="22"/>
      <c r="K62" s="110"/>
      <c r="L62" s="22"/>
      <c r="M62" s="88"/>
      <c r="N62" s="92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</row>
    <row r="63" spans="1:256" s="34" customFormat="1" ht="14.25" customHeight="1" x14ac:dyDescent="0.2">
      <c r="A63" s="34" t="s">
        <v>11</v>
      </c>
      <c r="B63" s="34" t="s">
        <v>121</v>
      </c>
      <c r="C63" s="168"/>
      <c r="D63" s="68">
        <v>44834</v>
      </c>
      <c r="E63" s="46"/>
      <c r="F63" s="22">
        <v>65265.94</v>
      </c>
      <c r="G63" s="110">
        <f>H63/F63</f>
        <v>1</v>
      </c>
      <c r="H63" s="22">
        <v>65265.94</v>
      </c>
      <c r="I63" s="90" t="s">
        <v>61</v>
      </c>
      <c r="J63" s="22">
        <v>66386.52</v>
      </c>
      <c r="K63" s="110">
        <f>L63/J63</f>
        <v>1</v>
      </c>
      <c r="L63" s="22">
        <v>66386.52</v>
      </c>
      <c r="M63" s="88"/>
      <c r="N63" s="92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</row>
    <row r="64" spans="1:256" s="14" customFormat="1" x14ac:dyDescent="0.2">
      <c r="C64" s="220"/>
      <c r="D64" s="68"/>
      <c r="F64" s="49">
        <f>SUM(F63)</f>
        <v>65265.94</v>
      </c>
      <c r="G64" s="110"/>
      <c r="H64" s="49">
        <f>SUM(H63)</f>
        <v>65265.94</v>
      </c>
      <c r="I64" s="85"/>
      <c r="J64" s="49">
        <f>SUM(J63)</f>
        <v>66386.52</v>
      </c>
      <c r="K64" s="110"/>
      <c r="L64" s="49">
        <f>SUM(L63)</f>
        <v>66386.52</v>
      </c>
      <c r="M64" s="86"/>
      <c r="N64" s="92">
        <f>SUM(L64-H64)</f>
        <v>1120.5800000000017</v>
      </c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  <c r="GU64" s="62"/>
      <c r="GV64" s="62"/>
      <c r="GW64" s="62"/>
      <c r="GX64" s="62"/>
      <c r="GY64" s="62"/>
      <c r="GZ64" s="62"/>
      <c r="HA64" s="62"/>
      <c r="HB64" s="62"/>
      <c r="HC64" s="62"/>
      <c r="HD64" s="62"/>
      <c r="HE64" s="62"/>
      <c r="HF64" s="62"/>
      <c r="HG64" s="62"/>
      <c r="HH64" s="62"/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  <c r="HU64" s="62"/>
      <c r="HV64" s="62"/>
      <c r="HW64" s="62"/>
      <c r="HX64" s="62"/>
      <c r="HY64" s="62"/>
      <c r="HZ64" s="62"/>
      <c r="IA64" s="62"/>
      <c r="IB64" s="62"/>
      <c r="IC64" s="62"/>
      <c r="ID64" s="62"/>
      <c r="IE64" s="62"/>
      <c r="IF64" s="62"/>
      <c r="IG64" s="62"/>
      <c r="IH64" s="62"/>
      <c r="II64" s="62"/>
      <c r="IJ64" s="62"/>
      <c r="IK64" s="62"/>
      <c r="IL64" s="62"/>
      <c r="IM64" s="62"/>
      <c r="IN64" s="62"/>
      <c r="IO64" s="62"/>
      <c r="IP64" s="62"/>
      <c r="IQ64" s="62"/>
      <c r="IR64" s="62"/>
      <c r="IS64" s="62"/>
      <c r="IT64" s="62"/>
      <c r="IU64" s="62"/>
      <c r="IV64" s="62"/>
    </row>
    <row r="65" spans="1:256" s="14" customFormat="1" x14ac:dyDescent="0.2">
      <c r="A65" s="34"/>
      <c r="B65" s="34"/>
      <c r="C65" s="168"/>
      <c r="D65" s="69"/>
      <c r="E65" s="34"/>
      <c r="F65" s="22"/>
      <c r="G65" s="110"/>
      <c r="H65" s="22"/>
      <c r="I65" s="90"/>
      <c r="J65" s="22"/>
      <c r="K65" s="110"/>
      <c r="L65" s="22"/>
      <c r="M65" s="88"/>
      <c r="N65" s="9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A65" s="62"/>
      <c r="HB65" s="62"/>
      <c r="HC65" s="62"/>
      <c r="HD65" s="62"/>
      <c r="HE65" s="6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  <c r="HU65" s="62"/>
      <c r="HV65" s="62"/>
      <c r="HW65" s="62"/>
      <c r="HX65" s="62"/>
      <c r="HY65" s="62"/>
      <c r="HZ65" s="62"/>
      <c r="IA65" s="62"/>
      <c r="IB65" s="62"/>
      <c r="IC65" s="62"/>
      <c r="ID65" s="62"/>
      <c r="IE65" s="62"/>
      <c r="IF65" s="62"/>
      <c r="IG65" s="62"/>
      <c r="IH65" s="62"/>
      <c r="II65" s="62"/>
      <c r="IJ65" s="62"/>
      <c r="IK65" s="62"/>
      <c r="IL65" s="62"/>
      <c r="IM65" s="62"/>
      <c r="IN65" s="62"/>
      <c r="IO65" s="62"/>
      <c r="IP65" s="62"/>
      <c r="IQ65" s="62"/>
      <c r="IR65" s="62"/>
      <c r="IS65" s="62"/>
      <c r="IT65" s="62"/>
      <c r="IU65" s="62"/>
      <c r="IV65" s="62"/>
    </row>
    <row r="66" spans="1:256" s="14" customFormat="1" x14ac:dyDescent="0.2">
      <c r="A66" s="34" t="s">
        <v>32</v>
      </c>
      <c r="B66" s="34" t="s">
        <v>121</v>
      </c>
      <c r="C66" s="168"/>
      <c r="D66" s="68">
        <v>44834</v>
      </c>
      <c r="E66" s="34"/>
      <c r="F66" s="22">
        <v>901873.5</v>
      </c>
      <c r="G66" s="110">
        <f t="shared" ref="G66:G72" si="9">H66/F66</f>
        <v>1</v>
      </c>
      <c r="H66" s="22">
        <v>901873.5</v>
      </c>
      <c r="I66" s="90" t="s">
        <v>61</v>
      </c>
      <c r="J66" s="22">
        <v>1009903.84</v>
      </c>
      <c r="K66" s="110">
        <f t="shared" ref="K66:K72" si="10">L66/J66</f>
        <v>1</v>
      </c>
      <c r="L66" s="22">
        <v>1009903.84</v>
      </c>
      <c r="M66" s="88"/>
      <c r="N66" s="9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A66" s="62"/>
      <c r="HB66" s="62"/>
      <c r="HC66" s="62"/>
      <c r="HD66" s="62"/>
      <c r="HE66" s="62"/>
      <c r="HF66" s="62"/>
      <c r="HG66" s="62"/>
      <c r="HH66" s="62"/>
      <c r="HI66" s="62"/>
      <c r="HJ66" s="62"/>
      <c r="HK66" s="62"/>
      <c r="HL66" s="62"/>
      <c r="HM66" s="62"/>
      <c r="HN66" s="62"/>
      <c r="HO66" s="62"/>
      <c r="HP66" s="62"/>
      <c r="HQ66" s="62"/>
      <c r="HR66" s="62"/>
      <c r="HS66" s="62"/>
      <c r="HT66" s="62"/>
      <c r="HU66" s="62"/>
      <c r="HV66" s="62"/>
      <c r="HW66" s="62"/>
      <c r="HX66" s="62"/>
      <c r="HY66" s="62"/>
      <c r="HZ66" s="62"/>
      <c r="IA66" s="62"/>
      <c r="IB66" s="62"/>
      <c r="IC66" s="62"/>
      <c r="ID66" s="62"/>
      <c r="IE66" s="62"/>
      <c r="IF66" s="62"/>
      <c r="IG66" s="62"/>
      <c r="IH66" s="62"/>
      <c r="II66" s="62"/>
      <c r="IJ66" s="62"/>
      <c r="IK66" s="62"/>
      <c r="IL66" s="62"/>
      <c r="IM66" s="62"/>
      <c r="IN66" s="62"/>
      <c r="IO66" s="62"/>
      <c r="IP66" s="62"/>
      <c r="IQ66" s="62"/>
      <c r="IR66" s="62"/>
      <c r="IS66" s="62"/>
      <c r="IT66" s="62"/>
      <c r="IU66" s="62"/>
      <c r="IV66" s="62"/>
    </row>
    <row r="67" spans="1:256" s="14" customFormat="1" x14ac:dyDescent="0.2">
      <c r="A67" s="34"/>
      <c r="B67" s="34"/>
      <c r="C67" s="168"/>
      <c r="D67" s="69"/>
      <c r="E67" s="34"/>
      <c r="F67" s="49">
        <f>SUM(F66)</f>
        <v>901873.5</v>
      </c>
      <c r="G67" s="110"/>
      <c r="H67" s="49">
        <f>SUM(H66)</f>
        <v>901873.5</v>
      </c>
      <c r="I67" s="85"/>
      <c r="J67" s="49">
        <f>SUM(J66)</f>
        <v>1009903.84</v>
      </c>
      <c r="K67" s="110"/>
      <c r="L67" s="49">
        <f>SUM(L66)</f>
        <v>1009903.84</v>
      </c>
      <c r="M67" s="86"/>
      <c r="N67" s="92">
        <f>SUM(L67-H67)</f>
        <v>108030.33999999997</v>
      </c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A67" s="62"/>
      <c r="HB67" s="62"/>
      <c r="HC67" s="62"/>
      <c r="HD67" s="62"/>
      <c r="HE67" s="62"/>
      <c r="HF67" s="62"/>
      <c r="HG67" s="62"/>
      <c r="HH67" s="62"/>
      <c r="HI67" s="62"/>
      <c r="HJ67" s="62"/>
      <c r="HK67" s="62"/>
      <c r="HL67" s="62"/>
      <c r="HM67" s="62"/>
      <c r="HN67" s="62"/>
      <c r="HO67" s="62"/>
      <c r="HP67" s="62"/>
      <c r="HQ67" s="62"/>
      <c r="HR67" s="62"/>
      <c r="HS67" s="62"/>
      <c r="HT67" s="62"/>
      <c r="HU67" s="62"/>
      <c r="HV67" s="62"/>
      <c r="HW67" s="62"/>
      <c r="HX67" s="62"/>
      <c r="HY67" s="62"/>
      <c r="HZ67" s="62"/>
      <c r="IA67" s="62"/>
      <c r="IB67" s="62"/>
      <c r="IC67" s="62"/>
      <c r="ID67" s="62"/>
      <c r="IE67" s="62"/>
      <c r="IF67" s="62"/>
      <c r="IG67" s="62"/>
      <c r="IH67" s="62"/>
      <c r="II67" s="62"/>
      <c r="IJ67" s="62"/>
      <c r="IK67" s="62"/>
      <c r="IL67" s="62"/>
      <c r="IM67" s="62"/>
      <c r="IN67" s="62"/>
      <c r="IO67" s="62"/>
      <c r="IP67" s="62"/>
      <c r="IQ67" s="62"/>
      <c r="IR67" s="62"/>
      <c r="IS67" s="62"/>
      <c r="IT67" s="62"/>
      <c r="IU67" s="62"/>
      <c r="IV67" s="62"/>
    </row>
    <row r="68" spans="1:256" s="14" customFormat="1" x14ac:dyDescent="0.2">
      <c r="A68" s="34"/>
      <c r="B68" s="34"/>
      <c r="C68" s="168"/>
      <c r="D68" s="69"/>
      <c r="E68" s="34"/>
      <c r="F68" s="49"/>
      <c r="G68" s="110"/>
      <c r="H68" s="49"/>
      <c r="I68" s="85"/>
      <c r="J68" s="49"/>
      <c r="K68" s="110"/>
      <c r="L68" s="49"/>
      <c r="M68" s="86"/>
      <c r="N68" s="9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A68" s="62"/>
      <c r="HB68" s="62"/>
      <c r="HC68" s="62"/>
      <c r="HD68" s="62"/>
      <c r="HE68" s="6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  <c r="HU68" s="62"/>
      <c r="HV68" s="62"/>
      <c r="HW68" s="62"/>
      <c r="HX68" s="62"/>
      <c r="HY68" s="62"/>
      <c r="HZ68" s="62"/>
      <c r="IA68" s="62"/>
      <c r="IB68" s="62"/>
      <c r="IC68" s="62"/>
      <c r="ID68" s="62"/>
      <c r="IE68" s="62"/>
      <c r="IF68" s="62"/>
      <c r="IG68" s="62"/>
      <c r="IH68" s="62"/>
      <c r="II68" s="62"/>
      <c r="IJ68" s="62"/>
      <c r="IK68" s="62"/>
      <c r="IL68" s="62"/>
      <c r="IM68" s="62"/>
      <c r="IN68" s="62"/>
      <c r="IO68" s="62"/>
      <c r="IP68" s="62"/>
      <c r="IQ68" s="62"/>
      <c r="IR68" s="62"/>
      <c r="IS68" s="62"/>
      <c r="IT68" s="62"/>
      <c r="IU68" s="62"/>
      <c r="IV68" s="62"/>
    </row>
    <row r="69" spans="1:256" s="14" customFormat="1" x14ac:dyDescent="0.2">
      <c r="A69" s="34" t="s">
        <v>33</v>
      </c>
      <c r="B69" s="34" t="s">
        <v>121</v>
      </c>
      <c r="C69" s="168"/>
      <c r="D69" s="68">
        <v>44834</v>
      </c>
      <c r="E69" s="46"/>
      <c r="F69" s="22">
        <v>117644.58</v>
      </c>
      <c r="G69" s="110">
        <f t="shared" ref="G69:G75" si="11">H69/F69</f>
        <v>1</v>
      </c>
      <c r="H69" s="22">
        <v>117644.58</v>
      </c>
      <c r="I69" s="90" t="s">
        <v>61</v>
      </c>
      <c r="J69" s="22">
        <v>4002.57</v>
      </c>
      <c r="K69" s="110">
        <f t="shared" si="10"/>
        <v>1</v>
      </c>
      <c r="L69" s="22">
        <v>4002.57</v>
      </c>
      <c r="M69" s="88"/>
      <c r="N69" s="9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A69" s="62"/>
      <c r="HB69" s="62"/>
      <c r="HC69" s="62"/>
      <c r="HD69" s="62"/>
      <c r="HE69" s="6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  <c r="HU69" s="62"/>
      <c r="HV69" s="62"/>
      <c r="HW69" s="62"/>
      <c r="HX69" s="62"/>
      <c r="HY69" s="62"/>
      <c r="HZ69" s="62"/>
      <c r="IA69" s="62"/>
      <c r="IB69" s="62"/>
      <c r="IC69" s="62"/>
      <c r="ID69" s="62"/>
      <c r="IE69" s="62"/>
      <c r="IF69" s="62"/>
      <c r="IG69" s="62"/>
      <c r="IH69" s="62"/>
      <c r="II69" s="62"/>
      <c r="IJ69" s="62"/>
      <c r="IK69" s="62"/>
      <c r="IL69" s="62"/>
      <c r="IM69" s="62"/>
      <c r="IN69" s="62"/>
      <c r="IO69" s="62"/>
      <c r="IP69" s="62"/>
      <c r="IQ69" s="62"/>
      <c r="IR69" s="62"/>
      <c r="IS69" s="62"/>
      <c r="IT69" s="62"/>
      <c r="IU69" s="62"/>
      <c r="IV69" s="62"/>
    </row>
    <row r="70" spans="1:256" s="14" customFormat="1" ht="11.45" customHeight="1" x14ac:dyDescent="0.2">
      <c r="A70" s="34"/>
      <c r="B70" s="47"/>
      <c r="C70" s="221"/>
      <c r="D70" s="48"/>
      <c r="E70" s="34"/>
      <c r="F70" s="49">
        <f>SUM(F69)</f>
        <v>117644.58</v>
      </c>
      <c r="G70" s="110"/>
      <c r="H70" s="49">
        <f>SUM(H69)</f>
        <v>117644.58</v>
      </c>
      <c r="I70" s="85"/>
      <c r="J70" s="49">
        <f>SUM(J69)</f>
        <v>4002.57</v>
      </c>
      <c r="K70" s="110"/>
      <c r="L70" s="49">
        <f>SUM(L69)</f>
        <v>4002.57</v>
      </c>
      <c r="M70" s="86"/>
      <c r="N70" s="92">
        <f>SUM(L70-H70)</f>
        <v>-113642.01</v>
      </c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E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  <c r="GS70" s="62"/>
      <c r="GT70" s="62"/>
      <c r="GU70" s="62"/>
      <c r="GV70" s="62"/>
      <c r="GW70" s="62"/>
      <c r="GX70" s="62"/>
      <c r="GY70" s="62"/>
      <c r="GZ70" s="62"/>
      <c r="HA70" s="62"/>
      <c r="HB70" s="62"/>
      <c r="HC70" s="62"/>
      <c r="HD70" s="62"/>
      <c r="HE70" s="62"/>
      <c r="HF70" s="62"/>
      <c r="HG70" s="62"/>
      <c r="HH70" s="62"/>
      <c r="HI70" s="62"/>
      <c r="HJ70" s="62"/>
      <c r="HK70" s="62"/>
      <c r="HL70" s="62"/>
      <c r="HM70" s="62"/>
      <c r="HN70" s="62"/>
      <c r="HO70" s="62"/>
      <c r="HP70" s="62"/>
      <c r="HQ70" s="62"/>
      <c r="HR70" s="62"/>
      <c r="HS70" s="62"/>
      <c r="HT70" s="62"/>
      <c r="HU70" s="62"/>
      <c r="HV70" s="62"/>
      <c r="HW70" s="62"/>
      <c r="HX70" s="62"/>
      <c r="HY70" s="62"/>
      <c r="HZ70" s="62"/>
      <c r="IA70" s="62"/>
      <c r="IB70" s="62"/>
      <c r="IC70" s="62"/>
      <c r="ID70" s="62"/>
      <c r="IE70" s="62"/>
      <c r="IF70" s="62"/>
      <c r="IG70" s="62"/>
      <c r="IH70" s="62"/>
      <c r="II70" s="62"/>
      <c r="IJ70" s="62"/>
      <c r="IK70" s="62"/>
      <c r="IL70" s="62"/>
      <c r="IM70" s="62"/>
      <c r="IN70" s="62"/>
      <c r="IO70" s="62"/>
      <c r="IP70" s="62"/>
      <c r="IQ70" s="62"/>
      <c r="IR70" s="62"/>
      <c r="IS70" s="62"/>
      <c r="IT70" s="62"/>
      <c r="IU70" s="62"/>
      <c r="IV70" s="62"/>
    </row>
    <row r="71" spans="1:256" s="14" customFormat="1" ht="12" customHeight="1" x14ac:dyDescent="0.2">
      <c r="A71" s="34"/>
      <c r="B71" s="47"/>
      <c r="C71" s="221"/>
      <c r="D71" s="48"/>
      <c r="E71" s="34"/>
      <c r="F71" s="49"/>
      <c r="G71" s="110"/>
      <c r="H71" s="49"/>
      <c r="I71" s="85"/>
      <c r="J71" s="49"/>
      <c r="K71" s="110"/>
      <c r="L71" s="49"/>
      <c r="M71" s="86"/>
      <c r="N71" s="9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2"/>
      <c r="FK71" s="62"/>
      <c r="FL71" s="62"/>
      <c r="FM71" s="62"/>
      <c r="FN71" s="62"/>
      <c r="FO71" s="62"/>
      <c r="FP71" s="62"/>
      <c r="FQ71" s="62"/>
      <c r="FR71" s="62"/>
      <c r="FS71" s="62"/>
      <c r="FT71" s="62"/>
      <c r="FU71" s="62"/>
      <c r="FV71" s="62"/>
      <c r="FW71" s="62"/>
      <c r="FX71" s="62"/>
      <c r="FY71" s="62"/>
      <c r="FZ71" s="62"/>
      <c r="GA71" s="62"/>
      <c r="GB71" s="62"/>
      <c r="GC71" s="62"/>
      <c r="GD71" s="62"/>
      <c r="GE71" s="62"/>
      <c r="GF71" s="62"/>
      <c r="GG71" s="62"/>
      <c r="GH71" s="62"/>
      <c r="GI71" s="62"/>
      <c r="GJ71" s="62"/>
      <c r="GK71" s="62"/>
      <c r="GL71" s="62"/>
      <c r="GM71" s="62"/>
      <c r="GN71" s="62"/>
      <c r="GO71" s="62"/>
      <c r="GP71" s="62"/>
      <c r="GQ71" s="62"/>
      <c r="GR71" s="62"/>
      <c r="GS71" s="62"/>
      <c r="GT71" s="62"/>
      <c r="GU71" s="62"/>
      <c r="GV71" s="62"/>
      <c r="GW71" s="62"/>
      <c r="GX71" s="62"/>
      <c r="GY71" s="62"/>
      <c r="GZ71" s="62"/>
      <c r="HA71" s="62"/>
      <c r="HB71" s="62"/>
      <c r="HC71" s="62"/>
      <c r="HD71" s="62"/>
      <c r="HE71" s="62"/>
      <c r="HF71" s="62"/>
      <c r="HG71" s="62"/>
      <c r="HH71" s="62"/>
      <c r="HI71" s="62"/>
      <c r="HJ71" s="62"/>
      <c r="HK71" s="62"/>
      <c r="HL71" s="62"/>
      <c r="HM71" s="62"/>
      <c r="HN71" s="62"/>
      <c r="HO71" s="62"/>
      <c r="HP71" s="62"/>
      <c r="HQ71" s="62"/>
      <c r="HR71" s="62"/>
      <c r="HS71" s="62"/>
      <c r="HT71" s="62"/>
      <c r="HU71" s="62"/>
      <c r="HV71" s="62"/>
      <c r="HW71" s="62"/>
      <c r="HX71" s="62"/>
      <c r="HY71" s="62"/>
      <c r="HZ71" s="62"/>
      <c r="IA71" s="62"/>
      <c r="IB71" s="62"/>
      <c r="IC71" s="62"/>
      <c r="ID71" s="62"/>
      <c r="IE71" s="62"/>
      <c r="IF71" s="62"/>
      <c r="IG71" s="62"/>
      <c r="IH71" s="62"/>
      <c r="II71" s="62"/>
      <c r="IJ71" s="62"/>
      <c r="IK71" s="62"/>
      <c r="IL71" s="62"/>
      <c r="IM71" s="62"/>
      <c r="IN71" s="62"/>
      <c r="IO71" s="62"/>
      <c r="IP71" s="62"/>
      <c r="IQ71" s="62"/>
      <c r="IR71" s="62"/>
      <c r="IS71" s="62"/>
      <c r="IT71" s="62"/>
      <c r="IU71" s="62"/>
      <c r="IV71" s="62"/>
    </row>
    <row r="72" spans="1:256" s="14" customFormat="1" x14ac:dyDescent="0.2">
      <c r="A72" s="34" t="s">
        <v>34</v>
      </c>
      <c r="B72" s="34" t="s">
        <v>121</v>
      </c>
      <c r="C72" s="168"/>
      <c r="D72" s="68">
        <v>44834</v>
      </c>
      <c r="E72" s="46"/>
      <c r="F72" s="22">
        <v>1881288.75</v>
      </c>
      <c r="G72" s="110">
        <f t="shared" ref="G72:G87" si="12">H72/F72</f>
        <v>1</v>
      </c>
      <c r="H72" s="22">
        <v>1881288.75</v>
      </c>
      <c r="I72" s="90" t="s">
        <v>61</v>
      </c>
      <c r="J72" s="22">
        <v>1875864.58</v>
      </c>
      <c r="K72" s="110">
        <f t="shared" si="10"/>
        <v>1</v>
      </c>
      <c r="L72" s="22">
        <v>1875864.58</v>
      </c>
      <c r="M72" s="88"/>
      <c r="N72" s="9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/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2"/>
      <c r="FK72" s="62"/>
      <c r="FL72" s="62"/>
      <c r="FM72" s="62"/>
      <c r="FN72" s="62"/>
      <c r="FO72" s="62"/>
      <c r="FP72" s="62"/>
      <c r="FQ72" s="62"/>
      <c r="FR72" s="62"/>
      <c r="FS72" s="62"/>
      <c r="FT72" s="62"/>
      <c r="FU72" s="62"/>
      <c r="FV72" s="62"/>
      <c r="FW72" s="62"/>
      <c r="FX72" s="62"/>
      <c r="FY72" s="62"/>
      <c r="FZ72" s="62"/>
      <c r="GA72" s="62"/>
      <c r="GB72" s="62"/>
      <c r="GC72" s="62"/>
      <c r="GD72" s="62"/>
      <c r="GE72" s="62"/>
      <c r="GF72" s="62"/>
      <c r="GG72" s="62"/>
      <c r="GH72" s="62"/>
      <c r="GI72" s="62"/>
      <c r="GJ72" s="62"/>
      <c r="GK72" s="62"/>
      <c r="GL72" s="62"/>
      <c r="GM72" s="62"/>
      <c r="GN72" s="62"/>
      <c r="GO72" s="62"/>
      <c r="GP72" s="62"/>
      <c r="GQ72" s="62"/>
      <c r="GR72" s="62"/>
      <c r="GS72" s="62"/>
      <c r="GT72" s="62"/>
      <c r="GU72" s="62"/>
      <c r="GV72" s="62"/>
      <c r="GW72" s="62"/>
      <c r="GX72" s="62"/>
      <c r="GY72" s="62"/>
      <c r="GZ72" s="62"/>
      <c r="HA72" s="62"/>
      <c r="HB72" s="62"/>
      <c r="HC72" s="62"/>
      <c r="HD72" s="62"/>
      <c r="HE72" s="62"/>
      <c r="HF72" s="62"/>
      <c r="HG72" s="62"/>
      <c r="HH72" s="62"/>
      <c r="HI72" s="62"/>
      <c r="HJ72" s="62"/>
      <c r="HK72" s="62"/>
      <c r="HL72" s="62"/>
      <c r="HM72" s="62"/>
      <c r="HN72" s="62"/>
      <c r="HO72" s="62"/>
      <c r="HP72" s="62"/>
      <c r="HQ72" s="62"/>
      <c r="HR72" s="62"/>
      <c r="HS72" s="62"/>
      <c r="HT72" s="62"/>
      <c r="HU72" s="62"/>
      <c r="HV72" s="62"/>
      <c r="HW72" s="62"/>
      <c r="HX72" s="62"/>
      <c r="HY72" s="62"/>
      <c r="HZ72" s="62"/>
      <c r="IA72" s="62"/>
      <c r="IB72" s="62"/>
      <c r="IC72" s="62"/>
      <c r="ID72" s="62"/>
      <c r="IE72" s="62"/>
      <c r="IF72" s="62"/>
      <c r="IG72" s="62"/>
      <c r="IH72" s="62"/>
      <c r="II72" s="62"/>
      <c r="IJ72" s="62"/>
      <c r="IK72" s="62"/>
      <c r="IL72" s="62"/>
      <c r="IM72" s="62"/>
      <c r="IN72" s="62"/>
      <c r="IO72" s="62"/>
      <c r="IP72" s="62"/>
      <c r="IQ72" s="62"/>
      <c r="IR72" s="62"/>
      <c r="IS72" s="62"/>
      <c r="IT72" s="62"/>
      <c r="IU72" s="62"/>
      <c r="IV72" s="62"/>
    </row>
    <row r="73" spans="1:256" s="14" customFormat="1" ht="13.5" customHeight="1" x14ac:dyDescent="0.2">
      <c r="A73" s="34"/>
      <c r="B73" s="34" t="s">
        <v>121</v>
      </c>
      <c r="C73" s="168"/>
      <c r="D73" s="69"/>
      <c r="E73" s="34"/>
      <c r="F73" s="49">
        <f>SUM(F72)</f>
        <v>1881288.75</v>
      </c>
      <c r="G73" s="110"/>
      <c r="H73" s="49">
        <f>SUM(H72)</f>
        <v>1881288.75</v>
      </c>
      <c r="I73" s="85"/>
      <c r="J73" s="49">
        <f>SUM(J72)</f>
        <v>1875864.58</v>
      </c>
      <c r="K73" s="110"/>
      <c r="L73" s="49">
        <f>SUM(L72)</f>
        <v>1875864.58</v>
      </c>
      <c r="M73" s="86"/>
      <c r="N73" s="92">
        <f>SUM(L73-H73)</f>
        <v>-5424.1699999999255</v>
      </c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  <c r="HU73" s="62"/>
      <c r="HV73" s="62"/>
      <c r="HW73" s="62"/>
      <c r="HX73" s="62"/>
      <c r="HY73" s="62"/>
      <c r="HZ73" s="62"/>
      <c r="IA73" s="62"/>
      <c r="IB73" s="62"/>
      <c r="IC73" s="62"/>
      <c r="ID73" s="62"/>
      <c r="IE73" s="62"/>
      <c r="IF73" s="62"/>
      <c r="IG73" s="62"/>
      <c r="IH73" s="62"/>
      <c r="II73" s="62"/>
      <c r="IJ73" s="62"/>
      <c r="IK73" s="62"/>
      <c r="IL73" s="62"/>
      <c r="IM73" s="62"/>
      <c r="IN73" s="62"/>
      <c r="IO73" s="62"/>
      <c r="IP73" s="62"/>
      <c r="IQ73" s="62"/>
      <c r="IR73" s="62"/>
      <c r="IS73" s="62"/>
      <c r="IT73" s="62"/>
      <c r="IU73" s="62"/>
      <c r="IV73" s="62"/>
    </row>
    <row r="74" spans="1:256" s="14" customFormat="1" ht="13.5" customHeight="1" x14ac:dyDescent="0.2">
      <c r="A74" s="34"/>
      <c r="B74" s="34"/>
      <c r="C74" s="168"/>
      <c r="D74" s="69"/>
      <c r="E74" s="34"/>
      <c r="F74" s="49"/>
      <c r="G74" s="110"/>
      <c r="H74" s="49"/>
      <c r="I74" s="85"/>
      <c r="J74" s="49"/>
      <c r="K74" s="110"/>
      <c r="L74" s="49"/>
      <c r="M74" s="86"/>
      <c r="N74" s="9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  <c r="HU74" s="62"/>
      <c r="HV74" s="62"/>
      <c r="HW74" s="62"/>
      <c r="HX74" s="62"/>
      <c r="HY74" s="62"/>
      <c r="HZ74" s="62"/>
      <c r="IA74" s="62"/>
      <c r="IB74" s="62"/>
      <c r="IC74" s="62"/>
      <c r="ID74" s="62"/>
      <c r="IE74" s="62"/>
      <c r="IF74" s="62"/>
      <c r="IG74" s="62"/>
      <c r="IH74" s="62"/>
      <c r="II74" s="62"/>
      <c r="IJ74" s="62"/>
      <c r="IK74" s="62"/>
      <c r="IL74" s="62"/>
      <c r="IM74" s="62"/>
      <c r="IN74" s="62"/>
      <c r="IO74" s="62"/>
      <c r="IP74" s="62"/>
      <c r="IQ74" s="62"/>
      <c r="IR74" s="62"/>
      <c r="IS74" s="62"/>
      <c r="IT74" s="62"/>
      <c r="IU74" s="62"/>
      <c r="IV74" s="62"/>
    </row>
    <row r="75" spans="1:256" x14ac:dyDescent="0.2">
      <c r="A75" s="41" t="s">
        <v>118</v>
      </c>
      <c r="B75" s="41" t="s">
        <v>121</v>
      </c>
      <c r="D75" s="68">
        <v>44834</v>
      </c>
      <c r="F75" s="22">
        <v>3886.11</v>
      </c>
      <c r="G75" s="110">
        <f t="shared" ref="G75:G93" si="13">H75/F75</f>
        <v>1</v>
      </c>
      <c r="H75" s="22">
        <v>3886.11</v>
      </c>
      <c r="I75" s="85" t="s">
        <v>61</v>
      </c>
      <c r="J75" s="22">
        <v>0</v>
      </c>
      <c r="K75" s="110">
        <v>0</v>
      </c>
      <c r="L75" s="22">
        <v>0</v>
      </c>
      <c r="M75" s="85"/>
    </row>
    <row r="76" spans="1:256" x14ac:dyDescent="0.2">
      <c r="F76" s="49">
        <f>SUM(F75:F75)</f>
        <v>3886.11</v>
      </c>
      <c r="G76" s="110"/>
      <c r="H76" s="49">
        <f>SUM(H75:H75)</f>
        <v>3886.11</v>
      </c>
      <c r="I76" s="85"/>
      <c r="J76" s="49">
        <f>SUM(J75)</f>
        <v>0</v>
      </c>
      <c r="K76" s="110"/>
      <c r="L76" s="49">
        <f>SUM(L75)</f>
        <v>0</v>
      </c>
      <c r="M76" s="85"/>
      <c r="N76" s="92">
        <f t="shared" ref="N76" si="14">SUM(L76-H76)</f>
        <v>-3886.11</v>
      </c>
    </row>
    <row r="77" spans="1:256" x14ac:dyDescent="0.2">
      <c r="F77" s="49"/>
      <c r="G77" s="110"/>
      <c r="H77" s="49"/>
      <c r="I77" s="85"/>
      <c r="J77" s="49"/>
      <c r="K77" s="110"/>
      <c r="L77" s="49"/>
      <c r="M77" s="85"/>
    </row>
    <row r="78" spans="1:256" x14ac:dyDescent="0.2">
      <c r="F78" s="49"/>
      <c r="G78" s="110"/>
      <c r="H78" s="49"/>
      <c r="I78" s="85"/>
      <c r="J78" s="49"/>
      <c r="K78" s="110"/>
      <c r="L78" s="49"/>
      <c r="M78" s="85"/>
    </row>
    <row r="79" spans="1:256" x14ac:dyDescent="0.2">
      <c r="G79" s="110"/>
      <c r="I79" s="85"/>
      <c r="K79" s="110"/>
      <c r="M79" s="85"/>
      <c r="N79" s="22"/>
    </row>
    <row r="80" spans="1:256" x14ac:dyDescent="0.2">
      <c r="G80" s="110"/>
      <c r="I80" s="85"/>
      <c r="K80" s="110"/>
      <c r="M80" s="85"/>
      <c r="N80" s="22"/>
    </row>
    <row r="81" spans="1:256" x14ac:dyDescent="0.2">
      <c r="G81" s="110"/>
      <c r="I81" s="85"/>
      <c r="K81" s="110"/>
      <c r="M81" s="85"/>
      <c r="N81" s="22"/>
    </row>
    <row r="82" spans="1:256" s="76" customFormat="1" ht="15" customHeight="1" x14ac:dyDescent="0.2">
      <c r="A82" s="72"/>
      <c r="B82" s="72"/>
      <c r="C82" s="79"/>
      <c r="D82" s="70"/>
      <c r="E82" s="75"/>
      <c r="G82" s="183">
        <v>44713</v>
      </c>
      <c r="I82" s="85"/>
      <c r="K82" s="183">
        <v>44805</v>
      </c>
      <c r="M82" s="85"/>
      <c r="N82" s="92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/>
      <c r="CN82" s="80"/>
      <c r="CO82" s="80"/>
      <c r="CP82" s="80"/>
      <c r="CQ82" s="80"/>
      <c r="CR82" s="80"/>
      <c r="CS82" s="80"/>
      <c r="CT82" s="80"/>
      <c r="CU82" s="80"/>
      <c r="CV82" s="80"/>
      <c r="CW82" s="80"/>
      <c r="CX82" s="80"/>
      <c r="CY82" s="80"/>
      <c r="CZ82" s="80"/>
      <c r="DA82" s="80"/>
      <c r="DB82" s="80"/>
      <c r="DC82" s="80"/>
      <c r="DD82" s="80"/>
      <c r="DE82" s="80"/>
      <c r="DF82" s="80"/>
      <c r="DG82" s="80"/>
      <c r="DH82" s="80"/>
      <c r="DI82" s="80"/>
      <c r="DJ82" s="80"/>
      <c r="DK82" s="80"/>
      <c r="DL82" s="80"/>
      <c r="DM82" s="80"/>
      <c r="DN82" s="80"/>
      <c r="DO82" s="80"/>
      <c r="DP82" s="80"/>
      <c r="DQ82" s="80"/>
      <c r="DR82" s="80"/>
      <c r="DS82" s="80"/>
      <c r="DT82" s="80"/>
      <c r="DU82" s="80"/>
      <c r="DV82" s="80"/>
      <c r="DW82" s="80"/>
      <c r="DX82" s="80"/>
      <c r="DY82" s="80"/>
      <c r="DZ82" s="80"/>
      <c r="EA82" s="80"/>
      <c r="EB82" s="80"/>
      <c r="EC82" s="80"/>
      <c r="ED82" s="80"/>
      <c r="EE82" s="80"/>
      <c r="EF82" s="80"/>
      <c r="EG82" s="80"/>
      <c r="EH82" s="80"/>
      <c r="EI82" s="80"/>
      <c r="EJ82" s="80"/>
      <c r="EK82" s="80"/>
      <c r="EL82" s="80"/>
      <c r="EM82" s="80"/>
      <c r="EN82" s="80"/>
      <c r="EO82" s="80"/>
      <c r="EP82" s="80"/>
      <c r="EQ82" s="80"/>
      <c r="ER82" s="80"/>
      <c r="ES82" s="80"/>
      <c r="ET82" s="80"/>
      <c r="EU82" s="80"/>
      <c r="EV82" s="80"/>
      <c r="EW82" s="80"/>
      <c r="EX82" s="80"/>
      <c r="EY82" s="80"/>
      <c r="EZ82" s="80"/>
      <c r="FA82" s="80"/>
      <c r="FB82" s="80"/>
      <c r="FC82" s="80"/>
      <c r="FD82" s="80"/>
      <c r="FE82" s="80"/>
      <c r="FF82" s="80"/>
      <c r="FG82" s="80"/>
      <c r="FH82" s="80"/>
      <c r="FI82" s="80"/>
      <c r="FJ82" s="80"/>
      <c r="FK82" s="80"/>
      <c r="FL82" s="80"/>
      <c r="FM82" s="80"/>
      <c r="FN82" s="80"/>
      <c r="FO82" s="80"/>
      <c r="FP82" s="80"/>
      <c r="FQ82" s="80"/>
      <c r="FR82" s="80"/>
      <c r="FS82" s="80"/>
      <c r="FT82" s="80"/>
      <c r="FU82" s="80"/>
      <c r="FV82" s="80"/>
      <c r="FW82" s="80"/>
      <c r="FX82" s="80"/>
      <c r="FY82" s="80"/>
      <c r="FZ82" s="80"/>
      <c r="GA82" s="80"/>
      <c r="GB82" s="80"/>
      <c r="GC82" s="80"/>
      <c r="GD82" s="80"/>
      <c r="GE82" s="80"/>
      <c r="GF82" s="80"/>
      <c r="GG82" s="80"/>
      <c r="GH82" s="80"/>
      <c r="GI82" s="80"/>
      <c r="GJ82" s="80"/>
      <c r="GK82" s="80"/>
      <c r="GL82" s="80"/>
      <c r="GM82" s="80"/>
      <c r="GN82" s="80"/>
      <c r="GO82" s="80"/>
      <c r="GP82" s="80"/>
      <c r="GQ82" s="80"/>
      <c r="GR82" s="80"/>
      <c r="GS82" s="80"/>
      <c r="GT82" s="80"/>
      <c r="GU82" s="80"/>
      <c r="GV82" s="80"/>
      <c r="GW82" s="80"/>
      <c r="GX82" s="80"/>
      <c r="GY82" s="80"/>
      <c r="GZ82" s="80"/>
      <c r="HA82" s="80"/>
      <c r="HB82" s="80"/>
      <c r="HC82" s="80"/>
      <c r="HD82" s="80"/>
      <c r="HE82" s="80"/>
      <c r="HF82" s="80"/>
      <c r="HG82" s="80"/>
      <c r="HH82" s="80"/>
      <c r="HI82" s="80"/>
      <c r="HJ82" s="80"/>
      <c r="HK82" s="80"/>
      <c r="HL82" s="80"/>
      <c r="HM82" s="80"/>
      <c r="HN82" s="80"/>
      <c r="HO82" s="80"/>
      <c r="HP82" s="80"/>
      <c r="HQ82" s="80"/>
      <c r="HR82" s="80"/>
      <c r="HS82" s="80"/>
      <c r="HT82" s="80"/>
      <c r="HU82" s="80"/>
      <c r="HV82" s="80"/>
      <c r="HW82" s="80"/>
      <c r="HX82" s="80"/>
      <c r="HY82" s="80"/>
      <c r="HZ82" s="80"/>
      <c r="IA82" s="80"/>
      <c r="IB82" s="80"/>
      <c r="IC82" s="80"/>
      <c r="ID82" s="80"/>
      <c r="IE82" s="80"/>
      <c r="IF82" s="80"/>
      <c r="IG82" s="80"/>
      <c r="IH82" s="80"/>
      <c r="II82" s="80"/>
      <c r="IJ82" s="80"/>
      <c r="IK82" s="80"/>
      <c r="IL82" s="80"/>
      <c r="IM82" s="80"/>
      <c r="IN82" s="80"/>
      <c r="IO82" s="80"/>
      <c r="IP82" s="80"/>
      <c r="IQ82" s="80"/>
      <c r="IR82" s="80"/>
      <c r="IS82" s="80"/>
      <c r="IT82" s="80"/>
      <c r="IU82" s="80"/>
      <c r="IV82" s="80"/>
    </row>
    <row r="83" spans="1:256" s="76" customFormat="1" x14ac:dyDescent="0.2">
      <c r="A83" s="72" t="s">
        <v>51</v>
      </c>
      <c r="B83" s="79" t="s">
        <v>19</v>
      </c>
      <c r="C83" s="79" t="s">
        <v>20</v>
      </c>
      <c r="D83" s="225" t="s">
        <v>52</v>
      </c>
      <c r="E83" s="72"/>
      <c r="F83" s="52" t="s">
        <v>53</v>
      </c>
      <c r="G83" s="184" t="s">
        <v>54</v>
      </c>
      <c r="H83" s="52" t="s">
        <v>53</v>
      </c>
      <c r="I83" s="85"/>
      <c r="J83" s="52" t="s">
        <v>53</v>
      </c>
      <c r="K83" s="184" t="s">
        <v>54</v>
      </c>
      <c r="L83" s="52" t="s">
        <v>53</v>
      </c>
      <c r="M83" s="85"/>
      <c r="N83" s="92" t="s">
        <v>55</v>
      </c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0"/>
      <c r="CU83" s="80"/>
      <c r="CV83" s="80"/>
      <c r="CW83" s="80"/>
      <c r="CX83" s="80"/>
      <c r="CY83" s="80"/>
      <c r="CZ83" s="80"/>
      <c r="DA83" s="80"/>
      <c r="DB83" s="80"/>
      <c r="DC83" s="80"/>
      <c r="DD83" s="80"/>
      <c r="DE83" s="80"/>
      <c r="DF83" s="80"/>
      <c r="DG83" s="80"/>
      <c r="DH83" s="80"/>
      <c r="DI83" s="80"/>
      <c r="DJ83" s="80"/>
      <c r="DK83" s="80"/>
      <c r="DL83" s="80"/>
      <c r="DM83" s="80"/>
      <c r="DN83" s="80"/>
      <c r="DO83" s="80"/>
      <c r="DP83" s="80"/>
      <c r="DQ83" s="80"/>
      <c r="DR83" s="80"/>
      <c r="DS83" s="80"/>
      <c r="DT83" s="80"/>
      <c r="DU83" s="80"/>
      <c r="DV83" s="80"/>
      <c r="DW83" s="80"/>
      <c r="DX83" s="80"/>
      <c r="DY83" s="80"/>
      <c r="DZ83" s="80"/>
      <c r="EA83" s="80"/>
      <c r="EB83" s="80"/>
      <c r="EC83" s="80"/>
      <c r="ED83" s="80"/>
      <c r="EE83" s="80"/>
      <c r="EF83" s="80"/>
      <c r="EG83" s="80"/>
      <c r="EH83" s="80"/>
      <c r="EI83" s="80"/>
      <c r="EJ83" s="80"/>
      <c r="EK83" s="80"/>
      <c r="EL83" s="80"/>
      <c r="EM83" s="80"/>
      <c r="EN83" s="80"/>
      <c r="EO83" s="80"/>
      <c r="EP83" s="80"/>
      <c r="EQ83" s="80"/>
      <c r="ER83" s="80"/>
      <c r="ES83" s="80"/>
      <c r="ET83" s="80"/>
      <c r="EU83" s="80"/>
      <c r="EV83" s="80"/>
      <c r="EW83" s="80"/>
      <c r="EX83" s="80"/>
      <c r="EY83" s="80"/>
      <c r="EZ83" s="80"/>
      <c r="FA83" s="80"/>
      <c r="FB83" s="80"/>
      <c r="FC83" s="80"/>
      <c r="FD83" s="80"/>
      <c r="FE83" s="80"/>
      <c r="FF83" s="80"/>
      <c r="FG83" s="80"/>
      <c r="FH83" s="80"/>
      <c r="FI83" s="80"/>
      <c r="FJ83" s="80"/>
      <c r="FK83" s="80"/>
      <c r="FL83" s="80"/>
      <c r="FM83" s="80"/>
      <c r="FN83" s="80"/>
      <c r="FO83" s="80"/>
      <c r="FP83" s="80"/>
      <c r="FQ83" s="80"/>
      <c r="FR83" s="80"/>
      <c r="FS83" s="80"/>
      <c r="FT83" s="80"/>
      <c r="FU83" s="80"/>
      <c r="FV83" s="80"/>
      <c r="FW83" s="80"/>
      <c r="FX83" s="80"/>
      <c r="FY83" s="80"/>
      <c r="FZ83" s="80"/>
      <c r="GA83" s="80"/>
      <c r="GB83" s="80"/>
      <c r="GC83" s="80"/>
      <c r="GD83" s="80"/>
      <c r="GE83" s="80"/>
      <c r="GF83" s="80"/>
      <c r="GG83" s="80"/>
      <c r="GH83" s="80"/>
      <c r="GI83" s="80"/>
      <c r="GJ83" s="80"/>
      <c r="GK83" s="80"/>
      <c r="GL83" s="80"/>
      <c r="GM83" s="80"/>
      <c r="GN83" s="80"/>
      <c r="GO83" s="80"/>
      <c r="GP83" s="80"/>
      <c r="GQ83" s="80"/>
      <c r="GR83" s="80"/>
      <c r="GS83" s="80"/>
      <c r="GT83" s="80"/>
      <c r="GU83" s="80"/>
      <c r="GV83" s="80"/>
      <c r="GW83" s="80"/>
      <c r="GX83" s="80"/>
      <c r="GY83" s="80"/>
      <c r="GZ83" s="80"/>
      <c r="HA83" s="80"/>
      <c r="HB83" s="80"/>
      <c r="HC83" s="80"/>
      <c r="HD83" s="80"/>
      <c r="HE83" s="80"/>
      <c r="HF83" s="80"/>
      <c r="HG83" s="80"/>
      <c r="HH83" s="80"/>
      <c r="HI83" s="80"/>
      <c r="HJ83" s="80"/>
      <c r="HK83" s="80"/>
      <c r="HL83" s="80"/>
      <c r="HM83" s="80"/>
      <c r="HN83" s="80"/>
      <c r="HO83" s="80"/>
      <c r="HP83" s="80"/>
      <c r="HQ83" s="80"/>
      <c r="HR83" s="80"/>
      <c r="HS83" s="80"/>
      <c r="HT83" s="80"/>
      <c r="HU83" s="80"/>
      <c r="HV83" s="80"/>
      <c r="HW83" s="80"/>
      <c r="HX83" s="80"/>
      <c r="HY83" s="80"/>
      <c r="HZ83" s="80"/>
      <c r="IA83" s="80"/>
      <c r="IB83" s="80"/>
      <c r="IC83" s="80"/>
      <c r="ID83" s="80"/>
      <c r="IE83" s="80"/>
      <c r="IF83" s="80"/>
      <c r="IG83" s="80"/>
      <c r="IH83" s="80"/>
      <c r="II83" s="80"/>
      <c r="IJ83" s="80"/>
      <c r="IK83" s="80"/>
      <c r="IL83" s="80"/>
      <c r="IM83" s="80"/>
      <c r="IN83" s="80"/>
      <c r="IO83" s="80"/>
      <c r="IP83" s="80"/>
      <c r="IQ83" s="80"/>
      <c r="IR83" s="80"/>
      <c r="IS83" s="80"/>
      <c r="IT83" s="80"/>
      <c r="IU83" s="80"/>
      <c r="IV83" s="80"/>
    </row>
    <row r="84" spans="1:256" s="76" customFormat="1" x14ac:dyDescent="0.2">
      <c r="A84" s="72"/>
      <c r="B84" s="79" t="s">
        <v>26</v>
      </c>
      <c r="C84" s="79" t="s">
        <v>27</v>
      </c>
      <c r="D84" s="225" t="s">
        <v>56</v>
      </c>
      <c r="E84" s="72"/>
      <c r="F84" s="52" t="s">
        <v>57</v>
      </c>
      <c r="G84" s="74" t="s">
        <v>58</v>
      </c>
      <c r="H84" s="52" t="s">
        <v>57</v>
      </c>
      <c r="I84" s="85"/>
      <c r="J84" s="52" t="s">
        <v>57</v>
      </c>
      <c r="K84" s="74" t="s">
        <v>58</v>
      </c>
      <c r="L84" s="52" t="s">
        <v>57</v>
      </c>
      <c r="M84" s="85"/>
      <c r="N84" s="92" t="s">
        <v>17</v>
      </c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  <c r="CO84" s="80"/>
      <c r="CP84" s="80"/>
      <c r="CQ84" s="80"/>
      <c r="CR84" s="80"/>
      <c r="CS84" s="80"/>
      <c r="CT84" s="80"/>
      <c r="CU84" s="80"/>
      <c r="CV84" s="80"/>
      <c r="CW84" s="80"/>
      <c r="CX84" s="80"/>
      <c r="CY84" s="80"/>
      <c r="CZ84" s="80"/>
      <c r="DA84" s="80"/>
      <c r="DB84" s="80"/>
      <c r="DC84" s="80"/>
      <c r="DD84" s="80"/>
      <c r="DE84" s="80"/>
      <c r="DF84" s="80"/>
      <c r="DG84" s="80"/>
      <c r="DH84" s="80"/>
      <c r="DI84" s="80"/>
      <c r="DJ84" s="80"/>
      <c r="DK84" s="80"/>
      <c r="DL84" s="80"/>
      <c r="DM84" s="80"/>
      <c r="DN84" s="80"/>
      <c r="DO84" s="80"/>
      <c r="DP84" s="80"/>
      <c r="DQ84" s="80"/>
      <c r="DR84" s="80"/>
      <c r="DS84" s="80"/>
      <c r="DT84" s="80"/>
      <c r="DU84" s="80"/>
      <c r="DV84" s="80"/>
      <c r="DW84" s="80"/>
      <c r="DX84" s="80"/>
      <c r="DY84" s="80"/>
      <c r="DZ84" s="80"/>
      <c r="EA84" s="80"/>
      <c r="EB84" s="80"/>
      <c r="EC84" s="80"/>
      <c r="ED84" s="80"/>
      <c r="EE84" s="80"/>
      <c r="EF84" s="80"/>
      <c r="EG84" s="80"/>
      <c r="EH84" s="80"/>
      <c r="EI84" s="80"/>
      <c r="EJ84" s="80"/>
      <c r="EK84" s="80"/>
      <c r="EL84" s="80"/>
      <c r="EM84" s="80"/>
      <c r="EN84" s="80"/>
      <c r="EO84" s="80"/>
      <c r="EP84" s="80"/>
      <c r="EQ84" s="80"/>
      <c r="ER84" s="80"/>
      <c r="ES84" s="80"/>
      <c r="ET84" s="80"/>
      <c r="EU84" s="80"/>
      <c r="EV84" s="80"/>
      <c r="EW84" s="80"/>
      <c r="EX84" s="80"/>
      <c r="EY84" s="80"/>
      <c r="EZ84" s="80"/>
      <c r="FA84" s="80"/>
      <c r="FB84" s="80"/>
      <c r="FC84" s="80"/>
      <c r="FD84" s="80"/>
      <c r="FE84" s="80"/>
      <c r="FF84" s="80"/>
      <c r="FG84" s="80"/>
      <c r="FH84" s="80"/>
      <c r="FI84" s="80"/>
      <c r="FJ84" s="80"/>
      <c r="FK84" s="80"/>
      <c r="FL84" s="80"/>
      <c r="FM84" s="80"/>
      <c r="FN84" s="80"/>
      <c r="FO84" s="80"/>
      <c r="FP84" s="80"/>
      <c r="FQ84" s="80"/>
      <c r="FR84" s="80"/>
      <c r="FS84" s="80"/>
      <c r="FT84" s="80"/>
      <c r="FU84" s="80"/>
      <c r="FV84" s="80"/>
      <c r="FW84" s="80"/>
      <c r="FX84" s="80"/>
      <c r="FY84" s="80"/>
      <c r="FZ84" s="80"/>
      <c r="GA84" s="80"/>
      <c r="GB84" s="80"/>
      <c r="GC84" s="80"/>
      <c r="GD84" s="80"/>
      <c r="GE84" s="80"/>
      <c r="GF84" s="80"/>
      <c r="GG84" s="80"/>
      <c r="GH84" s="80"/>
      <c r="GI84" s="80"/>
      <c r="GJ84" s="80"/>
      <c r="GK84" s="80"/>
      <c r="GL84" s="80"/>
      <c r="GM84" s="80"/>
      <c r="GN84" s="80"/>
      <c r="GO84" s="80"/>
      <c r="GP84" s="80"/>
      <c r="GQ84" s="80"/>
      <c r="GR84" s="80"/>
      <c r="GS84" s="80"/>
      <c r="GT84" s="80"/>
      <c r="GU84" s="80"/>
      <c r="GV84" s="80"/>
      <c r="GW84" s="80"/>
      <c r="GX84" s="80"/>
      <c r="GY84" s="80"/>
      <c r="GZ84" s="80"/>
      <c r="HA84" s="80"/>
      <c r="HB84" s="80"/>
      <c r="HC84" s="80"/>
      <c r="HD84" s="80"/>
      <c r="HE84" s="80"/>
      <c r="HF84" s="80"/>
      <c r="HG84" s="80"/>
      <c r="HH84" s="80"/>
      <c r="HI84" s="80"/>
      <c r="HJ84" s="80"/>
      <c r="HK84" s="80"/>
      <c r="HL84" s="80"/>
      <c r="HM84" s="80"/>
      <c r="HN84" s="80"/>
      <c r="HO84" s="80"/>
      <c r="HP84" s="80"/>
      <c r="HQ84" s="80"/>
      <c r="HR84" s="80"/>
      <c r="HS84" s="80"/>
      <c r="HT84" s="80"/>
      <c r="HU84" s="80"/>
      <c r="HV84" s="80"/>
      <c r="HW84" s="80"/>
      <c r="HX84" s="80"/>
      <c r="HY84" s="80"/>
      <c r="HZ84" s="80"/>
      <c r="IA84" s="80"/>
      <c r="IB84" s="80"/>
      <c r="IC84" s="80"/>
      <c r="ID84" s="80"/>
      <c r="IE84" s="80"/>
      <c r="IF84" s="80"/>
      <c r="IG84" s="80"/>
      <c r="IH84" s="80"/>
      <c r="II84" s="80"/>
      <c r="IJ84" s="80"/>
      <c r="IK84" s="80"/>
      <c r="IL84" s="80"/>
      <c r="IM84" s="80"/>
      <c r="IN84" s="80"/>
      <c r="IO84" s="80"/>
      <c r="IP84" s="80"/>
      <c r="IQ84" s="80"/>
      <c r="IR84" s="80"/>
      <c r="IS84" s="80"/>
      <c r="IT84" s="80"/>
      <c r="IU84" s="80"/>
      <c r="IV84" s="80"/>
    </row>
    <row r="85" spans="1:256" s="76" customFormat="1" ht="7.9" customHeight="1" x14ac:dyDescent="0.2">
      <c r="A85" s="84"/>
      <c r="B85" s="87"/>
      <c r="C85" s="87"/>
      <c r="D85" s="226"/>
      <c r="E85" s="84"/>
      <c r="F85" s="85"/>
      <c r="G85" s="91"/>
      <c r="H85" s="85"/>
      <c r="I85" s="85"/>
      <c r="J85" s="85"/>
      <c r="K85" s="91"/>
      <c r="L85" s="85"/>
      <c r="M85" s="85"/>
      <c r="N85" s="93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/>
      <c r="DB85" s="80"/>
      <c r="DC85" s="80"/>
      <c r="DD85" s="80"/>
      <c r="DE85" s="80"/>
      <c r="DF85" s="80"/>
      <c r="DG85" s="80"/>
      <c r="DH85" s="80"/>
      <c r="DI85" s="80"/>
      <c r="DJ85" s="80"/>
      <c r="DK85" s="80"/>
      <c r="DL85" s="80"/>
      <c r="DM85" s="80"/>
      <c r="DN85" s="80"/>
      <c r="DO85" s="80"/>
      <c r="DP85" s="80"/>
      <c r="DQ85" s="80"/>
      <c r="DR85" s="80"/>
      <c r="DS85" s="80"/>
      <c r="DT85" s="80"/>
      <c r="DU85" s="80"/>
      <c r="DV85" s="80"/>
      <c r="DW85" s="80"/>
      <c r="DX85" s="80"/>
      <c r="DY85" s="80"/>
      <c r="DZ85" s="80"/>
      <c r="EA85" s="80"/>
      <c r="EB85" s="80"/>
      <c r="EC85" s="80"/>
      <c r="ED85" s="80"/>
      <c r="EE85" s="80"/>
      <c r="EF85" s="80"/>
      <c r="EG85" s="80"/>
      <c r="EH85" s="80"/>
      <c r="EI85" s="80"/>
      <c r="EJ85" s="80"/>
      <c r="EK85" s="80"/>
      <c r="EL85" s="80"/>
      <c r="EM85" s="80"/>
      <c r="EN85" s="80"/>
      <c r="EO85" s="80"/>
      <c r="EP85" s="80"/>
      <c r="EQ85" s="80"/>
      <c r="ER85" s="80"/>
      <c r="ES85" s="80"/>
      <c r="ET85" s="80"/>
      <c r="EU85" s="80"/>
      <c r="EV85" s="80"/>
      <c r="EW85" s="80"/>
      <c r="EX85" s="80"/>
      <c r="EY85" s="80"/>
      <c r="EZ85" s="80"/>
      <c r="FA85" s="80"/>
      <c r="FB85" s="80"/>
      <c r="FC85" s="80"/>
      <c r="FD85" s="80"/>
      <c r="FE85" s="80"/>
      <c r="FF85" s="80"/>
      <c r="FG85" s="80"/>
      <c r="FH85" s="80"/>
      <c r="FI85" s="80"/>
      <c r="FJ85" s="80"/>
      <c r="FK85" s="80"/>
      <c r="FL85" s="80"/>
      <c r="FM85" s="80"/>
      <c r="FN85" s="80"/>
      <c r="FO85" s="80"/>
      <c r="FP85" s="80"/>
      <c r="FQ85" s="80"/>
      <c r="FR85" s="80"/>
      <c r="FS85" s="80"/>
      <c r="FT85" s="80"/>
      <c r="FU85" s="80"/>
      <c r="FV85" s="80"/>
      <c r="FW85" s="80"/>
      <c r="FX85" s="80"/>
      <c r="FY85" s="80"/>
      <c r="FZ85" s="80"/>
      <c r="GA85" s="80"/>
      <c r="GB85" s="80"/>
      <c r="GC85" s="80"/>
      <c r="GD85" s="80"/>
      <c r="GE85" s="80"/>
      <c r="GF85" s="80"/>
      <c r="GG85" s="80"/>
      <c r="GH85" s="80"/>
      <c r="GI85" s="80"/>
      <c r="GJ85" s="80"/>
      <c r="GK85" s="80"/>
      <c r="GL85" s="80"/>
      <c r="GM85" s="80"/>
      <c r="GN85" s="80"/>
      <c r="GO85" s="80"/>
      <c r="GP85" s="80"/>
      <c r="GQ85" s="80"/>
      <c r="GR85" s="80"/>
      <c r="GS85" s="80"/>
      <c r="GT85" s="80"/>
      <c r="GU85" s="80"/>
      <c r="GV85" s="80"/>
      <c r="GW85" s="80"/>
      <c r="GX85" s="80"/>
      <c r="GY85" s="80"/>
      <c r="GZ85" s="80"/>
      <c r="HA85" s="80"/>
      <c r="HB85" s="80"/>
      <c r="HC85" s="80"/>
      <c r="HD85" s="80"/>
      <c r="HE85" s="80"/>
      <c r="HF85" s="80"/>
      <c r="HG85" s="80"/>
      <c r="HH85" s="80"/>
      <c r="HI85" s="80"/>
      <c r="HJ85" s="80"/>
      <c r="HK85" s="80"/>
      <c r="HL85" s="80"/>
      <c r="HM85" s="80"/>
      <c r="HN85" s="80"/>
      <c r="HO85" s="80"/>
      <c r="HP85" s="80"/>
      <c r="HQ85" s="80"/>
      <c r="HR85" s="80"/>
      <c r="HS85" s="80"/>
      <c r="HT85" s="80"/>
      <c r="HU85" s="80"/>
      <c r="HV85" s="80"/>
      <c r="HW85" s="80"/>
      <c r="HX85" s="80"/>
      <c r="HY85" s="80"/>
      <c r="HZ85" s="80"/>
      <c r="IA85" s="80"/>
      <c r="IB85" s="80"/>
      <c r="IC85" s="80"/>
      <c r="ID85" s="80"/>
      <c r="IE85" s="80"/>
      <c r="IF85" s="80"/>
      <c r="IG85" s="80"/>
      <c r="IH85" s="80"/>
      <c r="II85" s="80"/>
      <c r="IJ85" s="80"/>
      <c r="IK85" s="80"/>
      <c r="IL85" s="80"/>
      <c r="IM85" s="80"/>
      <c r="IN85" s="80"/>
      <c r="IO85" s="80"/>
      <c r="IP85" s="80"/>
      <c r="IQ85" s="80"/>
      <c r="IR85" s="80"/>
      <c r="IS85" s="80"/>
      <c r="IT85" s="80"/>
      <c r="IU85" s="80"/>
      <c r="IV85" s="80"/>
    </row>
    <row r="86" spans="1:256" x14ac:dyDescent="0.2">
      <c r="G86" s="110"/>
      <c r="I86" s="85"/>
      <c r="K86" s="110"/>
      <c r="M86" s="85"/>
      <c r="N86" s="22"/>
    </row>
    <row r="87" spans="1:256" s="14" customFormat="1" x14ac:dyDescent="0.2">
      <c r="A87" s="34" t="s">
        <v>99</v>
      </c>
      <c r="B87" s="41" t="s">
        <v>121</v>
      </c>
      <c r="C87" s="168"/>
      <c r="D87" s="68">
        <v>44834</v>
      </c>
      <c r="E87" s="46"/>
      <c r="F87" s="22">
        <v>1026450.2</v>
      </c>
      <c r="G87" s="110">
        <f t="shared" ref="G87:G96" si="15">H87/F87</f>
        <v>1</v>
      </c>
      <c r="H87" s="22">
        <v>1026450.2</v>
      </c>
      <c r="I87" s="90" t="s">
        <v>61</v>
      </c>
      <c r="J87" s="22">
        <v>1032392.58</v>
      </c>
      <c r="K87" s="110">
        <f t="shared" ref="K87:K93" si="16">L87/J87</f>
        <v>1</v>
      </c>
      <c r="L87" s="22">
        <v>1032392.58</v>
      </c>
      <c r="M87" s="88"/>
      <c r="N87" s="9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  <c r="GB87" s="62"/>
      <c r="GC87" s="62"/>
      <c r="GD87" s="62"/>
      <c r="GE87" s="62"/>
      <c r="GF87" s="62"/>
      <c r="GG87" s="62"/>
      <c r="GH87" s="62"/>
      <c r="GI87" s="62"/>
      <c r="GJ87" s="62"/>
      <c r="GK87" s="62"/>
      <c r="GL87" s="62"/>
      <c r="GM87" s="62"/>
      <c r="GN87" s="62"/>
      <c r="GO87" s="62"/>
      <c r="GP87" s="62"/>
      <c r="GQ87" s="62"/>
      <c r="GR87" s="62"/>
      <c r="GS87" s="62"/>
      <c r="GT87" s="62"/>
      <c r="GU87" s="62"/>
      <c r="GV87" s="62"/>
      <c r="GW87" s="62"/>
      <c r="GX87" s="62"/>
      <c r="GY87" s="62"/>
      <c r="GZ87" s="62"/>
      <c r="HA87" s="62"/>
      <c r="HB87" s="62"/>
      <c r="HC87" s="62"/>
      <c r="HD87" s="62"/>
      <c r="HE87" s="62"/>
      <c r="HF87" s="62"/>
      <c r="HG87" s="62"/>
      <c r="HH87" s="62"/>
      <c r="HI87" s="62"/>
      <c r="HJ87" s="62"/>
      <c r="HK87" s="62"/>
      <c r="HL87" s="62"/>
      <c r="HM87" s="62"/>
      <c r="HN87" s="62"/>
      <c r="HO87" s="62"/>
      <c r="HP87" s="62"/>
      <c r="HQ87" s="62"/>
      <c r="HR87" s="62"/>
      <c r="HS87" s="62"/>
      <c r="HT87" s="62"/>
      <c r="HU87" s="62"/>
      <c r="HV87" s="62"/>
      <c r="HW87" s="62"/>
      <c r="HX87" s="62"/>
      <c r="HY87" s="62"/>
      <c r="HZ87" s="62"/>
      <c r="IA87" s="62"/>
      <c r="IB87" s="62"/>
      <c r="IC87" s="62"/>
      <c r="ID87" s="62"/>
      <c r="IE87" s="62"/>
      <c r="IF87" s="62"/>
      <c r="IG87" s="62"/>
      <c r="IH87" s="62"/>
      <c r="II87" s="62"/>
      <c r="IJ87" s="62"/>
      <c r="IK87" s="62"/>
      <c r="IL87" s="62"/>
      <c r="IM87" s="62"/>
      <c r="IN87" s="62"/>
      <c r="IO87" s="62"/>
      <c r="IP87" s="62"/>
      <c r="IQ87" s="62"/>
      <c r="IR87" s="62"/>
      <c r="IS87" s="62"/>
      <c r="IT87" s="62"/>
      <c r="IU87" s="62"/>
      <c r="IV87" s="62"/>
    </row>
    <row r="88" spans="1:256" s="14" customFormat="1" x14ac:dyDescent="0.2">
      <c r="A88" s="34"/>
      <c r="B88" s="34"/>
      <c r="C88" s="168"/>
      <c r="D88" s="69"/>
      <c r="E88" s="34"/>
      <c r="F88" s="49">
        <f>SUM(F87)</f>
        <v>1026450.2</v>
      </c>
      <c r="G88" s="110"/>
      <c r="H88" s="49">
        <f>SUM(H87)</f>
        <v>1026450.2</v>
      </c>
      <c r="I88" s="85"/>
      <c r="J88" s="49">
        <f>SUM(J87)</f>
        <v>1032392.58</v>
      </c>
      <c r="K88" s="110"/>
      <c r="L88" s="49">
        <f>SUM(L87)</f>
        <v>1032392.58</v>
      </c>
      <c r="M88" s="86"/>
      <c r="N88" s="92">
        <f>SUM(L88-H88)</f>
        <v>5942.3800000000047</v>
      </c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  <c r="FX88" s="62"/>
      <c r="FY88" s="62"/>
      <c r="FZ88" s="62"/>
      <c r="GA88" s="62"/>
      <c r="GB88" s="62"/>
      <c r="GC88" s="62"/>
      <c r="GD88" s="62"/>
      <c r="GE88" s="62"/>
      <c r="GF88" s="62"/>
      <c r="GG88" s="62"/>
      <c r="GH88" s="62"/>
      <c r="GI88" s="62"/>
      <c r="GJ88" s="62"/>
      <c r="GK88" s="62"/>
      <c r="GL88" s="62"/>
      <c r="GM88" s="62"/>
      <c r="GN88" s="62"/>
      <c r="GO88" s="62"/>
      <c r="GP88" s="62"/>
      <c r="GQ88" s="62"/>
      <c r="GR88" s="62"/>
      <c r="GS88" s="62"/>
      <c r="GT88" s="62"/>
      <c r="GU88" s="62"/>
      <c r="GV88" s="62"/>
      <c r="GW88" s="62"/>
      <c r="GX88" s="62"/>
      <c r="GY88" s="62"/>
      <c r="GZ88" s="62"/>
      <c r="HA88" s="62"/>
      <c r="HB88" s="62"/>
      <c r="HC88" s="62"/>
      <c r="HD88" s="62"/>
      <c r="HE88" s="62"/>
      <c r="HF88" s="62"/>
      <c r="HG88" s="62"/>
      <c r="HH88" s="62"/>
      <c r="HI88" s="62"/>
      <c r="HJ88" s="62"/>
      <c r="HK88" s="62"/>
      <c r="HL88" s="62"/>
      <c r="HM88" s="62"/>
      <c r="HN88" s="62"/>
      <c r="HO88" s="62"/>
      <c r="HP88" s="62"/>
      <c r="HQ88" s="62"/>
      <c r="HR88" s="62"/>
      <c r="HS88" s="62"/>
      <c r="HT88" s="62"/>
      <c r="HU88" s="62"/>
      <c r="HV88" s="62"/>
      <c r="HW88" s="62"/>
      <c r="HX88" s="62"/>
      <c r="HY88" s="62"/>
      <c r="HZ88" s="62"/>
      <c r="IA88" s="62"/>
      <c r="IB88" s="62"/>
      <c r="IC88" s="62"/>
      <c r="ID88" s="62"/>
      <c r="IE88" s="62"/>
      <c r="IF88" s="62"/>
      <c r="IG88" s="62"/>
      <c r="IH88" s="62"/>
      <c r="II88" s="62"/>
      <c r="IJ88" s="62"/>
      <c r="IK88" s="62"/>
      <c r="IL88" s="62"/>
      <c r="IM88" s="62"/>
      <c r="IN88" s="62"/>
      <c r="IO88" s="62"/>
      <c r="IP88" s="62"/>
      <c r="IQ88" s="62"/>
      <c r="IR88" s="62"/>
      <c r="IS88" s="62"/>
      <c r="IT88" s="62"/>
      <c r="IU88" s="62"/>
      <c r="IV88" s="62"/>
    </row>
    <row r="89" spans="1:256" s="14" customFormat="1" x14ac:dyDescent="0.2">
      <c r="A89" s="34"/>
      <c r="B89" s="34"/>
      <c r="C89" s="168"/>
      <c r="D89" s="69"/>
      <c r="E89" s="34"/>
      <c r="F89" s="49"/>
      <c r="G89" s="110"/>
      <c r="H89" s="49"/>
      <c r="I89" s="85"/>
      <c r="J89" s="49"/>
      <c r="K89" s="110"/>
      <c r="L89" s="49"/>
      <c r="M89" s="86"/>
      <c r="N89" s="9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62"/>
      <c r="FX89" s="62"/>
      <c r="FY89" s="62"/>
      <c r="FZ89" s="62"/>
      <c r="GA89" s="62"/>
      <c r="GB89" s="62"/>
      <c r="GC89" s="62"/>
      <c r="GD89" s="62"/>
      <c r="GE89" s="62"/>
      <c r="GF89" s="62"/>
      <c r="GG89" s="62"/>
      <c r="GH89" s="62"/>
      <c r="GI89" s="62"/>
      <c r="GJ89" s="62"/>
      <c r="GK89" s="62"/>
      <c r="GL89" s="62"/>
      <c r="GM89" s="62"/>
      <c r="GN89" s="62"/>
      <c r="GO89" s="62"/>
      <c r="GP89" s="62"/>
      <c r="GQ89" s="62"/>
      <c r="GR89" s="62"/>
      <c r="GS89" s="62"/>
      <c r="GT89" s="62"/>
      <c r="GU89" s="62"/>
      <c r="GV89" s="62"/>
      <c r="GW89" s="62"/>
      <c r="GX89" s="62"/>
      <c r="GY89" s="62"/>
      <c r="GZ89" s="62"/>
      <c r="HA89" s="62"/>
      <c r="HB89" s="62"/>
      <c r="HC89" s="62"/>
      <c r="HD89" s="62"/>
      <c r="HE89" s="62"/>
      <c r="HF89" s="62"/>
      <c r="HG89" s="62"/>
      <c r="HH89" s="62"/>
      <c r="HI89" s="62"/>
      <c r="HJ89" s="62"/>
      <c r="HK89" s="62"/>
      <c r="HL89" s="62"/>
      <c r="HM89" s="62"/>
      <c r="HN89" s="62"/>
      <c r="HO89" s="62"/>
      <c r="HP89" s="62"/>
      <c r="HQ89" s="62"/>
      <c r="HR89" s="62"/>
      <c r="HS89" s="62"/>
      <c r="HT89" s="62"/>
      <c r="HU89" s="62"/>
      <c r="HV89" s="62"/>
      <c r="HW89" s="62"/>
      <c r="HX89" s="62"/>
      <c r="HY89" s="62"/>
      <c r="HZ89" s="62"/>
      <c r="IA89" s="62"/>
      <c r="IB89" s="62"/>
      <c r="IC89" s="62"/>
      <c r="ID89" s="62"/>
      <c r="IE89" s="62"/>
      <c r="IF89" s="62"/>
      <c r="IG89" s="62"/>
      <c r="IH89" s="62"/>
      <c r="II89" s="62"/>
      <c r="IJ89" s="62"/>
      <c r="IK89" s="62"/>
      <c r="IL89" s="62"/>
      <c r="IM89" s="62"/>
      <c r="IN89" s="62"/>
      <c r="IO89" s="62"/>
      <c r="IP89" s="62"/>
      <c r="IQ89" s="62"/>
      <c r="IR89" s="62"/>
      <c r="IS89" s="62"/>
      <c r="IT89" s="62"/>
      <c r="IU89" s="62"/>
      <c r="IV89" s="62"/>
    </row>
    <row r="90" spans="1:256" s="14" customFormat="1" x14ac:dyDescent="0.2">
      <c r="A90" s="34" t="s">
        <v>15</v>
      </c>
      <c r="B90" s="41" t="s">
        <v>121</v>
      </c>
      <c r="C90" s="222"/>
      <c r="D90" s="68">
        <v>44834</v>
      </c>
      <c r="E90" s="46"/>
      <c r="F90" s="22">
        <v>2771545.59</v>
      </c>
      <c r="G90" s="110">
        <f t="shared" ref="G90:G99" si="17">H90/F90</f>
        <v>1</v>
      </c>
      <c r="H90" s="22">
        <v>2771545.59</v>
      </c>
      <c r="I90" s="90" t="s">
        <v>61</v>
      </c>
      <c r="J90" s="22">
        <v>1863394.48</v>
      </c>
      <c r="K90" s="110">
        <f t="shared" si="16"/>
        <v>1</v>
      </c>
      <c r="L90" s="22">
        <v>1863394.48</v>
      </c>
      <c r="M90" s="88"/>
      <c r="N90" s="9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2"/>
      <c r="FK90" s="62"/>
      <c r="FL90" s="62"/>
      <c r="FM90" s="62"/>
      <c r="FN90" s="62"/>
      <c r="FO90" s="62"/>
      <c r="FP90" s="62"/>
      <c r="FQ90" s="62"/>
      <c r="FR90" s="62"/>
      <c r="FS90" s="62"/>
      <c r="FT90" s="62"/>
      <c r="FU90" s="62"/>
      <c r="FV90" s="62"/>
      <c r="FW90" s="62"/>
      <c r="FX90" s="62"/>
      <c r="FY90" s="62"/>
      <c r="FZ90" s="62"/>
      <c r="GA90" s="62"/>
      <c r="GB90" s="62"/>
      <c r="GC90" s="62"/>
      <c r="GD90" s="62"/>
      <c r="GE90" s="62"/>
      <c r="GF90" s="62"/>
      <c r="GG90" s="62"/>
      <c r="GH90" s="62"/>
      <c r="GI90" s="62"/>
      <c r="GJ90" s="62"/>
      <c r="GK90" s="62"/>
      <c r="GL90" s="62"/>
      <c r="GM90" s="62"/>
      <c r="GN90" s="62"/>
      <c r="GO90" s="62"/>
      <c r="GP90" s="62"/>
      <c r="GQ90" s="62"/>
      <c r="GR90" s="62"/>
      <c r="GS90" s="62"/>
      <c r="GT90" s="62"/>
      <c r="GU90" s="62"/>
      <c r="GV90" s="62"/>
      <c r="GW90" s="62"/>
      <c r="GX90" s="62"/>
      <c r="GY90" s="62"/>
      <c r="GZ90" s="62"/>
      <c r="HA90" s="62"/>
      <c r="HB90" s="62"/>
      <c r="HC90" s="62"/>
      <c r="HD90" s="62"/>
      <c r="HE90" s="62"/>
      <c r="HF90" s="62"/>
      <c r="HG90" s="62"/>
      <c r="HH90" s="62"/>
      <c r="HI90" s="62"/>
      <c r="HJ90" s="62"/>
      <c r="HK90" s="62"/>
      <c r="HL90" s="62"/>
      <c r="HM90" s="62"/>
      <c r="HN90" s="62"/>
      <c r="HO90" s="62"/>
      <c r="HP90" s="62"/>
      <c r="HQ90" s="62"/>
      <c r="HR90" s="62"/>
      <c r="HS90" s="62"/>
      <c r="HT90" s="62"/>
      <c r="HU90" s="62"/>
      <c r="HV90" s="62"/>
      <c r="HW90" s="62"/>
      <c r="HX90" s="62"/>
      <c r="HY90" s="62"/>
      <c r="HZ90" s="62"/>
      <c r="IA90" s="62"/>
      <c r="IB90" s="62"/>
      <c r="IC90" s="62"/>
      <c r="ID90" s="62"/>
      <c r="IE90" s="62"/>
      <c r="IF90" s="62"/>
      <c r="IG90" s="62"/>
      <c r="IH90" s="62"/>
      <c r="II90" s="62"/>
      <c r="IJ90" s="62"/>
      <c r="IK90" s="62"/>
      <c r="IL90" s="62"/>
      <c r="IM90" s="62"/>
      <c r="IN90" s="62"/>
      <c r="IO90" s="62"/>
      <c r="IP90" s="62"/>
      <c r="IQ90" s="62"/>
      <c r="IR90" s="62"/>
      <c r="IS90" s="62"/>
      <c r="IT90" s="62"/>
      <c r="IU90" s="62"/>
      <c r="IV90" s="62"/>
    </row>
    <row r="91" spans="1:256" s="14" customFormat="1" ht="12.6" customHeight="1" x14ac:dyDescent="0.2">
      <c r="A91" s="36"/>
      <c r="B91" s="47"/>
      <c r="C91" s="221"/>
      <c r="D91" s="48"/>
      <c r="E91" s="36"/>
      <c r="F91" s="49">
        <f>SUM(F90)</f>
        <v>2771545.59</v>
      </c>
      <c r="G91" s="110"/>
      <c r="H91" s="49">
        <f>SUM(H90)</f>
        <v>2771545.59</v>
      </c>
      <c r="I91" s="85"/>
      <c r="J91" s="49">
        <f>SUM(J90)</f>
        <v>1863394.48</v>
      </c>
      <c r="K91" s="110"/>
      <c r="L91" s="49">
        <f>SUM(L90)</f>
        <v>1863394.48</v>
      </c>
      <c r="M91" s="86"/>
      <c r="N91" s="92">
        <f>SUM(L91-H91)</f>
        <v>-908151.10999999987</v>
      </c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62"/>
      <c r="FX91" s="62"/>
      <c r="FY91" s="62"/>
      <c r="FZ91" s="62"/>
      <c r="GA91" s="62"/>
      <c r="GB91" s="62"/>
      <c r="GC91" s="62"/>
      <c r="GD91" s="62"/>
      <c r="GE91" s="62"/>
      <c r="GF91" s="62"/>
      <c r="GG91" s="62"/>
      <c r="GH91" s="62"/>
      <c r="GI91" s="62"/>
      <c r="GJ91" s="62"/>
      <c r="GK91" s="62"/>
      <c r="GL91" s="62"/>
      <c r="GM91" s="62"/>
      <c r="GN91" s="62"/>
      <c r="GO91" s="62"/>
      <c r="GP91" s="62"/>
      <c r="GQ91" s="62"/>
      <c r="GR91" s="62"/>
      <c r="GS91" s="62"/>
      <c r="GT91" s="62"/>
      <c r="GU91" s="62"/>
      <c r="GV91" s="62"/>
      <c r="GW91" s="62"/>
      <c r="GX91" s="62"/>
      <c r="GY91" s="62"/>
      <c r="GZ91" s="62"/>
      <c r="HA91" s="62"/>
      <c r="HB91" s="62"/>
      <c r="HC91" s="62"/>
      <c r="HD91" s="62"/>
      <c r="HE91" s="62"/>
      <c r="HF91" s="62"/>
      <c r="HG91" s="62"/>
      <c r="HH91" s="62"/>
      <c r="HI91" s="62"/>
      <c r="HJ91" s="62"/>
      <c r="HK91" s="62"/>
      <c r="HL91" s="62"/>
      <c r="HM91" s="62"/>
      <c r="HN91" s="62"/>
      <c r="HO91" s="62"/>
      <c r="HP91" s="62"/>
      <c r="HQ91" s="62"/>
      <c r="HR91" s="62"/>
      <c r="HS91" s="62"/>
      <c r="HT91" s="62"/>
      <c r="HU91" s="62"/>
      <c r="HV91" s="62"/>
      <c r="HW91" s="62"/>
      <c r="HX91" s="62"/>
      <c r="HY91" s="62"/>
      <c r="HZ91" s="62"/>
      <c r="IA91" s="62"/>
      <c r="IB91" s="62"/>
      <c r="IC91" s="62"/>
      <c r="ID91" s="62"/>
      <c r="IE91" s="62"/>
      <c r="IF91" s="62"/>
      <c r="IG91" s="62"/>
      <c r="IH91" s="62"/>
      <c r="II91" s="62"/>
      <c r="IJ91" s="62"/>
      <c r="IK91" s="62"/>
      <c r="IL91" s="62"/>
      <c r="IM91" s="62"/>
      <c r="IN91" s="62"/>
      <c r="IO91" s="62"/>
      <c r="IP91" s="62"/>
      <c r="IQ91" s="62"/>
      <c r="IR91" s="62"/>
      <c r="IS91" s="62"/>
      <c r="IT91" s="62"/>
      <c r="IU91" s="62"/>
      <c r="IV91" s="62"/>
    </row>
    <row r="92" spans="1:256" s="14" customFormat="1" x14ac:dyDescent="0.2">
      <c r="A92" s="36"/>
      <c r="B92" s="47"/>
      <c r="C92" s="221"/>
      <c r="D92" s="48"/>
      <c r="E92" s="36"/>
      <c r="F92" s="49"/>
      <c r="G92" s="110"/>
      <c r="H92" s="49"/>
      <c r="I92" s="85"/>
      <c r="J92" s="49"/>
      <c r="K92" s="110"/>
      <c r="L92" s="49"/>
      <c r="M92" s="86"/>
      <c r="N92" s="9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2"/>
      <c r="FK92" s="62"/>
      <c r="FL92" s="62"/>
      <c r="FM92" s="62"/>
      <c r="FN92" s="62"/>
      <c r="FO92" s="62"/>
      <c r="FP92" s="62"/>
      <c r="FQ92" s="62"/>
      <c r="FR92" s="62"/>
      <c r="FS92" s="62"/>
      <c r="FT92" s="62"/>
      <c r="FU92" s="62"/>
      <c r="FV92" s="62"/>
      <c r="FW92" s="62"/>
      <c r="FX92" s="62"/>
      <c r="FY92" s="62"/>
      <c r="FZ92" s="62"/>
      <c r="GA92" s="62"/>
      <c r="GB92" s="62"/>
      <c r="GC92" s="62"/>
      <c r="GD92" s="62"/>
      <c r="GE92" s="62"/>
      <c r="GF92" s="62"/>
      <c r="GG92" s="62"/>
      <c r="GH92" s="62"/>
      <c r="GI92" s="62"/>
      <c r="GJ92" s="62"/>
      <c r="GK92" s="62"/>
      <c r="GL92" s="62"/>
      <c r="GM92" s="62"/>
      <c r="GN92" s="62"/>
      <c r="GO92" s="62"/>
      <c r="GP92" s="62"/>
      <c r="GQ92" s="62"/>
      <c r="GR92" s="62"/>
      <c r="GS92" s="62"/>
      <c r="GT92" s="62"/>
      <c r="GU92" s="62"/>
      <c r="GV92" s="62"/>
      <c r="GW92" s="62"/>
      <c r="GX92" s="62"/>
      <c r="GY92" s="62"/>
      <c r="GZ92" s="62"/>
      <c r="HA92" s="62"/>
      <c r="HB92" s="62"/>
      <c r="HC92" s="62"/>
      <c r="HD92" s="62"/>
      <c r="HE92" s="62"/>
      <c r="HF92" s="62"/>
      <c r="HG92" s="62"/>
      <c r="HH92" s="62"/>
      <c r="HI92" s="62"/>
      <c r="HJ92" s="62"/>
      <c r="HK92" s="62"/>
      <c r="HL92" s="62"/>
      <c r="HM92" s="62"/>
      <c r="HN92" s="62"/>
      <c r="HO92" s="62"/>
      <c r="HP92" s="62"/>
      <c r="HQ92" s="62"/>
      <c r="HR92" s="62"/>
      <c r="HS92" s="62"/>
      <c r="HT92" s="62"/>
      <c r="HU92" s="62"/>
      <c r="HV92" s="62"/>
      <c r="HW92" s="62"/>
      <c r="HX92" s="62"/>
      <c r="HY92" s="62"/>
      <c r="HZ92" s="62"/>
      <c r="IA92" s="62"/>
      <c r="IB92" s="62"/>
      <c r="IC92" s="62"/>
      <c r="ID92" s="62"/>
      <c r="IE92" s="62"/>
      <c r="IF92" s="62"/>
      <c r="IG92" s="62"/>
      <c r="IH92" s="62"/>
      <c r="II92" s="62"/>
      <c r="IJ92" s="62"/>
      <c r="IK92" s="62"/>
      <c r="IL92" s="62"/>
      <c r="IM92" s="62"/>
      <c r="IN92" s="62"/>
      <c r="IO92" s="62"/>
      <c r="IP92" s="62"/>
      <c r="IQ92" s="62"/>
      <c r="IR92" s="62"/>
      <c r="IS92" s="62"/>
      <c r="IT92" s="62"/>
      <c r="IU92" s="62"/>
      <c r="IV92" s="62"/>
    </row>
    <row r="93" spans="1:256" s="14" customFormat="1" outlineLevel="1" x14ac:dyDescent="0.2">
      <c r="A93" s="34" t="s">
        <v>16</v>
      </c>
      <c r="B93" s="41" t="s">
        <v>121</v>
      </c>
      <c r="C93" s="168"/>
      <c r="D93" s="68">
        <v>44834</v>
      </c>
      <c r="E93" s="46"/>
      <c r="F93" s="22">
        <v>17509116.82</v>
      </c>
      <c r="G93" s="110">
        <f t="shared" ref="G93:G102" si="18">H93/F93</f>
        <v>1</v>
      </c>
      <c r="H93" s="22">
        <v>17509116.82</v>
      </c>
      <c r="I93" s="90" t="s">
        <v>61</v>
      </c>
      <c r="J93" s="22">
        <v>13005696.26</v>
      </c>
      <c r="K93" s="110">
        <f t="shared" si="16"/>
        <v>1</v>
      </c>
      <c r="L93" s="22">
        <v>13005696.26</v>
      </c>
      <c r="M93" s="88"/>
      <c r="N93" s="9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2"/>
      <c r="FK93" s="62"/>
      <c r="FL93" s="62"/>
      <c r="FM93" s="62"/>
      <c r="FN93" s="62"/>
      <c r="FO93" s="62"/>
      <c r="FP93" s="62"/>
      <c r="FQ93" s="62"/>
      <c r="FR93" s="62"/>
      <c r="FS93" s="62"/>
      <c r="FT93" s="62"/>
      <c r="FU93" s="62"/>
      <c r="FV93" s="62"/>
      <c r="FW93" s="62"/>
      <c r="FX93" s="62"/>
      <c r="FY93" s="62"/>
      <c r="FZ93" s="62"/>
      <c r="GA93" s="62"/>
      <c r="GB93" s="62"/>
      <c r="GC93" s="62"/>
      <c r="GD93" s="62"/>
      <c r="GE93" s="62"/>
      <c r="GF93" s="62"/>
      <c r="GG93" s="62"/>
      <c r="GH93" s="62"/>
      <c r="GI93" s="62"/>
      <c r="GJ93" s="62"/>
      <c r="GK93" s="62"/>
      <c r="GL93" s="62"/>
      <c r="GM93" s="62"/>
      <c r="GN93" s="62"/>
      <c r="GO93" s="62"/>
      <c r="GP93" s="62"/>
      <c r="GQ93" s="62"/>
      <c r="GR93" s="62"/>
      <c r="GS93" s="62"/>
      <c r="GT93" s="62"/>
      <c r="GU93" s="62"/>
      <c r="GV93" s="62"/>
      <c r="GW93" s="62"/>
      <c r="GX93" s="62"/>
      <c r="GY93" s="62"/>
      <c r="GZ93" s="62"/>
      <c r="HA93" s="62"/>
      <c r="HB93" s="62"/>
      <c r="HC93" s="62"/>
      <c r="HD93" s="62"/>
      <c r="HE93" s="62"/>
      <c r="HF93" s="62"/>
      <c r="HG93" s="62"/>
      <c r="HH93" s="62"/>
      <c r="HI93" s="62"/>
      <c r="HJ93" s="62"/>
      <c r="HK93" s="62"/>
      <c r="HL93" s="62"/>
      <c r="HM93" s="62"/>
      <c r="HN93" s="62"/>
      <c r="HO93" s="62"/>
      <c r="HP93" s="62"/>
      <c r="HQ93" s="62"/>
      <c r="HR93" s="62"/>
      <c r="HS93" s="62"/>
      <c r="HT93" s="62"/>
      <c r="HU93" s="62"/>
      <c r="HV93" s="62"/>
      <c r="HW93" s="62"/>
      <c r="HX93" s="62"/>
      <c r="HY93" s="62"/>
      <c r="HZ93" s="62"/>
      <c r="IA93" s="62"/>
      <c r="IB93" s="62"/>
      <c r="IC93" s="62"/>
      <c r="ID93" s="62"/>
      <c r="IE93" s="62"/>
      <c r="IF93" s="62"/>
      <c r="IG93" s="62"/>
      <c r="IH93" s="62"/>
      <c r="II93" s="62"/>
      <c r="IJ93" s="62"/>
      <c r="IK93" s="62"/>
      <c r="IL93" s="62"/>
      <c r="IM93" s="62"/>
      <c r="IN93" s="62"/>
      <c r="IO93" s="62"/>
      <c r="IP93" s="62"/>
      <c r="IQ93" s="62"/>
      <c r="IR93" s="62"/>
      <c r="IS93" s="62"/>
      <c r="IT93" s="62"/>
      <c r="IU93" s="62"/>
      <c r="IV93" s="62"/>
    </row>
    <row r="94" spans="1:256" s="14" customFormat="1" x14ac:dyDescent="0.2">
      <c r="A94" s="34"/>
      <c r="B94" s="34"/>
      <c r="C94" s="168"/>
      <c r="D94" s="70"/>
      <c r="E94" s="34"/>
      <c r="F94" s="49">
        <f>SUM(F93)</f>
        <v>17509116.82</v>
      </c>
      <c r="G94" s="110"/>
      <c r="H94" s="49">
        <f>SUM(H93)</f>
        <v>17509116.82</v>
      </c>
      <c r="I94" s="85"/>
      <c r="J94" s="49">
        <f>SUM(J93)</f>
        <v>13005696.26</v>
      </c>
      <c r="K94" s="110"/>
      <c r="L94" s="49">
        <f>SUM(L93)</f>
        <v>13005696.26</v>
      </c>
      <c r="M94" s="86"/>
      <c r="N94" s="92">
        <f>SUM(L94-H94)</f>
        <v>-4503420.5600000005</v>
      </c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2"/>
      <c r="FK94" s="62"/>
      <c r="FL94" s="62"/>
      <c r="FM94" s="62"/>
      <c r="FN94" s="62"/>
      <c r="FO94" s="62"/>
      <c r="FP94" s="62"/>
      <c r="FQ94" s="62"/>
      <c r="FR94" s="62"/>
      <c r="FS94" s="62"/>
      <c r="FT94" s="62"/>
      <c r="FU94" s="62"/>
      <c r="FV94" s="62"/>
      <c r="FW94" s="62"/>
      <c r="FX94" s="62"/>
      <c r="FY94" s="62"/>
      <c r="FZ94" s="62"/>
      <c r="GA94" s="62"/>
      <c r="GB94" s="62"/>
      <c r="GC94" s="62"/>
      <c r="GD94" s="62"/>
      <c r="GE94" s="62"/>
      <c r="GF94" s="62"/>
      <c r="GG94" s="62"/>
      <c r="GH94" s="62"/>
      <c r="GI94" s="62"/>
      <c r="GJ94" s="62"/>
      <c r="GK94" s="62"/>
      <c r="GL94" s="62"/>
      <c r="GM94" s="62"/>
      <c r="GN94" s="62"/>
      <c r="GO94" s="62"/>
      <c r="GP94" s="62"/>
      <c r="GQ94" s="62"/>
      <c r="GR94" s="62"/>
      <c r="GS94" s="62"/>
      <c r="GT94" s="62"/>
      <c r="GU94" s="62"/>
      <c r="GV94" s="62"/>
      <c r="GW94" s="62"/>
      <c r="GX94" s="62"/>
      <c r="GY94" s="62"/>
      <c r="GZ94" s="62"/>
      <c r="HA94" s="62"/>
      <c r="HB94" s="62"/>
      <c r="HC94" s="62"/>
      <c r="HD94" s="62"/>
      <c r="HE94" s="62"/>
      <c r="HF94" s="62"/>
      <c r="HG94" s="62"/>
      <c r="HH94" s="62"/>
      <c r="HI94" s="62"/>
      <c r="HJ94" s="62"/>
      <c r="HK94" s="62"/>
      <c r="HL94" s="62"/>
      <c r="HM94" s="62"/>
      <c r="HN94" s="62"/>
      <c r="HO94" s="62"/>
      <c r="HP94" s="62"/>
      <c r="HQ94" s="62"/>
      <c r="HR94" s="62"/>
      <c r="HS94" s="62"/>
      <c r="HT94" s="62"/>
      <c r="HU94" s="62"/>
      <c r="HV94" s="62"/>
      <c r="HW94" s="62"/>
      <c r="HX94" s="62"/>
      <c r="HY94" s="62"/>
      <c r="HZ94" s="62"/>
      <c r="IA94" s="62"/>
      <c r="IB94" s="62"/>
      <c r="IC94" s="62"/>
      <c r="ID94" s="62"/>
      <c r="IE94" s="62"/>
      <c r="IF94" s="62"/>
      <c r="IG94" s="62"/>
      <c r="IH94" s="62"/>
      <c r="II94" s="62"/>
      <c r="IJ94" s="62"/>
      <c r="IK94" s="62"/>
      <c r="IL94" s="62"/>
      <c r="IM94" s="62"/>
      <c r="IN94" s="62"/>
      <c r="IO94" s="62"/>
      <c r="IP94" s="62"/>
      <c r="IQ94" s="62"/>
      <c r="IR94" s="62"/>
      <c r="IS94" s="62"/>
      <c r="IT94" s="62"/>
      <c r="IU94" s="62"/>
      <c r="IV94" s="62"/>
    </row>
    <row r="95" spans="1:256" s="14" customFormat="1" x14ac:dyDescent="0.2">
      <c r="A95" s="196" t="s">
        <v>142</v>
      </c>
      <c r="B95" s="34"/>
      <c r="C95" s="168"/>
      <c r="D95" s="68"/>
      <c r="E95" s="34"/>
      <c r="F95" s="22"/>
      <c r="G95" s="110"/>
      <c r="H95" s="22"/>
      <c r="I95" s="90"/>
      <c r="J95" s="22"/>
      <c r="K95" s="110"/>
      <c r="L95" s="22"/>
      <c r="M95" s="88"/>
      <c r="N95" s="9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2"/>
      <c r="FK95" s="62"/>
      <c r="FL95" s="62"/>
      <c r="FM95" s="62"/>
      <c r="FN95" s="62"/>
      <c r="FO95" s="62"/>
      <c r="FP95" s="62"/>
      <c r="FQ95" s="62"/>
      <c r="FR95" s="62"/>
      <c r="FS95" s="62"/>
      <c r="FT95" s="62"/>
      <c r="FU95" s="62"/>
      <c r="FV95" s="62"/>
      <c r="FW95" s="62"/>
      <c r="FX95" s="62"/>
      <c r="FY95" s="62"/>
      <c r="FZ95" s="62"/>
      <c r="GA95" s="62"/>
      <c r="GB95" s="62"/>
      <c r="GC95" s="62"/>
      <c r="GD95" s="62"/>
      <c r="GE95" s="62"/>
      <c r="GF95" s="62"/>
      <c r="GG95" s="62"/>
      <c r="GH95" s="62"/>
      <c r="GI95" s="62"/>
      <c r="GJ95" s="62"/>
      <c r="GK95" s="62"/>
      <c r="GL95" s="62"/>
      <c r="GM95" s="62"/>
      <c r="GN95" s="62"/>
      <c r="GO95" s="62"/>
      <c r="GP95" s="62"/>
      <c r="GQ95" s="62"/>
      <c r="GR95" s="62"/>
      <c r="GS95" s="62"/>
      <c r="GT95" s="62"/>
      <c r="GU95" s="62"/>
      <c r="GV95" s="62"/>
      <c r="GW95" s="62"/>
      <c r="GX95" s="62"/>
      <c r="GY95" s="62"/>
      <c r="GZ95" s="62"/>
      <c r="HA95" s="62"/>
      <c r="HB95" s="62"/>
      <c r="HC95" s="62"/>
      <c r="HD95" s="62"/>
      <c r="HE95" s="62"/>
      <c r="HF95" s="62"/>
      <c r="HG95" s="62"/>
      <c r="HH95" s="62"/>
      <c r="HI95" s="62"/>
      <c r="HJ95" s="62"/>
      <c r="HK95" s="62"/>
      <c r="HL95" s="62"/>
      <c r="HM95" s="62"/>
      <c r="HN95" s="62"/>
      <c r="HO95" s="62"/>
      <c r="HP95" s="62"/>
      <c r="HQ95" s="62"/>
      <c r="HR95" s="62"/>
      <c r="HS95" s="62"/>
      <c r="HT95" s="62"/>
      <c r="HU95" s="62"/>
      <c r="HV95" s="62"/>
      <c r="HW95" s="62"/>
      <c r="HX95" s="62"/>
      <c r="HY95" s="62"/>
      <c r="HZ95" s="62"/>
      <c r="IA95" s="62"/>
      <c r="IB95" s="62"/>
      <c r="IC95" s="62"/>
      <c r="ID95" s="62"/>
      <c r="IE95" s="62"/>
      <c r="IF95" s="62"/>
      <c r="IG95" s="62"/>
      <c r="IH95" s="62"/>
      <c r="II95" s="62"/>
      <c r="IJ95" s="62"/>
      <c r="IK95" s="62"/>
      <c r="IL95" s="62"/>
      <c r="IM95" s="62"/>
      <c r="IN95" s="62"/>
      <c r="IO95" s="62"/>
      <c r="IP95" s="62"/>
      <c r="IQ95" s="62"/>
      <c r="IR95" s="62"/>
      <c r="IS95" s="62"/>
      <c r="IT95" s="62"/>
      <c r="IU95" s="62"/>
      <c r="IV95" s="62"/>
    </row>
    <row r="96" spans="1:256" s="95" customFormat="1" ht="13.5" thickBot="1" x14ac:dyDescent="0.25">
      <c r="A96" s="94" t="s">
        <v>64</v>
      </c>
      <c r="B96" s="98"/>
      <c r="C96" s="223"/>
      <c r="D96" s="96"/>
      <c r="F96" s="128">
        <v>106349295.25</v>
      </c>
      <c r="G96" s="130"/>
      <c r="H96" s="128">
        <v>106287823.97</v>
      </c>
      <c r="I96" s="129"/>
      <c r="J96" s="128">
        <v>90989208.959999993</v>
      </c>
      <c r="K96" s="130"/>
      <c r="L96" s="128">
        <v>90846918.010000005</v>
      </c>
      <c r="M96" s="131"/>
      <c r="N96" s="135">
        <f t="shared" ref="N96" si="19">SUM(L96-H96)</f>
        <v>-15440905.959999993</v>
      </c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7"/>
      <c r="BU96" s="97"/>
      <c r="BV96" s="97"/>
      <c r="BW96" s="97"/>
      <c r="BX96" s="97"/>
      <c r="BY96" s="97"/>
      <c r="BZ96" s="97"/>
      <c r="CA96" s="97"/>
      <c r="CB96" s="97"/>
      <c r="CC96" s="97"/>
      <c r="CD96" s="97"/>
      <c r="CE96" s="97"/>
      <c r="CF96" s="97"/>
      <c r="CG96" s="97"/>
      <c r="CH96" s="97"/>
      <c r="CI96" s="97"/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7"/>
      <c r="CU96" s="97"/>
      <c r="CV96" s="97"/>
      <c r="CW96" s="97"/>
      <c r="CX96" s="97"/>
      <c r="CY96" s="97"/>
      <c r="CZ96" s="97"/>
      <c r="DA96" s="97"/>
      <c r="DB96" s="97"/>
      <c r="DC96" s="97"/>
      <c r="DD96" s="97"/>
      <c r="DE96" s="97"/>
      <c r="DF96" s="97"/>
      <c r="DG96" s="97"/>
      <c r="DH96" s="97"/>
      <c r="DI96" s="97"/>
      <c r="DJ96" s="97"/>
      <c r="DK96" s="97"/>
      <c r="DL96" s="97"/>
      <c r="DM96" s="97"/>
      <c r="DN96" s="97"/>
      <c r="DO96" s="97"/>
      <c r="DP96" s="97"/>
      <c r="DQ96" s="97"/>
      <c r="DR96" s="97"/>
      <c r="DS96" s="97"/>
      <c r="DT96" s="97"/>
      <c r="DU96" s="97"/>
      <c r="DV96" s="97"/>
      <c r="DW96" s="97"/>
      <c r="DX96" s="97"/>
      <c r="DY96" s="97"/>
      <c r="DZ96" s="97"/>
      <c r="EA96" s="97"/>
      <c r="EB96" s="97"/>
      <c r="EC96" s="97"/>
      <c r="ED96" s="97"/>
      <c r="EE96" s="97"/>
      <c r="EF96" s="97"/>
      <c r="EG96" s="97"/>
      <c r="EH96" s="97"/>
      <c r="EI96" s="97"/>
      <c r="EJ96" s="97"/>
      <c r="EK96" s="97"/>
      <c r="EL96" s="97"/>
      <c r="EM96" s="97"/>
      <c r="EN96" s="97"/>
      <c r="EO96" s="97"/>
      <c r="EP96" s="97"/>
      <c r="EQ96" s="97"/>
      <c r="ER96" s="97"/>
      <c r="ES96" s="97"/>
      <c r="ET96" s="97"/>
      <c r="EU96" s="97"/>
      <c r="EV96" s="97"/>
      <c r="EW96" s="97"/>
      <c r="EX96" s="97"/>
      <c r="EY96" s="97"/>
      <c r="EZ96" s="97"/>
      <c r="FA96" s="97"/>
      <c r="FB96" s="97"/>
      <c r="FC96" s="97"/>
      <c r="FD96" s="97"/>
      <c r="FE96" s="97"/>
      <c r="FF96" s="97"/>
      <c r="FG96" s="97"/>
      <c r="FH96" s="97"/>
      <c r="FI96" s="97"/>
      <c r="FJ96" s="97"/>
      <c r="FK96" s="97"/>
      <c r="FL96" s="97"/>
      <c r="FM96" s="97"/>
      <c r="FN96" s="97"/>
      <c r="FO96" s="97"/>
      <c r="FP96" s="97"/>
      <c r="FQ96" s="97"/>
      <c r="FR96" s="97"/>
      <c r="FS96" s="97"/>
      <c r="FT96" s="97"/>
      <c r="FU96" s="97"/>
      <c r="FV96" s="97"/>
      <c r="FW96" s="97"/>
      <c r="FX96" s="97"/>
      <c r="FY96" s="97"/>
      <c r="FZ96" s="97"/>
      <c r="GA96" s="97"/>
      <c r="GB96" s="97"/>
      <c r="GC96" s="97"/>
      <c r="GD96" s="97"/>
      <c r="GE96" s="97"/>
      <c r="GF96" s="97"/>
      <c r="GG96" s="97"/>
      <c r="GH96" s="97"/>
      <c r="GI96" s="97"/>
      <c r="GJ96" s="97"/>
      <c r="GK96" s="97"/>
      <c r="GL96" s="97"/>
      <c r="GM96" s="97"/>
      <c r="GN96" s="97"/>
      <c r="GO96" s="97"/>
      <c r="GP96" s="97"/>
      <c r="GQ96" s="97"/>
      <c r="GR96" s="97"/>
      <c r="GS96" s="97"/>
      <c r="GT96" s="97"/>
      <c r="GU96" s="97"/>
      <c r="GV96" s="97"/>
      <c r="GW96" s="97"/>
      <c r="GX96" s="97"/>
      <c r="GY96" s="97"/>
      <c r="GZ96" s="97"/>
      <c r="HA96" s="97"/>
      <c r="HB96" s="97"/>
      <c r="HC96" s="97"/>
      <c r="HD96" s="97"/>
      <c r="HE96" s="97"/>
      <c r="HF96" s="97"/>
      <c r="HG96" s="97"/>
      <c r="HH96" s="97"/>
      <c r="HI96" s="97"/>
      <c r="HJ96" s="97"/>
      <c r="HK96" s="97"/>
      <c r="HL96" s="97"/>
      <c r="HM96" s="97"/>
      <c r="HN96" s="97"/>
      <c r="HO96" s="97"/>
      <c r="HP96" s="97"/>
      <c r="HQ96" s="97"/>
      <c r="HR96" s="97"/>
      <c r="HS96" s="97"/>
      <c r="HT96" s="97"/>
      <c r="HU96" s="97"/>
      <c r="HV96" s="97"/>
      <c r="HW96" s="97"/>
      <c r="HX96" s="97"/>
      <c r="HY96" s="97"/>
      <c r="HZ96" s="97"/>
      <c r="IA96" s="97"/>
      <c r="IB96" s="97"/>
      <c r="IC96" s="97"/>
      <c r="ID96" s="97"/>
      <c r="IE96" s="97"/>
      <c r="IF96" s="97"/>
      <c r="IG96" s="97"/>
      <c r="IH96" s="97"/>
      <c r="II96" s="97"/>
      <c r="IJ96" s="97"/>
      <c r="IK96" s="97"/>
      <c r="IL96" s="97"/>
      <c r="IM96" s="97"/>
      <c r="IN96" s="97"/>
      <c r="IO96" s="97"/>
      <c r="IP96" s="97"/>
      <c r="IQ96" s="97"/>
      <c r="IR96" s="97"/>
      <c r="IS96" s="97"/>
      <c r="IT96" s="97"/>
      <c r="IU96" s="97"/>
      <c r="IV96" s="97"/>
    </row>
    <row r="97" spans="1:16" ht="13.5" thickTop="1" x14ac:dyDescent="0.2">
      <c r="A97" s="185"/>
      <c r="B97" s="53"/>
      <c r="G97" s="51"/>
      <c r="H97" s="22" t="s">
        <v>0</v>
      </c>
      <c r="K97" s="51"/>
      <c r="L97" s="22" t="s">
        <v>0</v>
      </c>
      <c r="N97" s="22"/>
    </row>
    <row r="98" spans="1:16" x14ac:dyDescent="0.2">
      <c r="A98" s="154"/>
      <c r="N98" s="22"/>
    </row>
    <row r="99" spans="1:16" x14ac:dyDescent="0.2">
      <c r="N99" s="22"/>
    </row>
    <row r="100" spans="1:16" x14ac:dyDescent="0.2">
      <c r="N100" s="22"/>
      <c r="P100" s="22">
        <f>SUM(P31:P99)</f>
        <v>0</v>
      </c>
    </row>
    <row r="101" spans="1:16" x14ac:dyDescent="0.2">
      <c r="N101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96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2022-11-17T22:41:54Z</cp:lastPrinted>
  <dcterms:created xsi:type="dcterms:W3CDTF">2010-07-30T14:08:17Z</dcterms:created>
  <dcterms:modified xsi:type="dcterms:W3CDTF">2022-11-17T22:43:30Z</dcterms:modified>
</cp:coreProperties>
</file>