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H-SVR-BACKUP\ZDriveUsers\crosswhl\Documents\Investments\Investment Reports\"/>
    </mc:Choice>
  </mc:AlternateContent>
  <bookViews>
    <workbookView xWindow="0" yWindow="480" windowWidth="4770" windowHeight="2835" tabRatio="272" activeTab="4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Comp'!$A:$N</definedName>
    <definedName name="_xlnm.Print_Area" localSheetId="2">'Recap Sheet'!$A$4:$L$42</definedName>
    <definedName name="_xlnm.Print_Area" localSheetId="3">Report!$A$1:$K$123</definedName>
  </definedNames>
  <calcPr calcId="162913"/>
</workbook>
</file>

<file path=xl/calcChain.xml><?xml version="1.0" encoding="utf-8"?>
<calcChain xmlns="http://schemas.openxmlformats.org/spreadsheetml/2006/main">
  <c r="E26" i="1" l="1"/>
  <c r="D26" i="1"/>
  <c r="C26" i="1"/>
  <c r="B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G89" i="3"/>
  <c r="K89" i="3"/>
  <c r="F90" i="3"/>
  <c r="H90" i="3"/>
  <c r="J90" i="3"/>
  <c r="L90" i="3"/>
  <c r="K90" i="3" s="1"/>
  <c r="F93" i="3"/>
  <c r="H93" i="3"/>
  <c r="J93" i="3"/>
  <c r="L93" i="3"/>
  <c r="N93" i="3"/>
  <c r="G95" i="3"/>
  <c r="K95" i="3"/>
  <c r="F96" i="3"/>
  <c r="H96" i="3"/>
  <c r="J96" i="3"/>
  <c r="L96" i="3"/>
  <c r="K96" i="3" s="1"/>
  <c r="N98" i="3"/>
  <c r="L73" i="3"/>
  <c r="L70" i="3"/>
  <c r="L67" i="3"/>
  <c r="L64" i="3"/>
  <c r="K64" i="3" s="1"/>
  <c r="L61" i="3"/>
  <c r="L58" i="3"/>
  <c r="L54" i="3"/>
  <c r="L50" i="3"/>
  <c r="K50" i="3" s="1"/>
  <c r="J73" i="3"/>
  <c r="J70" i="3"/>
  <c r="J67" i="3"/>
  <c r="J64" i="3"/>
  <c r="J61" i="3"/>
  <c r="J58" i="3"/>
  <c r="J54" i="3"/>
  <c r="J50" i="3"/>
  <c r="L40" i="3"/>
  <c r="L37" i="3"/>
  <c r="L34" i="3"/>
  <c r="J40" i="3"/>
  <c r="J37" i="3"/>
  <c r="J34" i="3"/>
  <c r="K7" i="3"/>
  <c r="L30" i="3"/>
  <c r="K29" i="3"/>
  <c r="J30" i="3"/>
  <c r="H30" i="3"/>
  <c r="F30" i="3"/>
  <c r="K28" i="3"/>
  <c r="K27" i="3"/>
  <c r="K26" i="3"/>
  <c r="H73" i="3"/>
  <c r="F73" i="3"/>
  <c r="G72" i="3"/>
  <c r="H70" i="3"/>
  <c r="F70" i="3"/>
  <c r="G69" i="3"/>
  <c r="H67" i="3"/>
  <c r="F67" i="3"/>
  <c r="G66" i="3"/>
  <c r="H64" i="3"/>
  <c r="F64" i="3"/>
  <c r="G63" i="3"/>
  <c r="H61" i="3"/>
  <c r="F61" i="3"/>
  <c r="G60" i="3"/>
  <c r="H58" i="3"/>
  <c r="F58" i="3"/>
  <c r="G57" i="3"/>
  <c r="G56" i="3"/>
  <c r="H54" i="3"/>
  <c r="F54" i="3"/>
  <c r="G53" i="3"/>
  <c r="G52" i="3"/>
  <c r="H50" i="3"/>
  <c r="F50" i="3"/>
  <c r="G49" i="3"/>
  <c r="H40" i="3"/>
  <c r="F40" i="3"/>
  <c r="G39" i="3"/>
  <c r="H37" i="3"/>
  <c r="F37" i="3"/>
  <c r="G36" i="3"/>
  <c r="H34" i="3"/>
  <c r="F34" i="3"/>
  <c r="G34" i="3" s="1"/>
  <c r="G33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6" i="3"/>
  <c r="K31" i="2"/>
  <c r="F26" i="1" l="1"/>
  <c r="K37" i="3"/>
  <c r="N90" i="3"/>
  <c r="K58" i="3"/>
  <c r="N96" i="3"/>
  <c r="K40" i="3"/>
  <c r="K61" i="3"/>
  <c r="K67" i="3"/>
  <c r="K30" i="3"/>
  <c r="K70" i="3"/>
  <c r="K73" i="3"/>
  <c r="K54" i="3"/>
  <c r="K11" i="2"/>
  <c r="I121" i="2"/>
  <c r="H121" i="2"/>
  <c r="G121" i="2"/>
  <c r="K30" i="2"/>
  <c r="I31" i="2"/>
  <c r="H31" i="2"/>
  <c r="G31" i="2"/>
  <c r="K7" i="2"/>
  <c r="K8" i="2"/>
  <c r="K9" i="2"/>
  <c r="K10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6" i="2"/>
  <c r="L121" i="2"/>
  <c r="L31" i="2"/>
  <c r="J121" i="2" l="1"/>
  <c r="H26" i="1" l="1"/>
  <c r="I26" i="1"/>
  <c r="J26" i="1"/>
  <c r="K26" i="1"/>
  <c r="L15" i="1"/>
  <c r="L14" i="1"/>
  <c r="K101" i="2" l="1"/>
  <c r="J31" i="2" l="1"/>
  <c r="B22" i="2"/>
  <c r="K105" i="2"/>
  <c r="K106" i="2"/>
  <c r="K102" i="2"/>
  <c r="K103" i="2"/>
  <c r="K5" i="2" l="1"/>
  <c r="L16" i="1" l="1"/>
  <c r="K25" i="3"/>
  <c r="K23" i="3"/>
  <c r="K22" i="3"/>
  <c r="K21" i="3"/>
  <c r="K19" i="3"/>
  <c r="K18" i="3"/>
  <c r="K17" i="3"/>
  <c r="K16" i="3"/>
  <c r="K15" i="3"/>
  <c r="K14" i="3"/>
  <c r="K11" i="3"/>
  <c r="K57" i="3" l="1"/>
  <c r="K53" i="3"/>
  <c r="K13" i="3"/>
  <c r="K20" i="3"/>
  <c r="K24" i="3"/>
  <c r="K86" i="2" l="1"/>
  <c r="K88" i="2"/>
  <c r="K89" i="2"/>
  <c r="K91" i="2"/>
  <c r="K92" i="2"/>
  <c r="K107" i="2"/>
  <c r="K108" i="2"/>
  <c r="K109" i="2"/>
  <c r="K110" i="2"/>
  <c r="K114" i="2"/>
  <c r="K116" i="2"/>
  <c r="K117" i="2"/>
  <c r="K119" i="2"/>
  <c r="K120" i="2"/>
  <c r="K87" i="2"/>
  <c r="K61" i="2"/>
  <c r="K65" i="2"/>
  <c r="K67" i="2"/>
  <c r="K69" i="2"/>
  <c r="K71" i="2"/>
  <c r="K59" i="2"/>
  <c r="K46" i="2"/>
  <c r="K49" i="2"/>
  <c r="K51" i="2"/>
  <c r="K53" i="2"/>
  <c r="K54" i="2"/>
  <c r="K56" i="2"/>
  <c r="K57" i="2"/>
  <c r="K44" i="2"/>
  <c r="K121" i="2" l="1"/>
  <c r="L11" i="1"/>
  <c r="K33" i="3"/>
  <c r="K34" i="3" l="1"/>
  <c r="L12" i="1" l="1"/>
  <c r="L13" i="1"/>
  <c r="L17" i="1"/>
  <c r="L18" i="1"/>
  <c r="L19" i="1"/>
  <c r="L20" i="1"/>
  <c r="L21" i="1"/>
  <c r="L22" i="1"/>
  <c r="L23" i="1"/>
  <c r="L24" i="1"/>
  <c r="L10" i="1"/>
  <c r="K8" i="3"/>
  <c r="K9" i="3"/>
  <c r="K10" i="3"/>
  <c r="L26" i="1" l="1"/>
  <c r="G25" i="1"/>
  <c r="K36" i="3" l="1"/>
  <c r="K39" i="3"/>
  <c r="K49" i="3"/>
  <c r="K56" i="3" l="1"/>
  <c r="N50" i="3" l="1"/>
  <c r="K52" i="3" l="1"/>
  <c r="K60" i="3"/>
  <c r="K63" i="3"/>
  <c r="K66" i="3"/>
  <c r="K69" i="3"/>
  <c r="K72" i="3"/>
  <c r="K6" i="3"/>
  <c r="N30" i="3" l="1"/>
  <c r="B24" i="2"/>
  <c r="N54" i="3" l="1"/>
  <c r="N37" i="3"/>
  <c r="N40" i="3"/>
  <c r="N61" i="3" l="1"/>
  <c r="N64" i="3"/>
  <c r="G23" i="1"/>
  <c r="G22" i="1"/>
  <c r="G21" i="1"/>
  <c r="G19" i="1"/>
  <c r="G18" i="1"/>
  <c r="G16" i="1"/>
  <c r="G15" i="1"/>
  <c r="G10" i="1"/>
  <c r="N70" i="3"/>
  <c r="N73" i="3"/>
  <c r="G12" i="1"/>
  <c r="G17" i="1"/>
  <c r="G20" i="1"/>
  <c r="G24" i="1"/>
  <c r="N67" i="3" l="1"/>
  <c r="N58" i="3"/>
  <c r="G26" i="1"/>
  <c r="I28" i="1"/>
  <c r="J28" i="1"/>
  <c r="K28" i="1"/>
  <c r="H28" i="1"/>
  <c r="L28" i="1" l="1"/>
</calcChain>
</file>

<file path=xl/sharedStrings.xml><?xml version="1.0" encoding="utf-8"?>
<sst xmlns="http://schemas.openxmlformats.org/spreadsheetml/2006/main" count="494" uniqueCount="199">
  <si>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</si>
  <si>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</si>
  <si>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</si>
  <si>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</si>
  <si>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</si>
  <si>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</si>
  <si>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</si>
  <si>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</si>
  <si>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</si>
  <si>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</si>
  <si>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</si>
  <si>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</si>
  <si>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</si>
  <si>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</si>
  <si>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</si>
  <si>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</si>
  <si>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</si>
  <si>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</si>
  <si>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</si>
  <si>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</si>
  <si>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</si>
  <si>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</si>
  <si>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</si>
  <si>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</si>
  <si>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</si>
  <si>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</si>
  <si>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</si>
  <si>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</si>
  <si>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</si>
  <si>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</si>
  <si>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</si>
  <si>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</si>
  <si>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</si>
  <si>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</si>
  <si>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</si>
  <si>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</si>
  <si>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</si>
  <si>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</si>
  <si>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</si>
  <si>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</si>
  <si>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</si>
  <si>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</si>
  <si>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</si>
  <si>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</si>
  <si>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</si>
  <si>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</si>
  <si>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</si>
  <si>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</si>
  <si>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</si>
  <si>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</si>
  <si>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</si>
  <si>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</si>
  <si>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</si>
  <si>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</si>
  <si>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</si>
  <si>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</si>
  <si>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</si>
  <si>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</si>
  <si>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</si>
  <si>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</si>
  <si>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</si>
  <si>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</si>
  <si>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</si>
  <si>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</si>
  <si>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</si>
  <si>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</si>
  <si>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</si>
  <si>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</si>
  <si>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</si>
  <si>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</si>
  <si>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</si>
  <si>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</si>
  <si>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</si>
  <si>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</si>
  <si>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</si>
  <si>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</si>
  <si>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</si>
  <si>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</si>
  <si>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</si>
  <si>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</si>
  <si>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</si>
  <si>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</si>
  <si>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</si>
  <si>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</si>
  <si>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</si>
  <si>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</si>
  <si>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</si>
  <si>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</si>
  <si>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</si>
  <si>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</si>
  <si>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</si>
  <si>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</si>
  <si>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</si>
  <si>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</si>
  <si>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</si>
  <si>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</si>
  <si>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</si>
  <si>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</si>
  <si>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</si>
  <si>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</si>
  <si>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</si>
  <si>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</si>
  <si>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</si>
  <si>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</si>
  <si>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</si>
  <si>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</si>
  <si>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</si>
  <si>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</si>
  <si>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</si>
  <si>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</si>
  <si>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</si>
  <si>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</si>
  <si>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</si>
  <si>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Bail Bondsmen Cash Holding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</si>
  <si>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</si>
  <si>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</si>
  <si>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</si>
  <si>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</si>
  <si>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</si>
  <si>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</si>
  <si>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</si>
  <si>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</si>
  <si>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</si>
  <si>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</si>
  <si>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</si>
  <si>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</si>
  <si>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 xml:space="preserve">       2. CD/Tex Daily</t>
  </si>
  <si>
    <t xml:space="preserve">    2 .C.D/Tex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</si>
  <si>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</si>
  <si>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</si>
  <si>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</si>
  <si>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</si>
  <si>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</si>
  <si>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</si>
  <si>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Pct 1</t>
  </si>
  <si>
    <t>Randall D. Williams Commissioner Pct 1</t>
  </si>
  <si>
    <t>2nd Qtr</t>
  </si>
  <si>
    <t>Texas Range Daily</t>
  </si>
  <si>
    <t>3rd Qtr</t>
  </si>
  <si>
    <t>US Treasury Note</t>
  </si>
  <si>
    <t>Ameriprise FHLMC</t>
  </si>
  <si>
    <t>Ameriprise Ally Bank CD</t>
  </si>
  <si>
    <t>91282CAX9</t>
  </si>
  <si>
    <t>3134GXCB8</t>
  </si>
  <si>
    <t>91282CDM0</t>
  </si>
  <si>
    <t>02007GRH8</t>
  </si>
  <si>
    <t>Ameriprise Ally CD</t>
  </si>
  <si>
    <t>Ameriprise MMA Avg</t>
  </si>
  <si>
    <t>9128284A5</t>
  </si>
  <si>
    <t>American Express</t>
  </si>
  <si>
    <t>02589ADL3</t>
  </si>
  <si>
    <t>Bank United</t>
  </si>
  <si>
    <t>066519TA7</t>
  </si>
  <si>
    <t>Barclays Bank</t>
  </si>
  <si>
    <t>06740KRB5</t>
  </si>
  <si>
    <t>BMO Harris</t>
  </si>
  <si>
    <t>05600XHW3</t>
  </si>
  <si>
    <t>Safra Nat'l</t>
  </si>
  <si>
    <t>78658RJZ5</t>
  </si>
  <si>
    <t>Customers BK</t>
  </si>
  <si>
    <t>23204HKB3</t>
  </si>
  <si>
    <t>Pacific Western</t>
  </si>
  <si>
    <t>69506YTX7</t>
  </si>
  <si>
    <t xml:space="preserve">UBS Bank </t>
  </si>
  <si>
    <t>90348J4V9</t>
  </si>
  <si>
    <t>912828W43</t>
  </si>
  <si>
    <t>3134GXM68</t>
  </si>
  <si>
    <t>Ameriprise FHLM</t>
  </si>
  <si>
    <t>Ameriprise MMA</t>
  </si>
  <si>
    <t>Barclays Banks</t>
  </si>
  <si>
    <t>0811/2023</t>
  </si>
  <si>
    <t>Safra National</t>
  </si>
  <si>
    <t>Customers Bank</t>
  </si>
  <si>
    <t>UBS Bank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</si>
  <si>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</si>
  <si>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</si>
  <si>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</si>
  <si>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</si>
  <si>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</si>
  <si>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</si>
  <si>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</si>
  <si>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</si>
  <si>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</si>
  <si>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</si>
  <si>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</si>
  <si>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Domestic Relations</t>
  </si>
  <si>
    <t>Interest To GF</t>
  </si>
  <si>
    <t>Interest to GF</t>
  </si>
  <si>
    <t xml:space="preserve">FFIN - Money Market 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</si>
  <si>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</si>
  <si>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</si>
  <si>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</si>
  <si>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</si>
  <si>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</si>
  <si>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</si>
  <si>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</si>
  <si>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FFIN Money Market</t>
  </si>
  <si>
    <t>Tex Range Daily</t>
  </si>
  <si>
    <t>Gerogia Bank 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</si>
</sst>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4" fontId="7" fillId="0" borderId="0" xfId="1" applyFont="1" applyFill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2" fillId="0" borderId="0" xfId="0" applyFont="1" applyFill="1"/>
    <xf numFmtId="164" fontId="3" fillId="0" borderId="0" xfId="1" applyFont="1" applyFill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70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0" fontId="20" fillId="0" borderId="0" xfId="0" applyFont="1" applyBorder="1"/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164" fontId="14" fillId="8" borderId="7" xfId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left"/>
    </xf>
    <xf numFmtId="164" fontId="3" fillId="8" borderId="0" xfId="1" applyFont="1" applyFill="1" applyBorder="1" applyAlignment="1" applyProtection="1"/>
    <xf numFmtId="0" fontId="3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65" fontId="2" fillId="0" borderId="0" xfId="3" applyFont="1" applyBorder="1" applyAlignment="1">
      <alignment horizontal="left"/>
    </xf>
    <xf numFmtId="0" fontId="7" fillId="5" borderId="0" xfId="0" applyFont="1" applyFill="1" applyAlignment="1">
      <alignment horizontal="right"/>
    </xf>
    <xf numFmtId="0" fontId="7" fillId="0" borderId="0" xfId="0" applyFont="1" applyBorder="1" applyAlignment="1">
      <alignment horizontal="right"/>
    </xf>
    <xf numFmtId="0" fontId="7" fillId="5" borderId="0" xfId="0" applyFont="1" applyFill="1" applyBorder="1" applyAlignment="1">
      <alignment horizontal="right"/>
    </xf>
    <xf numFmtId="164" fontId="3" fillId="7" borderId="0" xfId="1" applyFont="1" applyFill="1" applyBorder="1" applyAlignment="1" applyProtection="1">
      <alignment horizontal="right"/>
    </xf>
    <xf numFmtId="0" fontId="3" fillId="7" borderId="0" xfId="0" applyFont="1" applyFill="1" applyAlignment="1">
      <alignment horizontal="left"/>
    </xf>
    <xf numFmtId="0" fontId="17" fillId="0" borderId="0" xfId="0" applyFont="1" applyFill="1"/>
    <xf numFmtId="164" fontId="14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0" fontId="0" fillId="0" borderId="0" xfId="0" applyFont="1" applyFill="1" applyAlignment="1">
      <alignment horizontal="left"/>
    </xf>
    <xf numFmtId="164" fontId="3" fillId="8" borderId="0" xfId="1" applyFont="1" applyFill="1" applyBorder="1" applyAlignment="1" applyProtection="1">
      <alignment horizontal="righ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6.6634309849509382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109867593.76000002</c:v>
                </c:pt>
                <c:pt idx="1">
                  <c:v>3158205.59</c:v>
                </c:pt>
                <c:pt idx="2">
                  <c:v>4257517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0.11791956498711204"/>
                  <c:y val="4.1397726638135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1479820627805"/>
                      <c:h val="0.20119303268909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103502532.46000002</c:v>
                </c:pt>
                <c:pt idx="1">
                  <c:v>2168306.36</c:v>
                </c:pt>
                <c:pt idx="2">
                  <c:v>5729857.5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109867593.76000002</c:v>
                </c:pt>
                <c:pt idx="1">
                  <c:v>3158205.59</c:v>
                </c:pt>
                <c:pt idx="2">
                  <c:v>4257517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109867593.76000002</c:v>
                </c:pt>
                <c:pt idx="1">
                  <c:v>3158205.59</c:v>
                </c:pt>
                <c:pt idx="2">
                  <c:v>4257517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49"/>
    </row>
    <row r="14" spans="2:5" ht="35.25" x14ac:dyDescent="0.5">
      <c r="B14" s="49"/>
      <c r="E14" s="50" t="s">
        <v>65</v>
      </c>
    </row>
    <row r="17" spans="5:5" ht="18" x14ac:dyDescent="0.25">
      <c r="E17" s="51" t="s">
        <v>66</v>
      </c>
    </row>
    <row r="20" spans="5:5" x14ac:dyDescent="0.2">
      <c r="E20" s="40" t="s">
        <v>67</v>
      </c>
    </row>
    <row r="21" spans="5:5" x14ac:dyDescent="0.2">
      <c r="E21" s="52">
        <v>45016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U26" sqref="U26"/>
    </sheetView>
  </sheetViews>
  <sheetFormatPr defaultRowHeight="12.75" x14ac:dyDescent="0.2"/>
  <cols>
    <col min="7" max="7" width="17.28515625" customWidth="1"/>
  </cols>
  <sheetData>
    <row r="1" spans="3:14" ht="15" x14ac:dyDescent="0.2">
      <c r="C1" s="53" t="s">
        <v>68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3:14" ht="15" x14ac:dyDescent="0.2">
      <c r="C2" s="53" t="s">
        <v>69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3:14" ht="15" x14ac:dyDescent="0.2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3:14" ht="15" x14ac:dyDescent="0.2">
      <c r="C4" s="53" t="s">
        <v>82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3:14" ht="15" x14ac:dyDescent="0.2">
      <c r="C5" s="53" t="s">
        <v>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3:14" ht="15" x14ac:dyDescent="0.2">
      <c r="C6" s="53" t="s">
        <v>71</v>
      </c>
      <c r="D6" s="53"/>
      <c r="E6" s="53"/>
      <c r="F6" s="53"/>
      <c r="G6" s="53"/>
      <c r="H6" s="53" t="s">
        <v>72</v>
      </c>
      <c r="I6" s="53"/>
      <c r="J6" s="53"/>
      <c r="K6" s="53"/>
      <c r="L6" s="53"/>
      <c r="M6" s="53"/>
      <c r="N6" s="53"/>
    </row>
    <row r="7" spans="3:14" ht="15" x14ac:dyDescent="0.2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3:14" ht="15" x14ac:dyDescent="0.2">
      <c r="C8" s="53" t="s">
        <v>73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3:14" ht="16.5" customHeight="1" x14ac:dyDescent="0.2">
      <c r="C9" s="53" t="s">
        <v>74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3:14" ht="15" x14ac:dyDescent="0.2"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3:14" ht="15" x14ac:dyDescent="0.2"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3:14" ht="15" x14ac:dyDescent="0.2"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3:14" ht="15" x14ac:dyDescent="0.2"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3:14" ht="15" x14ac:dyDescent="0.2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3:14" ht="15" x14ac:dyDescent="0.2">
      <c r="C15" s="54"/>
      <c r="D15" s="54"/>
      <c r="E15" s="54"/>
      <c r="F15" s="54"/>
      <c r="G15" s="53"/>
      <c r="H15" s="53"/>
      <c r="I15" s="54"/>
      <c r="J15" s="54"/>
      <c r="K15" s="54"/>
      <c r="L15" s="54"/>
      <c r="M15" s="53"/>
      <c r="N15" s="53"/>
    </row>
    <row r="16" spans="3:14" ht="15" x14ac:dyDescent="0.2">
      <c r="C16" s="55" t="s">
        <v>174</v>
      </c>
      <c r="D16" s="53"/>
      <c r="E16" s="53"/>
      <c r="F16" s="53"/>
      <c r="G16" s="53"/>
      <c r="H16" s="53"/>
      <c r="I16" s="53" t="s">
        <v>135</v>
      </c>
      <c r="J16" s="53"/>
      <c r="K16" s="53"/>
      <c r="L16" s="53"/>
      <c r="M16" s="53" t="s">
        <v>134</v>
      </c>
      <c r="N16" s="53"/>
    </row>
    <row r="17" spans="3:14" ht="15" x14ac:dyDescent="0.2">
      <c r="C17" s="55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3:14" ht="15" x14ac:dyDescent="0.2">
      <c r="C18" s="55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3:14" ht="15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3:14" ht="15" x14ac:dyDescent="0.2">
      <c r="C20" s="54"/>
      <c r="D20" s="54"/>
      <c r="E20" s="54"/>
      <c r="F20" s="54"/>
      <c r="G20" s="53"/>
      <c r="H20" s="53"/>
      <c r="I20" s="54"/>
      <c r="J20" s="54"/>
      <c r="K20" s="54"/>
      <c r="L20" s="54"/>
      <c r="M20" s="53"/>
      <c r="N20" s="53"/>
    </row>
    <row r="21" spans="3:14" ht="15" x14ac:dyDescent="0.2">
      <c r="C21" s="53" t="s">
        <v>75</v>
      </c>
      <c r="D21" s="53"/>
      <c r="E21" s="53"/>
      <c r="F21" s="53"/>
      <c r="G21" s="53"/>
      <c r="H21" s="53"/>
      <c r="I21" s="53" t="s">
        <v>112</v>
      </c>
      <c r="J21" s="53"/>
      <c r="K21" s="53"/>
      <c r="L21" s="53"/>
      <c r="M21" s="53"/>
      <c r="N21" s="53"/>
    </row>
    <row r="22" spans="3:14" ht="15" x14ac:dyDescent="0.2"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3:14" ht="15" x14ac:dyDescent="0.2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3:14" ht="15" x14ac:dyDescent="0.2"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3:14" ht="15" x14ac:dyDescent="0.2"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3:14" ht="15" x14ac:dyDescent="0.2">
      <c r="C26" s="54"/>
      <c r="D26" s="54"/>
      <c r="E26" s="54"/>
      <c r="F26" s="54"/>
      <c r="G26" s="53"/>
      <c r="H26" s="53"/>
      <c r="I26" s="54"/>
      <c r="J26" s="54"/>
      <c r="K26" s="54"/>
      <c r="L26" s="54"/>
      <c r="M26" s="53"/>
      <c r="N26" s="53"/>
    </row>
    <row r="27" spans="3:14" ht="15" x14ac:dyDescent="0.2">
      <c r="C27" s="53" t="s">
        <v>76</v>
      </c>
      <c r="D27" s="53"/>
      <c r="E27" s="53"/>
      <c r="F27" s="53"/>
      <c r="G27" s="53"/>
      <c r="H27" s="53"/>
      <c r="I27" s="53" t="s">
        <v>83</v>
      </c>
      <c r="J27" s="53"/>
      <c r="K27" s="53"/>
      <c r="L27" s="53"/>
      <c r="M27" s="53"/>
      <c r="N27" s="53"/>
    </row>
    <row r="28" spans="3:14" ht="15" x14ac:dyDescent="0.2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3:14" ht="15" x14ac:dyDescent="0.2"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3:14" ht="15" x14ac:dyDescent="0.2">
      <c r="C30" s="53" t="s">
        <v>84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3:14" ht="15" x14ac:dyDescent="0.2">
      <c r="C31" s="53" t="s">
        <v>85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3:14" ht="15" x14ac:dyDescent="0.2"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P45" sqref="P45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95" customFormat="1" ht="19.5" x14ac:dyDescent="0.3">
      <c r="B5" s="96"/>
      <c r="C5" s="96"/>
      <c r="D5" s="98" t="s">
        <v>93</v>
      </c>
      <c r="E5" s="96"/>
      <c r="F5" s="96"/>
      <c r="G5" s="97"/>
      <c r="H5" s="96"/>
      <c r="I5" s="96"/>
      <c r="J5" s="98" t="s">
        <v>93</v>
      </c>
      <c r="K5" s="96"/>
      <c r="L5" s="96"/>
    </row>
    <row r="6" spans="1:12" s="11" customFormat="1" x14ac:dyDescent="0.2">
      <c r="B6" s="3"/>
      <c r="C6" s="3"/>
      <c r="D6" s="12">
        <v>44896</v>
      </c>
      <c r="E6" s="3"/>
      <c r="G6" s="10"/>
      <c r="H6" s="3"/>
      <c r="I6" s="3"/>
      <c r="J6" s="12">
        <v>44986</v>
      </c>
      <c r="K6" s="3"/>
      <c r="L6" s="3"/>
    </row>
    <row r="7" spans="1:12" x14ac:dyDescent="0.2">
      <c r="B7" s="13" t="s">
        <v>111</v>
      </c>
      <c r="C7" s="3"/>
      <c r="D7" s="13"/>
      <c r="E7" s="3"/>
      <c r="F7" s="3"/>
      <c r="G7" s="10"/>
      <c r="H7" s="13" t="s">
        <v>111</v>
      </c>
      <c r="J7" s="13"/>
    </row>
    <row r="8" spans="1:12" x14ac:dyDescent="0.2">
      <c r="B8" s="56" t="s">
        <v>124</v>
      </c>
      <c r="C8" s="13" t="s">
        <v>1</v>
      </c>
      <c r="D8" s="13" t="s">
        <v>2</v>
      </c>
      <c r="E8" s="13" t="s">
        <v>129</v>
      </c>
      <c r="F8" s="3"/>
      <c r="G8" s="10"/>
      <c r="H8" s="56" t="s">
        <v>124</v>
      </c>
      <c r="I8" s="13" t="s">
        <v>1</v>
      </c>
      <c r="J8" s="13" t="s">
        <v>2</v>
      </c>
      <c r="K8" s="13" t="s">
        <v>129</v>
      </c>
    </row>
    <row r="9" spans="1:12" s="16" customFormat="1" x14ac:dyDescent="0.2">
      <c r="A9" s="14"/>
      <c r="B9" s="185" t="s">
        <v>125</v>
      </c>
      <c r="C9" s="15" t="s">
        <v>3</v>
      </c>
      <c r="D9" s="15" t="s">
        <v>91</v>
      </c>
      <c r="E9" s="15" t="s">
        <v>4</v>
      </c>
      <c r="F9" s="15" t="s">
        <v>5</v>
      </c>
      <c r="G9" s="10"/>
      <c r="H9" s="185" t="s">
        <v>125</v>
      </c>
      <c r="I9" s="15" t="s">
        <v>3</v>
      </c>
      <c r="J9" s="15" t="s">
        <v>91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94">
        <v>42367563.07</v>
      </c>
      <c r="C10" s="102">
        <v>2168306.36</v>
      </c>
      <c r="D10" s="18">
        <v>5729857.5</v>
      </c>
      <c r="E10" s="18"/>
      <c r="F10" s="18">
        <f>SUM(B10:E10)</f>
        <v>50265726.93</v>
      </c>
      <c r="G10" s="19">
        <f>SUM(C10:F10)</f>
        <v>58163890.789999999</v>
      </c>
      <c r="H10" s="94">
        <v>51551669.810000002</v>
      </c>
      <c r="I10" s="102">
        <v>3158205.59</v>
      </c>
      <c r="J10" s="18">
        <v>4257517</v>
      </c>
      <c r="K10" s="18"/>
      <c r="L10" s="18">
        <f>SUM(H10:K10)</f>
        <v>58967392.400000006</v>
      </c>
    </row>
    <row r="11" spans="1:12" s="17" customFormat="1" x14ac:dyDescent="0.2">
      <c r="A11" s="17" t="s">
        <v>133</v>
      </c>
      <c r="B11" s="94">
        <v>15586187.16</v>
      </c>
      <c r="C11" s="102"/>
      <c r="D11" s="18"/>
      <c r="E11" s="18"/>
      <c r="F11" s="18">
        <f>SUM(B11:E11)</f>
        <v>15586187.16</v>
      </c>
      <c r="G11" s="19"/>
      <c r="H11" s="94">
        <v>14579313.43</v>
      </c>
      <c r="I11" s="102"/>
      <c r="J11" s="18"/>
      <c r="K11" s="18"/>
      <c r="L11" s="18">
        <f>SUM(H11:K11)</f>
        <v>14579313.43</v>
      </c>
    </row>
    <row r="12" spans="1:12" s="17" customFormat="1" x14ac:dyDescent="0.2">
      <c r="A12" s="17" t="s">
        <v>7</v>
      </c>
      <c r="B12" s="18">
        <v>5885.71</v>
      </c>
      <c r="D12" s="18"/>
      <c r="E12" s="18"/>
      <c r="F12" s="18">
        <f>SUM(B12:E12)</f>
        <v>5885.71</v>
      </c>
      <c r="G12" s="19">
        <f>SUM(C12:F12)</f>
        <v>5885.71</v>
      </c>
      <c r="H12" s="18">
        <v>5922.87</v>
      </c>
      <c r="J12" s="18"/>
      <c r="K12" s="18"/>
      <c r="L12" s="18">
        <f>SUM(H12:K12)</f>
        <v>5922.87</v>
      </c>
    </row>
    <row r="13" spans="1:12" s="17" customFormat="1" x14ac:dyDescent="0.2">
      <c r="A13" s="17" t="s">
        <v>81</v>
      </c>
      <c r="B13" s="18">
        <v>4983.1899999999996</v>
      </c>
      <c r="D13" s="18"/>
      <c r="E13" s="18"/>
      <c r="F13" s="18">
        <f>SUM(B13:E13)</f>
        <v>4983.1899999999996</v>
      </c>
      <c r="G13" s="19"/>
      <c r="H13" s="18">
        <v>5014.66</v>
      </c>
      <c r="J13" s="18"/>
      <c r="K13" s="18"/>
      <c r="L13" s="18">
        <f>SUM(H13:K13)</f>
        <v>5014.66</v>
      </c>
    </row>
    <row r="14" spans="1:12" s="17" customFormat="1" x14ac:dyDescent="0.2">
      <c r="A14" s="17" t="s">
        <v>121</v>
      </c>
      <c r="B14" s="18">
        <v>14503763.529999999</v>
      </c>
      <c r="D14" s="18"/>
      <c r="E14" s="18"/>
      <c r="F14" s="18">
        <f>SUM(B14:E14)</f>
        <v>14503763.529999999</v>
      </c>
      <c r="G14" s="19"/>
      <c r="H14" s="18">
        <v>13515836.380000001</v>
      </c>
      <c r="J14" s="18"/>
      <c r="K14" s="18"/>
      <c r="L14" s="18">
        <f>SUM(H14:K14)</f>
        <v>13515836.380000001</v>
      </c>
    </row>
    <row r="15" spans="1:12" s="17" customFormat="1" x14ac:dyDescent="0.2">
      <c r="A15" s="17" t="s">
        <v>8</v>
      </c>
      <c r="B15" s="18">
        <v>2150602.04</v>
      </c>
      <c r="D15" s="20"/>
      <c r="E15" s="18"/>
      <c r="F15" s="18">
        <f>SUM(B15:E15)</f>
        <v>2150602.04</v>
      </c>
      <c r="G15" s="19">
        <f>SUM(C15:F15)</f>
        <v>2150602.04</v>
      </c>
      <c r="H15" s="18">
        <v>2096025.11</v>
      </c>
      <c r="J15" s="20"/>
      <c r="K15" s="18"/>
      <c r="L15" s="18">
        <f>SUM(H15:K15)</f>
        <v>2096025.11</v>
      </c>
    </row>
    <row r="16" spans="1:12" s="17" customFormat="1" x14ac:dyDescent="0.2">
      <c r="A16" s="17" t="s">
        <v>9</v>
      </c>
      <c r="B16" s="18">
        <v>2304299.56</v>
      </c>
      <c r="D16" s="18"/>
      <c r="E16" s="18"/>
      <c r="F16" s="18">
        <f>SUM(B16:E16)</f>
        <v>2304299.56</v>
      </c>
      <c r="G16" s="19">
        <f>SUM(C16:F16)</f>
        <v>2304299.56</v>
      </c>
      <c r="H16" s="18">
        <v>2481460.59</v>
      </c>
      <c r="J16" s="18"/>
      <c r="K16" s="18"/>
      <c r="L16" s="18">
        <f>SUM(H16:K16)</f>
        <v>2481460.59</v>
      </c>
    </row>
    <row r="17" spans="1:13" s="17" customFormat="1" x14ac:dyDescent="0.2">
      <c r="A17" s="17" t="s">
        <v>10</v>
      </c>
      <c r="B17" s="18">
        <v>2675715.54</v>
      </c>
      <c r="D17" s="18"/>
      <c r="E17" s="18"/>
      <c r="F17" s="18">
        <f>SUM(B17:E17)</f>
        <v>2675715.54</v>
      </c>
      <c r="G17" s="19">
        <f>SUM(C17:F17)</f>
        <v>2675715.54</v>
      </c>
      <c r="H17" s="18">
        <v>1746381.78</v>
      </c>
      <c r="J17" s="18"/>
      <c r="K17" s="18"/>
      <c r="L17" s="18">
        <f>SUM(H17:K17)</f>
        <v>1746381.78</v>
      </c>
    </row>
    <row r="18" spans="1:13" s="17" customFormat="1" x14ac:dyDescent="0.2">
      <c r="A18" s="17" t="s">
        <v>11</v>
      </c>
      <c r="B18" s="18">
        <v>67550.05</v>
      </c>
      <c r="D18" s="21"/>
      <c r="E18" s="18"/>
      <c r="F18" s="18">
        <f>SUM(B18:E18)</f>
        <v>67550.05</v>
      </c>
      <c r="G18" s="19">
        <f>SUM(C18:F18)</f>
        <v>67550.05</v>
      </c>
      <c r="H18" s="18">
        <v>69122.59</v>
      </c>
      <c r="J18" s="21"/>
      <c r="K18" s="18"/>
      <c r="L18" s="18">
        <f>SUM(H18:K18)</f>
        <v>69122.59</v>
      </c>
    </row>
    <row r="19" spans="1:13" s="17" customFormat="1" x14ac:dyDescent="0.2">
      <c r="A19" s="17" t="s">
        <v>12</v>
      </c>
      <c r="B19" s="18">
        <v>1130846.04</v>
      </c>
      <c r="D19" s="21"/>
      <c r="E19" s="18"/>
      <c r="F19" s="18">
        <f>SUM(B19:E19)</f>
        <v>1130846.04</v>
      </c>
      <c r="G19" s="19">
        <f>SUM(C19:F19)</f>
        <v>1130846.04</v>
      </c>
      <c r="H19" s="18">
        <v>1246930.92</v>
      </c>
      <c r="J19" s="21"/>
      <c r="K19" s="18"/>
      <c r="L19" s="18">
        <f>SUM(H19:K19)</f>
        <v>1246930.92</v>
      </c>
    </row>
    <row r="20" spans="1:13" s="17" customFormat="1" x14ac:dyDescent="0.2">
      <c r="A20" s="17" t="s">
        <v>13</v>
      </c>
      <c r="B20" s="18">
        <v>136251.97</v>
      </c>
      <c r="D20" s="18"/>
      <c r="E20" s="18"/>
      <c r="F20" s="18">
        <f>SUM(B20:E20)</f>
        <v>136251.97</v>
      </c>
      <c r="G20" s="19">
        <f>SUM(C20:F20)</f>
        <v>136251.97</v>
      </c>
      <c r="H20" s="18">
        <v>102066.65</v>
      </c>
      <c r="J20" s="18"/>
      <c r="K20" s="18"/>
      <c r="L20" s="18">
        <f>SUM(H20:K20)</f>
        <v>102066.65</v>
      </c>
    </row>
    <row r="21" spans="1:13" s="17" customFormat="1" x14ac:dyDescent="0.2">
      <c r="A21" s="17" t="s">
        <v>14</v>
      </c>
      <c r="B21" s="18">
        <v>1843886.52</v>
      </c>
      <c r="D21" s="18"/>
      <c r="E21" s="18"/>
      <c r="F21" s="18">
        <f>SUM(B21:E21)</f>
        <v>1843886.52</v>
      </c>
      <c r="G21" s="19">
        <f>SUM(C21:F21)</f>
        <v>1843886.52</v>
      </c>
      <c r="H21" s="18">
        <v>1161866.03</v>
      </c>
      <c r="J21" s="18"/>
      <c r="K21" s="18"/>
      <c r="L21" s="18">
        <f>SUM(H21:K21)</f>
        <v>1161866.03</v>
      </c>
    </row>
    <row r="22" spans="1:13" s="17" customFormat="1" x14ac:dyDescent="0.2">
      <c r="A22" s="17" t="s">
        <v>96</v>
      </c>
      <c r="B22" s="18">
        <v>1038993.56</v>
      </c>
      <c r="D22" s="18"/>
      <c r="E22" s="18"/>
      <c r="F22" s="18">
        <f>SUM(B22:E22)</f>
        <v>1038993.56</v>
      </c>
      <c r="G22" s="19">
        <f>SUM(C22:F22)</f>
        <v>1038993.56</v>
      </c>
      <c r="H22" s="18">
        <v>1045742.18</v>
      </c>
      <c r="J22" s="18"/>
      <c r="K22" s="18"/>
      <c r="L22" s="18">
        <f>SUM(H22:K22)</f>
        <v>1045742.18</v>
      </c>
    </row>
    <row r="23" spans="1:13" s="17" customFormat="1" x14ac:dyDescent="0.2">
      <c r="A23" s="17" t="s">
        <v>15</v>
      </c>
      <c r="B23" s="18">
        <v>4586276.4000000004</v>
      </c>
      <c r="D23" s="18"/>
      <c r="E23" s="18"/>
      <c r="F23" s="18">
        <f>SUM(B23:E23)</f>
        <v>4586276.4000000004</v>
      </c>
      <c r="G23" s="19">
        <f>SUM(C23:F23)</f>
        <v>4586276.4000000004</v>
      </c>
      <c r="H23" s="18">
        <v>2886905.93</v>
      </c>
      <c r="J23" s="18"/>
      <c r="K23" s="18"/>
      <c r="L23" s="18">
        <f>SUM(H23:K23)</f>
        <v>2886905.93</v>
      </c>
    </row>
    <row r="24" spans="1:13" s="17" customFormat="1" x14ac:dyDescent="0.2">
      <c r="A24" s="17" t="s">
        <v>16</v>
      </c>
      <c r="B24" s="18">
        <v>15099728.119999999</v>
      </c>
      <c r="D24" s="18"/>
      <c r="E24" s="18"/>
      <c r="F24" s="18">
        <f>SUM(B24:E24)</f>
        <v>15099728.119999999</v>
      </c>
      <c r="G24" s="19">
        <f>SUM(C24:F24)</f>
        <v>15099728.119999999</v>
      </c>
      <c r="H24" s="18">
        <v>17373334.829999998</v>
      </c>
      <c r="J24" s="18"/>
      <c r="K24" s="18"/>
      <c r="L24" s="18">
        <f>SUM(H24:K24)</f>
        <v>17373334.829999998</v>
      </c>
    </row>
    <row r="25" spans="1:13" s="14" customFormat="1" x14ac:dyDescent="0.2">
      <c r="B25" s="22"/>
      <c r="D25" s="22"/>
      <c r="E25" s="3"/>
      <c r="G25" s="19">
        <f>SUM(C25:F25)</f>
        <v>0</v>
      </c>
      <c r="H25" s="22"/>
      <c r="J25" s="22"/>
      <c r="K25" s="3"/>
    </row>
    <row r="26" spans="1:13" s="17" customFormat="1" x14ac:dyDescent="0.2">
      <c r="A26" s="24" t="s">
        <v>5</v>
      </c>
      <c r="B26" s="18">
        <f>SUM(B10:B25)</f>
        <v>103502532.46000002</v>
      </c>
      <c r="C26" s="103">
        <f>SUM(C10:C25)</f>
        <v>2168306.36</v>
      </c>
      <c r="D26" s="18">
        <f>SUM(D10:D25)</f>
        <v>5729857.5</v>
      </c>
      <c r="E26" s="170">
        <f>SUM(E10:E25)</f>
        <v>0</v>
      </c>
      <c r="F26" s="172">
        <f>SUM(F10:F25)</f>
        <v>111400696.32000002</v>
      </c>
      <c r="G26" s="19">
        <f t="shared" ref="G26" si="0">SUM(G10:G25)</f>
        <v>89203926.300000012</v>
      </c>
      <c r="H26" s="18">
        <f>SUM(H10:H25)</f>
        <v>109867593.76000002</v>
      </c>
      <c r="I26" s="103">
        <f>SUM(I10:I25)</f>
        <v>3158205.59</v>
      </c>
      <c r="J26" s="18">
        <f>SUM(J10:J25)</f>
        <v>4257517</v>
      </c>
      <c r="K26" s="170">
        <f>SUM(K10:K25)</f>
        <v>0</v>
      </c>
      <c r="L26" s="172">
        <f>SUM(L10:L25)</f>
        <v>117283316.35000004</v>
      </c>
      <c r="M26" s="171"/>
    </row>
    <row r="27" spans="1:13" x14ac:dyDescent="0.2">
      <c r="B27" s="3"/>
      <c r="C27" s="3"/>
      <c r="D27" s="3"/>
      <c r="E27" s="3"/>
      <c r="F27" s="3"/>
      <c r="G27" s="10"/>
    </row>
    <row r="28" spans="1:13" x14ac:dyDescent="0.2">
      <c r="A28" t="s">
        <v>17</v>
      </c>
      <c r="B28" s="3"/>
      <c r="C28" s="3"/>
      <c r="D28" s="3"/>
      <c r="E28" s="3"/>
      <c r="F28" s="3" t="s">
        <v>0</v>
      </c>
      <c r="G28" s="10"/>
      <c r="H28" s="3">
        <f>SUM(H26-B26)</f>
        <v>6365061.299999997</v>
      </c>
      <c r="I28" s="3">
        <f>SUM(I26-C26)</f>
        <v>989899.23</v>
      </c>
      <c r="J28" s="3">
        <f>SUM(J26-D26)</f>
        <v>-1472340.5</v>
      </c>
      <c r="K28" s="3">
        <f>SUM(K26-E26)</f>
        <v>0</v>
      </c>
      <c r="L28" s="3">
        <f>SUM(H28:K28)</f>
        <v>5882620.0299999975</v>
      </c>
    </row>
    <row r="29" spans="1:13" x14ac:dyDescent="0.2">
      <c r="B29" s="3"/>
      <c r="C29" s="22"/>
      <c r="D29" s="3"/>
      <c r="E29" s="3"/>
      <c r="F29" s="7"/>
      <c r="G29" s="23"/>
      <c r="L29"/>
    </row>
    <row r="30" spans="1:13" x14ac:dyDescent="0.2">
      <c r="B30" s="3"/>
      <c r="C30" s="3"/>
      <c r="D30" s="3"/>
      <c r="E30" s="3"/>
      <c r="F30" s="3"/>
      <c r="G30" s="25"/>
    </row>
    <row r="31" spans="1:13" x14ac:dyDescent="0.2">
      <c r="B31" s="3"/>
      <c r="C31" s="3"/>
      <c r="D31" s="3"/>
      <c r="E31" s="3"/>
      <c r="F31" s="3"/>
      <c r="G31" s="25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  <c r="K33" s="3" t="s">
        <v>92</v>
      </c>
    </row>
    <row r="34" spans="2:12" x14ac:dyDescent="0.2">
      <c r="B34" s="3"/>
      <c r="C34" s="3"/>
      <c r="D34" s="3"/>
      <c r="E34" s="3" t="s">
        <v>117</v>
      </c>
      <c r="F34" s="3"/>
      <c r="G34" s="25"/>
      <c r="K34" s="3" t="s">
        <v>118</v>
      </c>
    </row>
    <row r="35" spans="2:12" x14ac:dyDescent="0.2">
      <c r="B35" s="3"/>
      <c r="C35" s="3"/>
      <c r="D35" s="3"/>
      <c r="E35" s="3" t="s">
        <v>127</v>
      </c>
      <c r="F35" s="3"/>
      <c r="G35" s="25"/>
      <c r="K35" s="3" t="s">
        <v>126</v>
      </c>
    </row>
    <row r="36" spans="2:12" x14ac:dyDescent="0.2">
      <c r="B36" s="3"/>
      <c r="C36" s="3"/>
      <c r="D36" s="3"/>
      <c r="E36" s="3" t="s">
        <v>89</v>
      </c>
      <c r="F36" s="3"/>
      <c r="G36" s="25"/>
      <c r="K36" s="3" t="s">
        <v>87</v>
      </c>
    </row>
    <row r="37" spans="2:12" x14ac:dyDescent="0.2">
      <c r="B37" s="3"/>
      <c r="C37" s="3"/>
      <c r="D37" s="3"/>
      <c r="E37" s="3" t="s">
        <v>90</v>
      </c>
      <c r="F37" s="3"/>
      <c r="G37" s="25"/>
      <c r="K37" s="3" t="s">
        <v>88</v>
      </c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26"/>
  <sheetViews>
    <sheetView showGridLines="0" view="pageLayout" zoomScaleNormal="114" workbookViewId="0">
      <selection activeCell="J79" sqref="J79"/>
    </sheetView>
  </sheetViews>
  <sheetFormatPr defaultRowHeight="12.75" x14ac:dyDescent="0.2"/>
  <cols>
    <col min="1" max="1" width="17.85546875" style="26" customWidth="1"/>
    <col min="2" max="2" width="8.7109375" style="106" bestFit="1" customWidth="1"/>
    <col min="3" max="3" width="20.140625" style="118" customWidth="1"/>
    <col min="4" max="4" width="5.28515625" style="183" customWidth="1"/>
    <col min="5" max="5" width="11.140625" style="26" customWidth="1"/>
    <col min="6" max="6" width="13" style="27" customWidth="1"/>
    <col min="7" max="7" width="22.7109375" style="133" customWidth="1"/>
    <col min="8" max="8" width="15.42578125" style="139" customWidth="1"/>
    <col min="9" max="9" width="17.140625" style="136" bestFit="1" customWidth="1"/>
    <col min="10" max="10" width="13.7109375" style="133" customWidth="1"/>
    <col min="11" max="11" width="15.140625" style="143" customWidth="1"/>
    <col min="12" max="14" width="12.42578125" style="133" bestFit="1" customWidth="1"/>
    <col min="15" max="114" width="8.85546875" style="14"/>
  </cols>
  <sheetData>
    <row r="2" spans="1:114" s="33" customFormat="1" x14ac:dyDescent="0.2">
      <c r="B2" s="113"/>
      <c r="C2" s="114"/>
      <c r="D2" s="177"/>
      <c r="F2" s="29"/>
      <c r="G2" s="133"/>
      <c r="H2" s="139"/>
      <c r="I2" s="136"/>
      <c r="J2" s="148" t="s">
        <v>136</v>
      </c>
      <c r="K2" s="143"/>
      <c r="L2" s="148" t="s">
        <v>119</v>
      </c>
      <c r="M2" s="148" t="s">
        <v>136</v>
      </c>
      <c r="N2" s="148" t="s">
        <v>138</v>
      </c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</row>
    <row r="3" spans="1:114" x14ac:dyDescent="0.2">
      <c r="A3" s="28" t="s">
        <v>18</v>
      </c>
      <c r="C3" s="115" t="s">
        <v>19</v>
      </c>
      <c r="D3" s="177" t="s">
        <v>109</v>
      </c>
      <c r="E3" s="28" t="s">
        <v>20</v>
      </c>
      <c r="F3" s="29" t="s">
        <v>21</v>
      </c>
      <c r="G3" s="131" t="s">
        <v>22</v>
      </c>
      <c r="H3" s="145" t="s">
        <v>23</v>
      </c>
      <c r="I3" s="145" t="s">
        <v>24</v>
      </c>
      <c r="J3" s="133" t="s">
        <v>25</v>
      </c>
      <c r="K3" s="143" t="s">
        <v>77</v>
      </c>
      <c r="L3" s="133" t="s">
        <v>25</v>
      </c>
      <c r="M3" s="133" t="s">
        <v>25</v>
      </c>
      <c r="N3" s="133" t="s">
        <v>25</v>
      </c>
    </row>
    <row r="4" spans="1:114" s="16" customFormat="1" x14ac:dyDescent="0.2">
      <c r="A4" s="30"/>
      <c r="B4" s="107"/>
      <c r="C4" s="116" t="s">
        <v>26</v>
      </c>
      <c r="D4" s="178" t="s">
        <v>110</v>
      </c>
      <c r="E4" s="31" t="s">
        <v>27</v>
      </c>
      <c r="F4" s="32" t="s">
        <v>28</v>
      </c>
      <c r="G4" s="132" t="s">
        <v>29</v>
      </c>
      <c r="H4" s="141"/>
      <c r="I4" s="147"/>
      <c r="J4" s="137" t="s">
        <v>30</v>
      </c>
      <c r="K4" s="144" t="s">
        <v>30</v>
      </c>
      <c r="L4" s="137" t="s">
        <v>30</v>
      </c>
      <c r="M4" s="137" t="s">
        <v>30</v>
      </c>
      <c r="N4" s="137" t="s">
        <v>30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31</v>
      </c>
      <c r="C5" s="117" t="s">
        <v>115</v>
      </c>
      <c r="D5" s="162">
        <v>2.5</v>
      </c>
      <c r="F5" s="58">
        <v>45016</v>
      </c>
      <c r="G5" s="131">
        <v>20754708.75</v>
      </c>
      <c r="H5" s="131">
        <v>20754708.75</v>
      </c>
      <c r="I5" s="131">
        <v>20754708.75</v>
      </c>
      <c r="J5" s="219">
        <v>198903.54</v>
      </c>
      <c r="K5" s="201">
        <f>SUM(J5+L5+M5+N5)</f>
        <v>266855.84000000003</v>
      </c>
      <c r="L5" s="219">
        <v>67952.3</v>
      </c>
      <c r="M5" s="138"/>
      <c r="N5" s="138"/>
    </row>
    <row r="6" spans="1:114" ht="14.25" customHeight="1" x14ac:dyDescent="0.2">
      <c r="A6" s="33"/>
      <c r="C6" s="117" t="s">
        <v>188</v>
      </c>
      <c r="D6" s="162">
        <v>3.75</v>
      </c>
      <c r="F6" s="58">
        <v>45016</v>
      </c>
      <c r="G6" s="131">
        <v>10028767.119999999</v>
      </c>
      <c r="H6" s="131">
        <v>10028767.119999999</v>
      </c>
      <c r="I6" s="131">
        <v>10028767.119999999</v>
      </c>
      <c r="J6" s="131">
        <v>28767.119999999999</v>
      </c>
      <c r="K6" s="143">
        <f>SUM(J6+L6+M6+N6)</f>
        <v>28767.119999999999</v>
      </c>
      <c r="L6" s="131">
        <v>0</v>
      </c>
    </row>
    <row r="7" spans="1:114" ht="14.25" customHeight="1" x14ac:dyDescent="0.2">
      <c r="A7" s="99" t="s">
        <v>98</v>
      </c>
      <c r="B7" s="127">
        <v>112.39</v>
      </c>
      <c r="C7" s="117" t="s">
        <v>106</v>
      </c>
      <c r="D7" s="162">
        <v>4.6109999999999998</v>
      </c>
      <c r="F7" s="58">
        <v>45016</v>
      </c>
      <c r="G7" s="131">
        <v>800</v>
      </c>
      <c r="H7" s="131">
        <v>800</v>
      </c>
      <c r="I7" s="131">
        <v>800</v>
      </c>
      <c r="J7" s="131">
        <v>9180.68</v>
      </c>
      <c r="K7" s="143">
        <f t="shared" ref="K7:K30" si="0">SUM(J7+L7+M7+N7)</f>
        <v>16109.11</v>
      </c>
      <c r="L7" s="131">
        <v>6928.43</v>
      </c>
    </row>
    <row r="8" spans="1:114" ht="14.25" customHeight="1" x14ac:dyDescent="0.2">
      <c r="A8" s="217" t="s">
        <v>175</v>
      </c>
      <c r="B8" s="127">
        <v>402.2</v>
      </c>
      <c r="C8" s="117" t="s">
        <v>107</v>
      </c>
      <c r="D8" s="162">
        <v>4.8010000000000002</v>
      </c>
      <c r="F8" s="58">
        <v>45016</v>
      </c>
      <c r="G8" s="131">
        <v>10000000</v>
      </c>
      <c r="H8" s="131">
        <v>10000000</v>
      </c>
      <c r="I8" s="131">
        <v>10000000</v>
      </c>
      <c r="J8" s="131">
        <v>115475.48</v>
      </c>
      <c r="K8" s="143">
        <f t="shared" si="0"/>
        <v>211330.53</v>
      </c>
      <c r="L8" s="131">
        <v>95855.05</v>
      </c>
    </row>
    <row r="9" spans="1:114" ht="14.25" customHeight="1" x14ac:dyDescent="0.2">
      <c r="A9" s="217" t="s">
        <v>176</v>
      </c>
      <c r="B9" s="127">
        <v>2665.31</v>
      </c>
      <c r="C9" s="117" t="s">
        <v>137</v>
      </c>
      <c r="D9" s="162">
        <v>4.13</v>
      </c>
      <c r="F9" s="58">
        <v>45016</v>
      </c>
      <c r="G9" s="131">
        <v>10249686.310000001</v>
      </c>
      <c r="H9" s="131">
        <v>10249686.310000001</v>
      </c>
      <c r="I9" s="131">
        <v>10249686.310000001</v>
      </c>
      <c r="J9" s="131">
        <v>113911.37</v>
      </c>
      <c r="K9" s="143">
        <f t="shared" si="0"/>
        <v>205650.69</v>
      </c>
      <c r="L9" s="131">
        <v>91739.32</v>
      </c>
    </row>
    <row r="10" spans="1:114" ht="14.25" customHeight="1" x14ac:dyDescent="0.2">
      <c r="A10" s="217" t="s">
        <v>177</v>
      </c>
      <c r="B10" s="127">
        <v>0.43</v>
      </c>
      <c r="C10" s="117" t="s">
        <v>147</v>
      </c>
      <c r="D10" s="162">
        <v>0.17</v>
      </c>
      <c r="F10" s="58">
        <v>45016</v>
      </c>
      <c r="G10" s="131">
        <v>517707.63</v>
      </c>
      <c r="H10" s="131">
        <v>517707.63</v>
      </c>
      <c r="I10" s="131">
        <v>517707.63</v>
      </c>
      <c r="J10" s="131">
        <v>1637.21</v>
      </c>
      <c r="K10" s="143">
        <f t="shared" si="0"/>
        <v>1637.22</v>
      </c>
      <c r="L10" s="131">
        <v>0.01</v>
      </c>
    </row>
    <row r="11" spans="1:114" ht="14.25" customHeight="1" x14ac:dyDescent="0.2">
      <c r="A11" s="217" t="s">
        <v>179</v>
      </c>
      <c r="B11" s="127">
        <v>46.56</v>
      </c>
      <c r="C11" s="119" t="s">
        <v>140</v>
      </c>
      <c r="D11" s="162">
        <v>2.113</v>
      </c>
      <c r="E11" s="59" t="s">
        <v>143</v>
      </c>
      <c r="F11" s="173">
        <v>45065</v>
      </c>
      <c r="G11" s="133">
        <v>918000</v>
      </c>
      <c r="H11" s="131">
        <v>901889.33</v>
      </c>
      <c r="I11" s="131">
        <v>912565.44</v>
      </c>
      <c r="J11" s="133">
        <v>4717.8</v>
      </c>
      <c r="K11" s="143">
        <f t="shared" si="0"/>
        <v>9540.44</v>
      </c>
      <c r="L11" s="133">
        <v>4822.6400000000003</v>
      </c>
    </row>
    <row r="12" spans="1:114" ht="14.25" customHeight="1" x14ac:dyDescent="0.2">
      <c r="A12" s="217" t="s">
        <v>178</v>
      </c>
      <c r="B12" s="127">
        <v>46.04</v>
      </c>
      <c r="C12" s="117" t="s">
        <v>149</v>
      </c>
      <c r="D12" s="162">
        <v>3</v>
      </c>
      <c r="E12" s="59" t="s">
        <v>150</v>
      </c>
      <c r="F12" s="58">
        <v>45148</v>
      </c>
      <c r="G12" s="131">
        <v>242000</v>
      </c>
      <c r="H12" s="131">
        <v>242000</v>
      </c>
      <c r="I12" s="136">
        <v>240148.7</v>
      </c>
      <c r="J12" s="133">
        <v>1790.1</v>
      </c>
      <c r="K12" s="143">
        <f t="shared" si="0"/>
        <v>3619.98</v>
      </c>
      <c r="L12" s="133">
        <v>1829.88</v>
      </c>
    </row>
    <row r="13" spans="1:114" ht="14.25" customHeight="1" x14ac:dyDescent="0.2">
      <c r="A13" s="217" t="s">
        <v>180</v>
      </c>
      <c r="B13" s="127">
        <v>0.62</v>
      </c>
      <c r="C13" s="117" t="s">
        <v>151</v>
      </c>
      <c r="D13" s="162">
        <v>3.05</v>
      </c>
      <c r="E13" s="59" t="s">
        <v>152</v>
      </c>
      <c r="F13" s="58">
        <v>45148</v>
      </c>
      <c r="G13" s="131">
        <v>242000</v>
      </c>
      <c r="H13" s="131">
        <v>242000</v>
      </c>
      <c r="I13" s="136">
        <v>240189.84</v>
      </c>
      <c r="J13" s="133">
        <v>1820.7</v>
      </c>
      <c r="K13" s="143">
        <f t="shared" si="0"/>
        <v>3681.86</v>
      </c>
      <c r="L13" s="133">
        <v>1861.16</v>
      </c>
    </row>
    <row r="14" spans="1:114" ht="14.25" customHeight="1" x14ac:dyDescent="0.2">
      <c r="A14" s="217" t="s">
        <v>181</v>
      </c>
      <c r="B14" s="127">
        <v>155.47</v>
      </c>
      <c r="C14" s="117" t="s">
        <v>153</v>
      </c>
      <c r="D14" s="162">
        <v>3.05</v>
      </c>
      <c r="E14" s="59" t="s">
        <v>154</v>
      </c>
      <c r="F14" s="58">
        <v>45148</v>
      </c>
      <c r="G14" s="131">
        <v>242000</v>
      </c>
      <c r="H14" s="131">
        <v>242000</v>
      </c>
      <c r="I14" s="136">
        <v>240189.84</v>
      </c>
      <c r="J14" s="133">
        <v>1820.7</v>
      </c>
      <c r="K14" s="143">
        <f t="shared" si="0"/>
        <v>3681.86</v>
      </c>
      <c r="L14" s="133">
        <v>1861.16</v>
      </c>
    </row>
    <row r="15" spans="1:114" ht="14.25" customHeight="1" x14ac:dyDescent="0.2">
      <c r="A15" s="217" t="s">
        <v>182</v>
      </c>
      <c r="B15" s="127">
        <v>6751.22</v>
      </c>
      <c r="C15" s="117" t="s">
        <v>155</v>
      </c>
      <c r="D15" s="162">
        <v>3</v>
      </c>
      <c r="E15" s="59" t="s">
        <v>156</v>
      </c>
      <c r="F15" s="58">
        <v>45149</v>
      </c>
      <c r="G15" s="131">
        <v>242000</v>
      </c>
      <c r="H15" s="131">
        <v>242000</v>
      </c>
      <c r="I15" s="136">
        <v>240134.18</v>
      </c>
      <c r="J15" s="133">
        <v>1790.1</v>
      </c>
      <c r="K15" s="143">
        <f t="shared" si="0"/>
        <v>3619.98</v>
      </c>
      <c r="L15" s="133">
        <v>1829.88</v>
      </c>
    </row>
    <row r="16" spans="1:114" ht="14.25" customHeight="1" x14ac:dyDescent="0.2">
      <c r="A16" s="99" t="s">
        <v>99</v>
      </c>
      <c r="B16" s="108">
        <v>8832.2199999999993</v>
      </c>
      <c r="C16" s="117" t="s">
        <v>157</v>
      </c>
      <c r="D16" s="162">
        <v>3.05</v>
      </c>
      <c r="E16" s="59" t="s">
        <v>158</v>
      </c>
      <c r="F16" s="58">
        <v>45149</v>
      </c>
      <c r="G16" s="131">
        <v>242000</v>
      </c>
      <c r="H16" s="131">
        <v>242000</v>
      </c>
      <c r="I16" s="136">
        <v>242000</v>
      </c>
      <c r="J16" s="133">
        <v>1820.7</v>
      </c>
      <c r="K16" s="143">
        <f t="shared" si="0"/>
        <v>3681.86</v>
      </c>
      <c r="L16" s="133">
        <v>1861.16</v>
      </c>
    </row>
    <row r="17" spans="1:16" ht="14.25" customHeight="1" x14ac:dyDescent="0.2">
      <c r="A17" s="99" t="s">
        <v>100</v>
      </c>
      <c r="B17" s="108">
        <v>5694.25</v>
      </c>
      <c r="C17" s="118" t="s">
        <v>159</v>
      </c>
      <c r="D17" s="162">
        <v>3</v>
      </c>
      <c r="E17" s="59" t="s">
        <v>160</v>
      </c>
      <c r="F17" s="35">
        <v>45153</v>
      </c>
      <c r="G17" s="133">
        <v>242000</v>
      </c>
      <c r="H17" s="139">
        <v>242000</v>
      </c>
      <c r="I17" s="136">
        <v>240080.94</v>
      </c>
      <c r="J17" s="133">
        <v>1790.1</v>
      </c>
      <c r="K17" s="143">
        <f t="shared" si="0"/>
        <v>3619.98</v>
      </c>
      <c r="L17" s="133">
        <v>1829.88</v>
      </c>
    </row>
    <row r="18" spans="1:16" x14ac:dyDescent="0.2">
      <c r="A18" s="99" t="s">
        <v>101</v>
      </c>
      <c r="B18" s="127">
        <v>1016.59</v>
      </c>
      <c r="C18" s="119" t="s">
        <v>139</v>
      </c>
      <c r="D18" s="162">
        <v>2.4279999999999999</v>
      </c>
      <c r="E18" s="59" t="s">
        <v>144</v>
      </c>
      <c r="F18" s="173">
        <v>45260</v>
      </c>
      <c r="G18" s="133">
        <v>918000</v>
      </c>
      <c r="H18" s="131">
        <v>893195.02</v>
      </c>
      <c r="I18" s="131">
        <v>892681.56</v>
      </c>
      <c r="J18" s="133">
        <v>5386.5</v>
      </c>
      <c r="K18" s="143">
        <f t="shared" si="0"/>
        <v>10892.7</v>
      </c>
      <c r="L18" s="133">
        <v>5506.2</v>
      </c>
    </row>
    <row r="19" spans="1:16" ht="14.25" customHeight="1" x14ac:dyDescent="0.2">
      <c r="A19" s="99" t="s">
        <v>102</v>
      </c>
      <c r="B19" s="216">
        <v>13.25</v>
      </c>
      <c r="C19" s="119" t="s">
        <v>161</v>
      </c>
      <c r="D19" s="162">
        <v>3.15</v>
      </c>
      <c r="E19" s="59" t="s">
        <v>162</v>
      </c>
      <c r="F19" s="173">
        <v>45334</v>
      </c>
      <c r="G19" s="133">
        <v>245000</v>
      </c>
      <c r="H19" s="131">
        <v>245000</v>
      </c>
      <c r="I19" s="131">
        <v>240906.05</v>
      </c>
      <c r="J19" s="133">
        <v>1903.5</v>
      </c>
      <c r="K19" s="143">
        <f t="shared" si="0"/>
        <v>3849.3</v>
      </c>
      <c r="L19" s="133">
        <v>1945.8</v>
      </c>
    </row>
    <row r="20" spans="1:16" ht="14.25" customHeight="1" x14ac:dyDescent="0.2">
      <c r="A20" s="99" t="s">
        <v>130</v>
      </c>
      <c r="B20" s="127">
        <v>435.7</v>
      </c>
      <c r="C20" s="119" t="s">
        <v>163</v>
      </c>
      <c r="D20" s="162">
        <v>3.2</v>
      </c>
      <c r="E20" s="59" t="s">
        <v>164</v>
      </c>
      <c r="F20" s="173">
        <v>45334</v>
      </c>
      <c r="G20" s="133">
        <v>249000</v>
      </c>
      <c r="H20" s="131">
        <v>249000</v>
      </c>
      <c r="I20" s="131">
        <v>244936.32000000001</v>
      </c>
      <c r="J20" s="133">
        <v>1964.7</v>
      </c>
      <c r="K20" s="143">
        <f t="shared" si="0"/>
        <v>3973.06</v>
      </c>
      <c r="L20" s="133">
        <v>2008.36</v>
      </c>
      <c r="P20" s="36"/>
    </row>
    <row r="21" spans="1:16" ht="14.25" customHeight="1" x14ac:dyDescent="0.2">
      <c r="A21" s="122" t="s">
        <v>105</v>
      </c>
      <c r="B21" s="127">
        <v>7433.92</v>
      </c>
      <c r="C21" s="119" t="s">
        <v>139</v>
      </c>
      <c r="D21" s="162">
        <v>3.0649999999999999</v>
      </c>
      <c r="E21" s="59" t="s">
        <v>165</v>
      </c>
      <c r="F21" s="173">
        <v>45351</v>
      </c>
      <c r="G21" s="133">
        <v>1000000</v>
      </c>
      <c r="H21" s="131">
        <v>994812.78</v>
      </c>
      <c r="I21" s="131">
        <v>976990</v>
      </c>
      <c r="J21" s="133">
        <v>7474.5</v>
      </c>
      <c r="K21" s="143">
        <f t="shared" si="0"/>
        <v>15115.1</v>
      </c>
      <c r="L21" s="133">
        <v>7640.6</v>
      </c>
    </row>
    <row r="22" spans="1:16" ht="14.25" customHeight="1" x14ac:dyDescent="0.2">
      <c r="A22" s="100" t="s">
        <v>103</v>
      </c>
      <c r="B22" s="110">
        <f>SUM(B7:B21)</f>
        <v>33606.17</v>
      </c>
      <c r="C22" s="119" t="s">
        <v>141</v>
      </c>
      <c r="D22" s="162">
        <v>3</v>
      </c>
      <c r="E22" s="203" t="s">
        <v>145</v>
      </c>
      <c r="F22" s="58">
        <v>45432</v>
      </c>
      <c r="G22" s="133">
        <v>246000</v>
      </c>
      <c r="H22" s="133">
        <v>246000</v>
      </c>
      <c r="I22" s="131">
        <v>240381.36</v>
      </c>
      <c r="J22" s="133">
        <v>1819.8</v>
      </c>
      <c r="K22" s="143">
        <f t="shared" si="0"/>
        <v>3680.04</v>
      </c>
      <c r="L22" s="133">
        <v>1860.24</v>
      </c>
    </row>
    <row r="23" spans="1:16" ht="14.25" customHeight="1" thickBot="1" x14ac:dyDescent="0.25">
      <c r="A23" s="100" t="s">
        <v>116</v>
      </c>
      <c r="B23" s="111">
        <v>165297.37</v>
      </c>
      <c r="C23" s="119" t="s">
        <v>167</v>
      </c>
      <c r="D23" s="162">
        <v>3.5</v>
      </c>
      <c r="E23" s="203" t="s">
        <v>166</v>
      </c>
      <c r="F23" s="58">
        <v>45527</v>
      </c>
      <c r="G23" s="133">
        <v>1500000</v>
      </c>
      <c r="H23" s="133">
        <v>1500000</v>
      </c>
      <c r="I23" s="131">
        <v>1475280</v>
      </c>
      <c r="J23" s="133">
        <v>12945.6</v>
      </c>
      <c r="K23" s="143">
        <f t="shared" si="0"/>
        <v>26178.880000000001</v>
      </c>
      <c r="L23" s="133">
        <v>13233.28</v>
      </c>
    </row>
    <row r="24" spans="1:16" ht="14.25" customHeight="1" thickTop="1" x14ac:dyDescent="0.2">
      <c r="A24" s="100" t="s">
        <v>104</v>
      </c>
      <c r="B24" s="108">
        <f>SUM(B22:B23)</f>
        <v>198903.53999999998</v>
      </c>
      <c r="C24" s="119" t="s">
        <v>189</v>
      </c>
      <c r="D24" s="162">
        <v>5.25</v>
      </c>
      <c r="E24" s="59" t="s">
        <v>190</v>
      </c>
      <c r="F24" s="173">
        <v>45733</v>
      </c>
      <c r="G24" s="133">
        <v>249000</v>
      </c>
      <c r="H24" s="131">
        <v>249000</v>
      </c>
      <c r="I24" s="131">
        <v>250367.01</v>
      </c>
      <c r="J24" s="133">
        <v>551.4</v>
      </c>
      <c r="K24" s="143">
        <f t="shared" si="0"/>
        <v>551.4</v>
      </c>
      <c r="L24" s="133">
        <v>0</v>
      </c>
    </row>
    <row r="25" spans="1:16" ht="14.25" customHeight="1" x14ac:dyDescent="0.2">
      <c r="A25" s="218"/>
      <c r="B25" s="164"/>
      <c r="C25" s="119" t="s">
        <v>191</v>
      </c>
      <c r="D25" s="162">
        <v>5.25</v>
      </c>
      <c r="E25" s="222">
        <v>254673278</v>
      </c>
      <c r="F25" s="173">
        <v>45737</v>
      </c>
      <c r="G25" s="133">
        <v>243000</v>
      </c>
      <c r="H25" s="131">
        <v>243000</v>
      </c>
      <c r="I25" s="131">
        <v>244338.93</v>
      </c>
      <c r="J25" s="133">
        <v>358.7</v>
      </c>
      <c r="K25" s="143">
        <f t="shared" si="0"/>
        <v>358.7</v>
      </c>
      <c r="L25" s="133">
        <v>0</v>
      </c>
    </row>
    <row r="26" spans="1:16" ht="14.25" customHeight="1" x14ac:dyDescent="0.2">
      <c r="A26" s="218"/>
      <c r="B26" s="164"/>
      <c r="C26" s="119" t="s">
        <v>192</v>
      </c>
      <c r="D26" s="162">
        <v>5.3</v>
      </c>
      <c r="E26" s="59" t="s">
        <v>193</v>
      </c>
      <c r="F26" s="173">
        <v>45743</v>
      </c>
      <c r="G26" s="133">
        <v>249000</v>
      </c>
      <c r="H26" s="131">
        <v>249000</v>
      </c>
      <c r="I26" s="131">
        <v>250628.46</v>
      </c>
      <c r="J26" s="133">
        <v>370.2</v>
      </c>
      <c r="K26" s="143">
        <f t="shared" si="0"/>
        <v>370.2</v>
      </c>
      <c r="L26" s="133">
        <v>0</v>
      </c>
    </row>
    <row r="27" spans="1:16" ht="15.75" customHeight="1" x14ac:dyDescent="0.2">
      <c r="A27" s="218"/>
      <c r="B27" s="164"/>
      <c r="C27" s="119" t="s">
        <v>194</v>
      </c>
      <c r="D27" s="162">
        <v>5.15</v>
      </c>
      <c r="E27" s="222" t="s">
        <v>195</v>
      </c>
      <c r="F27" s="173">
        <v>45743</v>
      </c>
      <c r="G27" s="133">
        <v>243000</v>
      </c>
      <c r="H27" s="131">
        <v>243000</v>
      </c>
      <c r="I27" s="131">
        <v>243903.96</v>
      </c>
      <c r="J27" s="133">
        <v>175.85</v>
      </c>
      <c r="K27" s="143">
        <f t="shared" si="0"/>
        <v>175.85</v>
      </c>
      <c r="L27" s="133">
        <v>0</v>
      </c>
    </row>
    <row r="28" spans="1:16" ht="15.75" customHeight="1" x14ac:dyDescent="0.2">
      <c r="A28" s="218"/>
      <c r="B28" s="164"/>
      <c r="C28" s="119" t="s">
        <v>139</v>
      </c>
      <c r="D28" s="162">
        <v>1.4370000000000001</v>
      </c>
      <c r="E28" s="59" t="s">
        <v>142</v>
      </c>
      <c r="F28" s="173">
        <v>44895</v>
      </c>
      <c r="G28" s="133">
        <v>0</v>
      </c>
      <c r="H28" s="131">
        <v>0</v>
      </c>
      <c r="I28" s="131">
        <v>0</v>
      </c>
      <c r="J28" s="133">
        <v>0</v>
      </c>
      <c r="K28" s="143">
        <f t="shared" si="0"/>
        <v>2149.0700000000002</v>
      </c>
      <c r="L28" s="133">
        <v>2149.0700000000002</v>
      </c>
    </row>
    <row r="29" spans="1:16" ht="15" customHeight="1" x14ac:dyDescent="0.2">
      <c r="A29" s="218"/>
      <c r="B29" s="164"/>
      <c r="C29" s="119" t="s">
        <v>139</v>
      </c>
      <c r="D29" s="162">
        <v>2.855</v>
      </c>
      <c r="E29" s="26" t="s">
        <v>148</v>
      </c>
      <c r="F29" s="58">
        <v>44985</v>
      </c>
      <c r="G29" s="136">
        <v>0</v>
      </c>
      <c r="H29" s="136">
        <v>0</v>
      </c>
      <c r="I29" s="136">
        <v>0</v>
      </c>
      <c r="J29" s="133">
        <v>6952.38</v>
      </c>
      <c r="K29" s="143">
        <f t="shared" si="0"/>
        <v>17748.580000000002</v>
      </c>
      <c r="L29" s="133">
        <v>10796.2</v>
      </c>
    </row>
    <row r="30" spans="1:16" ht="14.25" customHeight="1" x14ac:dyDescent="0.2">
      <c r="A30" s="218"/>
      <c r="B30" s="164"/>
      <c r="K30" s="143">
        <f t="shared" si="0"/>
        <v>0</v>
      </c>
    </row>
    <row r="31" spans="1:16" ht="14.25" customHeight="1" thickBot="1" x14ac:dyDescent="0.25">
      <c r="A31" s="218"/>
      <c r="B31" s="164"/>
      <c r="C31" s="120"/>
      <c r="D31" s="179"/>
      <c r="E31" s="60" t="s">
        <v>78</v>
      </c>
      <c r="F31" s="61"/>
      <c r="G31" s="140">
        <f>SUM(G5:G30)</f>
        <v>59063669.810000002</v>
      </c>
      <c r="H31" s="134">
        <f>SUM(H5:H30)</f>
        <v>59017566.940000005</v>
      </c>
      <c r="I31" s="142">
        <f>SUM(I5:I30)</f>
        <v>58967392.400000006</v>
      </c>
      <c r="J31" s="140">
        <f>SUM(J5:J30)</f>
        <v>523328.73</v>
      </c>
      <c r="K31" s="165">
        <f>SUM(J31+L31+M31+N31)</f>
        <v>846839.35</v>
      </c>
      <c r="L31" s="140">
        <f>SUM(L5:L30)</f>
        <v>323510.62</v>
      </c>
      <c r="M31" s="140"/>
      <c r="N31" s="140"/>
    </row>
    <row r="32" spans="1:16" ht="14.25" customHeight="1" x14ac:dyDescent="0.2">
      <c r="A32" s="218"/>
      <c r="B32" s="164"/>
      <c r="C32" s="120"/>
      <c r="D32" s="179"/>
      <c r="E32" s="60"/>
      <c r="F32" s="61"/>
      <c r="H32" s="131"/>
    </row>
    <row r="33" spans="1:114" ht="14.25" customHeight="1" x14ac:dyDescent="0.2">
      <c r="A33" s="218"/>
      <c r="B33" s="164"/>
      <c r="C33" s="120"/>
      <c r="D33" s="179"/>
      <c r="E33" s="60"/>
      <c r="F33" s="61"/>
      <c r="H33" s="131"/>
    </row>
    <row r="34" spans="1:114" ht="14.25" customHeight="1" x14ac:dyDescent="0.2">
      <c r="A34" s="218"/>
      <c r="B34" s="164"/>
      <c r="C34" s="120"/>
      <c r="D34" s="179"/>
      <c r="E34" s="60"/>
      <c r="F34" s="61"/>
      <c r="H34" s="131"/>
    </row>
    <row r="35" spans="1:114" ht="14.25" customHeight="1" x14ac:dyDescent="0.2">
      <c r="A35" s="218"/>
      <c r="B35" s="164"/>
      <c r="C35" s="120"/>
      <c r="D35" s="179"/>
      <c r="E35" s="60"/>
      <c r="F35" s="61"/>
      <c r="H35" s="131"/>
    </row>
    <row r="36" spans="1:114" x14ac:dyDescent="0.2">
      <c r="A36" s="33"/>
      <c r="C36" s="120"/>
      <c r="D36" s="179"/>
      <c r="E36" s="60"/>
      <c r="F36" s="61"/>
      <c r="G36" s="131"/>
      <c r="H36" s="136"/>
    </row>
    <row r="37" spans="1:114" ht="12" customHeight="1" x14ac:dyDescent="0.2">
      <c r="A37" s="33"/>
      <c r="B37" s="33"/>
      <c r="C37" s="120"/>
      <c r="D37" s="179"/>
      <c r="E37" s="60"/>
      <c r="F37" s="61"/>
      <c r="G37" s="131"/>
      <c r="H37" s="136"/>
    </row>
    <row r="38" spans="1:114" ht="12" customHeight="1" x14ac:dyDescent="0.2">
      <c r="A38" s="33"/>
      <c r="C38" s="120"/>
      <c r="D38" s="179"/>
      <c r="E38" s="60"/>
      <c r="F38" s="61"/>
      <c r="G38" s="131"/>
      <c r="H38" s="136"/>
    </row>
    <row r="39" spans="1:114" ht="12" customHeight="1" x14ac:dyDescent="0.2">
      <c r="A39" s="33"/>
      <c r="C39" s="120"/>
      <c r="D39" s="179"/>
      <c r="E39" s="60"/>
      <c r="F39" s="61"/>
      <c r="G39" s="131"/>
      <c r="H39" s="136"/>
    </row>
    <row r="40" spans="1:114" ht="12" customHeight="1" x14ac:dyDescent="0.2">
      <c r="A40" s="33"/>
      <c r="C40" s="114"/>
      <c r="D40" s="177"/>
      <c r="E40" s="33"/>
      <c r="F40" s="29"/>
      <c r="H40" s="133"/>
      <c r="I40" s="133"/>
      <c r="J40" s="148" t="s">
        <v>136</v>
      </c>
      <c r="L40" s="148" t="s">
        <v>119</v>
      </c>
      <c r="M40" s="148"/>
      <c r="N40" s="148"/>
    </row>
    <row r="41" spans="1:114" ht="12" customHeight="1" x14ac:dyDescent="0.2">
      <c r="A41" s="28" t="s">
        <v>18</v>
      </c>
      <c r="C41" s="115" t="s">
        <v>19</v>
      </c>
      <c r="D41" s="177" t="s">
        <v>109</v>
      </c>
      <c r="E41" s="28" t="s">
        <v>20</v>
      </c>
      <c r="F41" s="29" t="s">
        <v>21</v>
      </c>
      <c r="G41" s="131" t="s">
        <v>22</v>
      </c>
      <c r="H41" s="143"/>
      <c r="J41" s="133" t="s">
        <v>25</v>
      </c>
      <c r="K41" s="143" t="s">
        <v>77</v>
      </c>
      <c r="L41" s="133" t="s">
        <v>25</v>
      </c>
    </row>
    <row r="42" spans="1:114" ht="12" customHeight="1" x14ac:dyDescent="0.2">
      <c r="A42" s="30"/>
      <c r="B42" s="107"/>
      <c r="C42" s="116" t="s">
        <v>26</v>
      </c>
      <c r="D42" s="178" t="s">
        <v>110</v>
      </c>
      <c r="E42" s="31" t="s">
        <v>27</v>
      </c>
      <c r="F42" s="32" t="s">
        <v>28</v>
      </c>
      <c r="G42" s="132" t="s">
        <v>29</v>
      </c>
      <c r="H42" s="184" t="s">
        <v>23</v>
      </c>
      <c r="I42" s="184" t="s">
        <v>24</v>
      </c>
      <c r="J42" s="137" t="s">
        <v>30</v>
      </c>
      <c r="K42" s="144" t="s">
        <v>30</v>
      </c>
      <c r="L42" s="137" t="s">
        <v>30</v>
      </c>
      <c r="M42" s="137"/>
      <c r="N42" s="137"/>
    </row>
    <row r="43" spans="1:114" ht="12" customHeight="1" x14ac:dyDescent="0.2">
      <c r="A43" s="33"/>
      <c r="C43" s="120"/>
      <c r="D43" s="179"/>
      <c r="E43" s="60"/>
      <c r="F43" s="61"/>
      <c r="G43" s="131"/>
      <c r="H43" s="136"/>
    </row>
    <row r="44" spans="1:114" s="59" customFormat="1" x14ac:dyDescent="0.2">
      <c r="A44" s="188" t="s">
        <v>133</v>
      </c>
      <c r="B44" s="164"/>
      <c r="C44" s="117" t="s">
        <v>114</v>
      </c>
      <c r="D44" s="162">
        <v>2.5</v>
      </c>
      <c r="E44" s="60"/>
      <c r="F44" s="58">
        <v>45016</v>
      </c>
      <c r="G44" s="131">
        <v>14579313.43</v>
      </c>
      <c r="H44" s="131">
        <v>14579313.43</v>
      </c>
      <c r="I44" s="131">
        <v>14579313.43</v>
      </c>
      <c r="J44" s="133">
        <v>93841.91</v>
      </c>
      <c r="K44" s="143">
        <f>SUM(J44+L44+M38+N38)</f>
        <v>207601.74</v>
      </c>
      <c r="L44" s="133">
        <v>113759.83</v>
      </c>
      <c r="M44" s="133"/>
      <c r="N44" s="13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</row>
    <row r="45" spans="1:114" s="11" customFormat="1" ht="12" customHeight="1" x14ac:dyDescent="0.2">
      <c r="A45" s="26"/>
      <c r="B45" s="106"/>
      <c r="C45" s="117"/>
      <c r="D45" s="180"/>
      <c r="E45" s="37"/>
      <c r="F45" s="35"/>
      <c r="G45" s="131"/>
      <c r="H45" s="131"/>
      <c r="I45" s="131"/>
      <c r="J45" s="133"/>
      <c r="K45" s="143"/>
      <c r="L45" s="133"/>
      <c r="M45" s="133"/>
      <c r="N45" s="133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</row>
    <row r="46" spans="1:114" ht="12" customHeight="1" x14ac:dyDescent="0.2">
      <c r="A46" s="33" t="s">
        <v>7</v>
      </c>
      <c r="B46" s="164"/>
      <c r="C46" s="117" t="s">
        <v>114</v>
      </c>
      <c r="D46" s="162">
        <v>2.5</v>
      </c>
      <c r="F46" s="58">
        <v>45016</v>
      </c>
      <c r="G46" s="133">
        <v>5922.87</v>
      </c>
      <c r="H46" s="133">
        <v>5922.87</v>
      </c>
      <c r="I46" s="133">
        <v>5922.87</v>
      </c>
      <c r="J46" s="133">
        <v>37.159999999999997</v>
      </c>
      <c r="K46" s="143">
        <f>SUM(J46+L46+M45+N45)</f>
        <v>2845.1099999999997</v>
      </c>
      <c r="L46" s="133">
        <v>2807.95</v>
      </c>
    </row>
    <row r="47" spans="1:114" ht="12" customHeight="1" x14ac:dyDescent="0.2">
      <c r="A47" s="33"/>
      <c r="B47" s="164"/>
      <c r="C47" s="117"/>
      <c r="D47" s="162"/>
      <c r="E47"/>
      <c r="F47" s="58"/>
      <c r="G47" s="135"/>
      <c r="H47" s="135"/>
      <c r="I47" s="135"/>
      <c r="M47" s="135"/>
      <c r="N47" s="135"/>
    </row>
    <row r="48" spans="1:114" ht="12" customHeight="1" x14ac:dyDescent="0.2">
      <c r="A48" s="33"/>
      <c r="B48" s="164"/>
      <c r="C48" s="117"/>
      <c r="D48" s="162"/>
      <c r="E48"/>
      <c r="F48" s="58"/>
      <c r="G48" s="135"/>
      <c r="H48" s="135"/>
      <c r="I48" s="135"/>
      <c r="M48" s="135"/>
      <c r="N48" s="135"/>
    </row>
    <row r="49" spans="1:114" ht="12" customHeight="1" x14ac:dyDescent="0.2">
      <c r="A49" s="33" t="s">
        <v>81</v>
      </c>
      <c r="B49" s="164"/>
      <c r="C49" s="117" t="s">
        <v>114</v>
      </c>
      <c r="D49" s="162">
        <v>2.5</v>
      </c>
      <c r="F49" s="58">
        <v>45016</v>
      </c>
      <c r="G49" s="135">
        <v>5014.66</v>
      </c>
      <c r="H49" s="135">
        <v>5014.66</v>
      </c>
      <c r="I49" s="135">
        <v>5014.66</v>
      </c>
      <c r="J49" s="135">
        <v>31.47</v>
      </c>
      <c r="K49" s="143">
        <f>SUM(J49+L49+M47+N47)</f>
        <v>62.06</v>
      </c>
      <c r="L49" s="135">
        <v>30.59</v>
      </c>
      <c r="M49" s="135"/>
      <c r="N49" s="135"/>
    </row>
    <row r="50" spans="1:114" ht="12" customHeight="1" x14ac:dyDescent="0.2">
      <c r="A50" s="33"/>
      <c r="B50" s="128"/>
      <c r="C50" s="117"/>
      <c r="D50" s="162"/>
      <c r="F50" s="58"/>
      <c r="G50" s="135"/>
      <c r="H50" s="135"/>
      <c r="I50" s="135"/>
      <c r="J50" s="135"/>
      <c r="L50" s="135"/>
      <c r="M50" s="135"/>
      <c r="N50" s="135"/>
    </row>
    <row r="51" spans="1:114" ht="12" customHeight="1" x14ac:dyDescent="0.2">
      <c r="A51" s="33" t="s">
        <v>121</v>
      </c>
      <c r="B51" s="128"/>
      <c r="C51" s="117" t="s">
        <v>114</v>
      </c>
      <c r="D51" s="162">
        <v>2.5</v>
      </c>
      <c r="F51" s="58">
        <v>45016</v>
      </c>
      <c r="G51" s="135">
        <v>13515836.380000001</v>
      </c>
      <c r="H51" s="135">
        <v>13515836.380000001</v>
      </c>
      <c r="I51" s="135">
        <v>13515836.380000001</v>
      </c>
      <c r="J51" s="135">
        <v>86709.3</v>
      </c>
      <c r="K51" s="143">
        <f>SUM(J51+L51+M50+N50)</f>
        <v>141039.42000000001</v>
      </c>
      <c r="L51" s="135">
        <v>54330.12</v>
      </c>
      <c r="M51" s="135"/>
      <c r="N51" s="135"/>
    </row>
    <row r="52" spans="1:114" ht="12" customHeight="1" x14ac:dyDescent="0.2">
      <c r="A52" s="33"/>
      <c r="B52" s="128"/>
      <c r="C52" s="117"/>
      <c r="D52" s="162"/>
      <c r="F52" s="58"/>
      <c r="G52" s="135"/>
      <c r="H52" s="135"/>
      <c r="I52" s="135"/>
      <c r="J52" s="135"/>
      <c r="L52" s="135"/>
      <c r="M52" s="135"/>
      <c r="N52" s="135"/>
    </row>
    <row r="53" spans="1:114" ht="12" customHeight="1" x14ac:dyDescent="0.2">
      <c r="A53" s="33" t="s">
        <v>8</v>
      </c>
      <c r="C53" s="117" t="s">
        <v>114</v>
      </c>
      <c r="D53" s="162">
        <v>2.5</v>
      </c>
      <c r="F53" s="58">
        <v>45016</v>
      </c>
      <c r="G53" s="133">
        <v>56476.84</v>
      </c>
      <c r="H53" s="133">
        <v>56476.84</v>
      </c>
      <c r="I53" s="133">
        <v>56476.84</v>
      </c>
      <c r="J53" s="133">
        <v>627.54999999999995</v>
      </c>
      <c r="K53" s="143">
        <f>SUM(J53+L53+M53+N53)</f>
        <v>3045.08</v>
      </c>
      <c r="L53" s="133">
        <v>2417.5300000000002</v>
      </c>
    </row>
    <row r="54" spans="1:114" ht="12" customHeight="1" x14ac:dyDescent="0.2">
      <c r="C54" s="117" t="s">
        <v>137</v>
      </c>
      <c r="D54" s="162">
        <v>4.57</v>
      </c>
      <c r="F54" s="58">
        <v>45016</v>
      </c>
      <c r="G54" s="133">
        <v>2039548.27</v>
      </c>
      <c r="H54" s="133">
        <v>2039548.27</v>
      </c>
      <c r="I54" s="133">
        <v>2039548.27</v>
      </c>
      <c r="J54" s="133">
        <v>22745.52</v>
      </c>
      <c r="K54" s="143">
        <f>SUM(J54+L54+M54+N54)</f>
        <v>41065.11</v>
      </c>
      <c r="L54" s="133">
        <v>18319.59</v>
      </c>
    </row>
    <row r="55" spans="1:114" ht="12" customHeight="1" x14ac:dyDescent="0.2">
      <c r="A55" s="33"/>
      <c r="C55" s="117"/>
      <c r="D55" s="162"/>
      <c r="F55" s="58"/>
      <c r="H55" s="133"/>
      <c r="I55" s="133"/>
    </row>
    <row r="56" spans="1:114" ht="12" customHeight="1" x14ac:dyDescent="0.2">
      <c r="A56" s="33" t="s">
        <v>9</v>
      </c>
      <c r="C56" s="117" t="s">
        <v>114</v>
      </c>
      <c r="D56" s="162">
        <v>2.5</v>
      </c>
      <c r="F56" s="58">
        <v>45016</v>
      </c>
      <c r="G56" s="131">
        <v>1458145.19</v>
      </c>
      <c r="H56" s="131">
        <v>1458145.19</v>
      </c>
      <c r="I56" s="131">
        <v>1458145.19</v>
      </c>
      <c r="J56" s="133">
        <v>8600.39</v>
      </c>
      <c r="K56" s="143">
        <f>SUM(J56+L56+M56+N56)</f>
        <v>16319.89</v>
      </c>
      <c r="L56" s="133">
        <v>7719.5</v>
      </c>
    </row>
    <row r="57" spans="1:114" ht="12" customHeight="1" x14ac:dyDescent="0.2">
      <c r="C57" s="117" t="s">
        <v>137</v>
      </c>
      <c r="D57" s="162">
        <v>4.57</v>
      </c>
      <c r="F57" s="58">
        <v>45016</v>
      </c>
      <c r="G57" s="133">
        <v>1023315.4</v>
      </c>
      <c r="H57" s="133">
        <v>1023315.4</v>
      </c>
      <c r="I57" s="133">
        <v>1023315.4</v>
      </c>
      <c r="J57" s="133">
        <v>11372.77</v>
      </c>
      <c r="K57" s="143">
        <f>SUM(J57+L57+M57+N57)</f>
        <v>20532.57</v>
      </c>
      <c r="L57" s="133">
        <v>9159.7999999999993</v>
      </c>
    </row>
    <row r="58" spans="1:114" ht="12" customHeight="1" x14ac:dyDescent="0.2">
      <c r="D58" s="162"/>
      <c r="F58" s="58"/>
      <c r="H58" s="133"/>
      <c r="I58" s="133"/>
    </row>
    <row r="59" spans="1:114" ht="12" customHeight="1" x14ac:dyDescent="0.2">
      <c r="A59" s="33" t="s">
        <v>10</v>
      </c>
      <c r="B59" s="109"/>
      <c r="C59" s="117" t="s">
        <v>114</v>
      </c>
      <c r="D59" s="162">
        <v>2.5</v>
      </c>
      <c r="F59" s="58">
        <v>45016</v>
      </c>
      <c r="G59" s="131">
        <v>1746381.78</v>
      </c>
      <c r="H59" s="131">
        <v>1746381.78</v>
      </c>
      <c r="I59" s="131">
        <v>1746381.78</v>
      </c>
      <c r="J59" s="133">
        <v>14638.59</v>
      </c>
      <c r="K59" s="143">
        <f>SUM(J59+L59+M59+N59)</f>
        <v>32745.06</v>
      </c>
      <c r="L59" s="133">
        <v>18106.47</v>
      </c>
    </row>
    <row r="60" spans="1:114" ht="12" customHeight="1" x14ac:dyDescent="0.2">
      <c r="A60" s="33"/>
      <c r="B60" s="109"/>
      <c r="C60" s="117"/>
      <c r="D60" s="180"/>
      <c r="F60" s="58"/>
      <c r="G60" s="131"/>
      <c r="H60" s="131"/>
      <c r="I60" s="131"/>
    </row>
    <row r="61" spans="1:114" x14ac:dyDescent="0.2">
      <c r="A61" s="33" t="s">
        <v>11</v>
      </c>
      <c r="B61" s="109"/>
      <c r="C61" s="117" t="s">
        <v>114</v>
      </c>
      <c r="D61" s="162">
        <v>2.5</v>
      </c>
      <c r="F61" s="58">
        <v>45016</v>
      </c>
      <c r="G61" s="131">
        <v>69122.59</v>
      </c>
      <c r="H61" s="131">
        <v>69122.59</v>
      </c>
      <c r="I61" s="131">
        <v>69122.59</v>
      </c>
      <c r="J61" s="133">
        <v>429.18</v>
      </c>
      <c r="K61" s="143">
        <f>SUM(J61+L61+M61+N61)</f>
        <v>842.7</v>
      </c>
      <c r="L61" s="133">
        <v>413.52</v>
      </c>
    </row>
    <row r="62" spans="1:114" x14ac:dyDescent="0.2">
      <c r="A62" s="190"/>
      <c r="B62" s="191"/>
      <c r="C62" s="192"/>
      <c r="D62" s="193"/>
      <c r="E62" s="194"/>
      <c r="F62" s="58"/>
      <c r="G62" s="195"/>
      <c r="H62" s="195"/>
      <c r="I62" s="195"/>
      <c r="J62" s="196"/>
      <c r="L62" s="196"/>
      <c r="M62" s="196"/>
      <c r="N62" s="196"/>
    </row>
    <row r="63" spans="1:114" s="194" customFormat="1" x14ac:dyDescent="0.2">
      <c r="A63" s="33" t="s">
        <v>32</v>
      </c>
      <c r="B63" s="106"/>
      <c r="C63" s="117" t="s">
        <v>114</v>
      </c>
      <c r="D63" s="162">
        <v>2.5</v>
      </c>
      <c r="E63" s="26"/>
      <c r="F63" s="58">
        <v>45016</v>
      </c>
      <c r="G63" s="131">
        <v>1246930.92</v>
      </c>
      <c r="H63" s="131">
        <v>1246930.92</v>
      </c>
      <c r="I63" s="131">
        <v>1246930.92</v>
      </c>
      <c r="J63" s="148" t="s">
        <v>186</v>
      </c>
      <c r="K63" s="133" t="s">
        <v>94</v>
      </c>
      <c r="L63" s="148" t="s">
        <v>186</v>
      </c>
      <c r="M63" s="133"/>
      <c r="N63" s="133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</row>
    <row r="64" spans="1:114" x14ac:dyDescent="0.2">
      <c r="A64" s="33"/>
      <c r="C64" s="117"/>
      <c r="D64" s="180"/>
      <c r="F64" s="58"/>
      <c r="H64" s="133"/>
      <c r="I64" s="133"/>
    </row>
    <row r="65" spans="1:114" x14ac:dyDescent="0.2">
      <c r="A65" s="33" t="s">
        <v>33</v>
      </c>
      <c r="C65" s="117" t="s">
        <v>114</v>
      </c>
      <c r="D65" s="162">
        <v>2.5</v>
      </c>
      <c r="F65" s="58">
        <v>45016</v>
      </c>
      <c r="G65" s="131">
        <v>102066.65</v>
      </c>
      <c r="H65" s="131">
        <v>102066.65</v>
      </c>
      <c r="I65" s="131">
        <v>102066.65</v>
      </c>
      <c r="J65" s="133">
        <v>749.41</v>
      </c>
      <c r="K65" s="143">
        <f>SUM(J65+L65+M65+N65)</f>
        <v>1418.2199999999998</v>
      </c>
      <c r="L65" s="133">
        <v>668.81</v>
      </c>
    </row>
    <row r="66" spans="1:114" x14ac:dyDescent="0.2">
      <c r="A66" s="33"/>
      <c r="C66" s="117"/>
      <c r="D66" s="162"/>
      <c r="F66" s="58"/>
      <c r="G66" s="131"/>
      <c r="H66" s="131"/>
      <c r="I66" s="131"/>
    </row>
    <row r="67" spans="1:114" x14ac:dyDescent="0.2">
      <c r="A67" s="33" t="s">
        <v>34</v>
      </c>
      <c r="B67" s="128"/>
      <c r="C67" s="117" t="s">
        <v>114</v>
      </c>
      <c r="D67" s="162">
        <v>2.5</v>
      </c>
      <c r="F67" s="58">
        <v>45016</v>
      </c>
      <c r="G67" s="133">
        <v>1161866.03</v>
      </c>
      <c r="H67" s="133">
        <v>1161866.03</v>
      </c>
      <c r="I67" s="133">
        <v>1161866.03</v>
      </c>
      <c r="J67" s="133">
        <v>6414.57</v>
      </c>
      <c r="K67" s="143">
        <f>SUM(J67+L67+M67+N67)</f>
        <v>16257.89</v>
      </c>
      <c r="L67" s="133">
        <v>9843.32</v>
      </c>
    </row>
    <row r="68" spans="1:114" ht="12" customHeight="1" x14ac:dyDescent="0.2">
      <c r="B68" s="113"/>
      <c r="C68" s="117"/>
      <c r="D68" s="180"/>
      <c r="F68" s="58"/>
      <c r="H68" s="133"/>
      <c r="I68" s="133"/>
    </row>
    <row r="69" spans="1:114" ht="12" customHeight="1" x14ac:dyDescent="0.2">
      <c r="A69" s="33" t="s">
        <v>15</v>
      </c>
      <c r="C69" s="117" t="s">
        <v>114</v>
      </c>
      <c r="D69" s="162">
        <v>2.5</v>
      </c>
      <c r="F69" s="58">
        <v>45016</v>
      </c>
      <c r="G69" s="131">
        <v>2886905.93</v>
      </c>
      <c r="H69" s="131">
        <v>2886905.93</v>
      </c>
      <c r="I69" s="131">
        <v>2886905.93</v>
      </c>
      <c r="J69" s="133">
        <v>24970.37</v>
      </c>
      <c r="K69" s="143">
        <f>SUM(J69+L69+M69+N69)</f>
        <v>39723.769999999997</v>
      </c>
      <c r="L69" s="133">
        <v>14753.4</v>
      </c>
    </row>
    <row r="70" spans="1:114" ht="12" customHeight="1" x14ac:dyDescent="0.2">
      <c r="A70" s="33"/>
      <c r="B70" s="109"/>
      <c r="C70" s="117"/>
      <c r="D70" s="162"/>
      <c r="F70" s="58"/>
      <c r="G70" s="131"/>
      <c r="H70" s="131"/>
      <c r="I70" s="131"/>
    </row>
    <row r="71" spans="1:114" s="146" customFormat="1" x14ac:dyDescent="0.2">
      <c r="A71" s="33" t="s">
        <v>96</v>
      </c>
      <c r="B71" s="106"/>
      <c r="C71" s="117" t="s">
        <v>114</v>
      </c>
      <c r="D71" s="162">
        <v>2.5</v>
      </c>
      <c r="E71" s="26"/>
      <c r="F71" s="58">
        <v>45016</v>
      </c>
      <c r="G71" s="133">
        <v>1045742.18</v>
      </c>
      <c r="H71" s="133">
        <v>1045742.18</v>
      </c>
      <c r="I71" s="133">
        <v>1045742.18</v>
      </c>
      <c r="J71" s="133">
        <v>6561.14</v>
      </c>
      <c r="K71" s="143">
        <f>SUM(J71+L71+M71+N71)</f>
        <v>12939.04</v>
      </c>
      <c r="L71" s="133">
        <v>6377.9</v>
      </c>
      <c r="M71" s="133"/>
      <c r="N71" s="133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17"/>
      <c r="CS71" s="117"/>
      <c r="CT71" s="117"/>
      <c r="CU71" s="117"/>
      <c r="CV71" s="117"/>
      <c r="CW71" s="117"/>
      <c r="CX71" s="117"/>
      <c r="CY71" s="117"/>
      <c r="CZ71" s="117"/>
      <c r="DA71" s="117"/>
      <c r="DB71" s="117"/>
      <c r="DC71" s="117"/>
      <c r="DD71" s="117"/>
      <c r="DE71" s="117"/>
      <c r="DF71" s="117"/>
      <c r="DG71" s="117"/>
      <c r="DH71" s="117"/>
      <c r="DI71" s="117"/>
      <c r="DJ71" s="117"/>
    </row>
    <row r="72" spans="1:114" s="146" customFormat="1" x14ac:dyDescent="0.2">
      <c r="A72" s="33"/>
      <c r="B72" s="106"/>
      <c r="C72" s="117"/>
      <c r="D72" s="162"/>
      <c r="E72" s="26"/>
      <c r="F72" s="58"/>
      <c r="G72" s="133"/>
      <c r="H72" s="133"/>
      <c r="I72" s="133"/>
      <c r="J72" s="133"/>
      <c r="K72" s="143"/>
      <c r="L72" s="133"/>
      <c r="M72" s="133"/>
      <c r="N72" s="133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7"/>
      <c r="CI72" s="117"/>
      <c r="CJ72" s="117"/>
      <c r="CK72" s="117"/>
      <c r="CL72" s="117"/>
      <c r="CM72" s="117"/>
      <c r="CN72" s="117"/>
      <c r="CO72" s="117"/>
      <c r="CP72" s="117"/>
      <c r="CQ72" s="117"/>
      <c r="CR72" s="117"/>
      <c r="CS72" s="117"/>
      <c r="CT72" s="117"/>
      <c r="CU72" s="117"/>
      <c r="CV72" s="117"/>
      <c r="CW72" s="117"/>
      <c r="CX72" s="117"/>
      <c r="CY72" s="117"/>
      <c r="CZ72" s="117"/>
      <c r="DA72" s="117"/>
      <c r="DB72" s="117"/>
      <c r="DC72" s="117"/>
      <c r="DD72" s="117"/>
      <c r="DE72" s="117"/>
      <c r="DF72" s="117"/>
      <c r="DG72" s="117"/>
      <c r="DH72" s="117"/>
      <c r="DI72" s="117"/>
      <c r="DJ72" s="117"/>
    </row>
    <row r="73" spans="1:114" s="146" customFormat="1" x14ac:dyDescent="0.2">
      <c r="A73" s="33"/>
      <c r="B73" s="106"/>
      <c r="C73" s="117"/>
      <c r="D73" s="162"/>
      <c r="E73" s="26"/>
      <c r="F73" s="58"/>
      <c r="G73" s="133"/>
      <c r="H73" s="133"/>
      <c r="I73" s="133"/>
      <c r="J73" s="133"/>
      <c r="K73" s="143"/>
      <c r="L73" s="133"/>
      <c r="M73" s="133"/>
      <c r="N73" s="133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  <c r="CX73" s="117"/>
      <c r="CY73" s="117"/>
      <c r="CZ73" s="117"/>
      <c r="DA73" s="117"/>
      <c r="DB73" s="117"/>
      <c r="DC73" s="117"/>
      <c r="DD73" s="117"/>
      <c r="DE73" s="117"/>
      <c r="DF73" s="117"/>
      <c r="DG73" s="117"/>
      <c r="DH73" s="117"/>
      <c r="DI73" s="117"/>
      <c r="DJ73" s="117"/>
    </row>
    <row r="74" spans="1:114" s="146" customFormat="1" x14ac:dyDescent="0.2">
      <c r="A74" s="33"/>
      <c r="B74" s="106"/>
      <c r="C74" s="117"/>
      <c r="D74" s="162"/>
      <c r="E74" s="26"/>
      <c r="F74" s="58"/>
      <c r="G74" s="133"/>
      <c r="H74" s="133"/>
      <c r="I74" s="133"/>
      <c r="J74" s="133"/>
      <c r="K74" s="143"/>
      <c r="L74" s="133"/>
      <c r="M74" s="133"/>
      <c r="N74" s="133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7"/>
      <c r="CI74" s="117"/>
      <c r="CJ74" s="117"/>
      <c r="CK74" s="117"/>
      <c r="CL74" s="117"/>
      <c r="CM74" s="117"/>
      <c r="CN74" s="117"/>
      <c r="CO74" s="117"/>
      <c r="CP74" s="117"/>
      <c r="CQ74" s="117"/>
      <c r="CR74" s="117"/>
      <c r="CS74" s="117"/>
      <c r="CT74" s="117"/>
      <c r="CU74" s="117"/>
      <c r="CV74" s="117"/>
      <c r="CW74" s="117"/>
      <c r="CX74" s="117"/>
      <c r="CY74" s="117"/>
      <c r="CZ74" s="117"/>
      <c r="DA74" s="117"/>
      <c r="DB74" s="117"/>
      <c r="DC74" s="117"/>
      <c r="DD74" s="117"/>
      <c r="DE74" s="117"/>
      <c r="DF74" s="117"/>
      <c r="DG74" s="117"/>
      <c r="DH74" s="117"/>
      <c r="DI74" s="117"/>
      <c r="DJ74" s="117"/>
    </row>
    <row r="75" spans="1:114" s="146" customFormat="1" x14ac:dyDescent="0.2">
      <c r="A75" s="33"/>
      <c r="B75" s="106"/>
      <c r="C75" s="117"/>
      <c r="D75" s="162"/>
      <c r="E75" s="26"/>
      <c r="F75" s="58"/>
      <c r="G75" s="133"/>
      <c r="H75" s="133"/>
      <c r="I75" s="133"/>
      <c r="J75" s="133"/>
      <c r="K75" s="143"/>
      <c r="L75" s="133"/>
      <c r="M75" s="133"/>
      <c r="N75" s="133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  <c r="CI75" s="117"/>
      <c r="CJ75" s="117"/>
      <c r="CK75" s="117"/>
      <c r="CL75" s="117"/>
      <c r="CM75" s="117"/>
      <c r="CN75" s="117"/>
      <c r="CO75" s="117"/>
      <c r="CP75" s="117"/>
      <c r="CQ75" s="117"/>
      <c r="CR75" s="117"/>
      <c r="CS75" s="117"/>
      <c r="CT75" s="117"/>
      <c r="CU75" s="117"/>
      <c r="CV75" s="117"/>
      <c r="CW75" s="117"/>
      <c r="CX75" s="117"/>
      <c r="CY75" s="117"/>
      <c r="CZ75" s="117"/>
      <c r="DA75" s="117"/>
      <c r="DB75" s="117"/>
      <c r="DC75" s="117"/>
      <c r="DD75" s="117"/>
      <c r="DE75" s="117"/>
      <c r="DF75" s="117"/>
      <c r="DG75" s="117"/>
      <c r="DH75" s="117"/>
      <c r="DI75" s="117"/>
      <c r="DJ75" s="117"/>
    </row>
    <row r="76" spans="1:114" s="146" customFormat="1" x14ac:dyDescent="0.2">
      <c r="A76" s="33"/>
      <c r="B76" s="106"/>
      <c r="C76" s="117"/>
      <c r="D76" s="162"/>
      <c r="E76" s="26"/>
      <c r="F76" s="58"/>
      <c r="G76" s="133"/>
      <c r="H76" s="133"/>
      <c r="I76" s="133"/>
      <c r="J76" s="133"/>
      <c r="K76" s="143"/>
      <c r="L76" s="133"/>
      <c r="M76" s="133"/>
      <c r="N76" s="133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7"/>
      <c r="CI76" s="117"/>
      <c r="CJ76" s="117"/>
      <c r="CK76" s="117"/>
      <c r="CL76" s="117"/>
      <c r="CM76" s="117"/>
      <c r="CN76" s="117"/>
      <c r="CO76" s="117"/>
      <c r="CP76" s="117"/>
      <c r="CQ76" s="117"/>
      <c r="CR76" s="117"/>
      <c r="CS76" s="117"/>
      <c r="CT76" s="117"/>
      <c r="CU76" s="117"/>
      <c r="CV76" s="117"/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</row>
    <row r="77" spans="1:114" s="146" customFormat="1" x14ac:dyDescent="0.2">
      <c r="A77" s="33"/>
      <c r="B77" s="106"/>
      <c r="C77" s="117"/>
      <c r="D77" s="162"/>
      <c r="E77" s="26"/>
      <c r="F77" s="58"/>
      <c r="G77" s="133"/>
      <c r="H77" s="133"/>
      <c r="I77" s="133"/>
      <c r="J77" s="133"/>
      <c r="K77" s="143"/>
      <c r="L77" s="133"/>
      <c r="M77" s="133"/>
      <c r="N77" s="133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  <c r="CC77" s="117"/>
      <c r="CD77" s="117"/>
      <c r="CE77" s="117"/>
      <c r="CF77" s="117"/>
      <c r="CG77" s="117"/>
      <c r="CH77" s="117"/>
      <c r="CI77" s="117"/>
      <c r="CJ77" s="117"/>
      <c r="CK77" s="117"/>
      <c r="CL77" s="117"/>
      <c r="CM77" s="117"/>
      <c r="CN77" s="117"/>
      <c r="CO77" s="117"/>
      <c r="CP77" s="117"/>
      <c r="CQ77" s="117"/>
      <c r="CR77" s="117"/>
      <c r="CS77" s="117"/>
      <c r="CT77" s="117"/>
      <c r="CU77" s="117"/>
      <c r="CV77" s="117"/>
      <c r="CW77" s="117"/>
      <c r="CX77" s="117"/>
      <c r="CY77" s="117"/>
      <c r="CZ77" s="117"/>
      <c r="DA77" s="117"/>
      <c r="DB77" s="117"/>
      <c r="DC77" s="117"/>
      <c r="DD77" s="117"/>
      <c r="DE77" s="117"/>
      <c r="DF77" s="117"/>
      <c r="DG77" s="117"/>
      <c r="DH77" s="117"/>
      <c r="DI77" s="117"/>
      <c r="DJ77" s="117"/>
    </row>
    <row r="78" spans="1:114" s="146" customFormat="1" x14ac:dyDescent="0.2">
      <c r="A78" s="33"/>
      <c r="B78" s="106"/>
      <c r="C78" s="117"/>
      <c r="D78" s="162"/>
      <c r="E78" s="26"/>
      <c r="F78" s="58"/>
      <c r="G78" s="133"/>
      <c r="H78" s="133"/>
      <c r="I78" s="133"/>
      <c r="J78" s="133"/>
      <c r="K78" s="143"/>
      <c r="L78" s="133"/>
      <c r="M78" s="133"/>
      <c r="N78" s="133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7"/>
      <c r="CI78" s="117"/>
      <c r="CJ78" s="117"/>
      <c r="CK78" s="117"/>
      <c r="CL78" s="117"/>
      <c r="CM78" s="117"/>
      <c r="CN78" s="117"/>
      <c r="CO78" s="117"/>
      <c r="CP78" s="117"/>
      <c r="CQ78" s="117"/>
      <c r="CR78" s="117"/>
      <c r="CS78" s="117"/>
      <c r="CT78" s="117"/>
      <c r="CU78" s="117"/>
      <c r="CV78" s="117"/>
      <c r="CW78" s="117"/>
      <c r="CX78" s="117"/>
      <c r="CY78" s="117"/>
      <c r="CZ78" s="117"/>
      <c r="DA78" s="117"/>
      <c r="DB78" s="117"/>
      <c r="DC78" s="117"/>
      <c r="DD78" s="117"/>
      <c r="DE78" s="117"/>
      <c r="DF78" s="117"/>
      <c r="DG78" s="117"/>
      <c r="DH78" s="117"/>
      <c r="DI78" s="117"/>
      <c r="DJ78" s="117"/>
    </row>
    <row r="79" spans="1:114" s="146" customFormat="1" x14ac:dyDescent="0.2">
      <c r="A79" s="33"/>
      <c r="B79" s="106"/>
      <c r="C79" s="117"/>
      <c r="D79" s="162"/>
      <c r="E79" s="26"/>
      <c r="F79" s="58"/>
      <c r="G79" s="133"/>
      <c r="H79" s="133"/>
      <c r="I79" s="133"/>
      <c r="J79" s="133"/>
      <c r="K79" s="143"/>
      <c r="L79" s="133"/>
      <c r="M79" s="133"/>
      <c r="N79" s="133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7"/>
      <c r="DH79" s="117"/>
      <c r="DI79" s="117"/>
      <c r="DJ79" s="117"/>
    </row>
    <row r="80" spans="1:114" x14ac:dyDescent="0.2">
      <c r="A80" s="33"/>
      <c r="C80" s="117"/>
      <c r="D80" s="162"/>
      <c r="F80" s="58"/>
      <c r="H80" s="133"/>
      <c r="I80" s="133"/>
    </row>
    <row r="81" spans="1:14" x14ac:dyDescent="0.2">
      <c r="A81" s="33"/>
      <c r="C81" s="117"/>
      <c r="D81" s="162"/>
      <c r="F81" s="58"/>
      <c r="H81" s="133"/>
      <c r="I81" s="133"/>
    </row>
    <row r="82" spans="1:14" x14ac:dyDescent="0.2">
      <c r="A82" s="33"/>
      <c r="C82" s="114"/>
      <c r="D82" s="177"/>
      <c r="E82" s="33"/>
      <c r="F82" s="29"/>
      <c r="H82" s="133"/>
      <c r="I82" s="133"/>
      <c r="J82" s="148" t="s">
        <v>136</v>
      </c>
      <c r="L82" s="148" t="s">
        <v>119</v>
      </c>
      <c r="M82" s="148"/>
      <c r="N82" s="148"/>
    </row>
    <row r="83" spans="1:14" ht="12" customHeight="1" x14ac:dyDescent="0.2">
      <c r="A83" s="28" t="s">
        <v>18</v>
      </c>
      <c r="C83" s="115" t="s">
        <v>19</v>
      </c>
      <c r="D83" s="177" t="s">
        <v>109</v>
      </c>
      <c r="E83" s="28" t="s">
        <v>20</v>
      </c>
      <c r="F83" s="29" t="s">
        <v>21</v>
      </c>
      <c r="G83" s="131" t="s">
        <v>22</v>
      </c>
      <c r="H83" s="143"/>
      <c r="J83" s="133" t="s">
        <v>25</v>
      </c>
      <c r="K83" s="143" t="s">
        <v>77</v>
      </c>
      <c r="L83" s="133" t="s">
        <v>25</v>
      </c>
    </row>
    <row r="84" spans="1:14" ht="12" customHeight="1" x14ac:dyDescent="0.2">
      <c r="A84" s="30"/>
      <c r="B84" s="107"/>
      <c r="C84" s="116" t="s">
        <v>26</v>
      </c>
      <c r="D84" s="178" t="s">
        <v>110</v>
      </c>
      <c r="E84" s="31" t="s">
        <v>27</v>
      </c>
      <c r="F84" s="32" t="s">
        <v>28</v>
      </c>
      <c r="G84" s="132" t="s">
        <v>29</v>
      </c>
      <c r="H84" s="184" t="s">
        <v>23</v>
      </c>
      <c r="I84" s="184" t="s">
        <v>24</v>
      </c>
      <c r="J84" s="137" t="s">
        <v>30</v>
      </c>
      <c r="K84" s="144" t="s">
        <v>30</v>
      </c>
      <c r="L84" s="137" t="s">
        <v>30</v>
      </c>
      <c r="M84" s="137"/>
      <c r="N84" s="137"/>
    </row>
    <row r="85" spans="1:14" x14ac:dyDescent="0.2">
      <c r="A85" s="33"/>
      <c r="C85" s="117"/>
      <c r="D85" s="162"/>
      <c r="F85" s="58"/>
      <c r="H85" s="133"/>
      <c r="I85" s="133"/>
    </row>
    <row r="86" spans="1:14" x14ac:dyDescent="0.2">
      <c r="A86" s="33" t="s">
        <v>16</v>
      </c>
      <c r="C86" s="114" t="s">
        <v>122</v>
      </c>
      <c r="D86" s="181"/>
      <c r="E86" s="33"/>
      <c r="F86" s="121"/>
      <c r="G86" s="198">
        <v>17373334.829999998</v>
      </c>
      <c r="H86" s="198">
        <v>17373334.829999998</v>
      </c>
      <c r="I86" s="198">
        <v>17373334.829999998</v>
      </c>
      <c r="J86" s="199">
        <v>62928.91</v>
      </c>
      <c r="K86" s="200">
        <f>SUM(J86+L86+M86+N86)</f>
        <v>137837.73000000001</v>
      </c>
      <c r="L86" s="199">
        <v>74908.820000000007</v>
      </c>
      <c r="M86" s="199"/>
      <c r="N86" s="199"/>
    </row>
    <row r="87" spans="1:14" x14ac:dyDescent="0.2">
      <c r="A87" s="149"/>
      <c r="C87" s="151" t="s">
        <v>97</v>
      </c>
      <c r="D87" s="162">
        <v>2.5</v>
      </c>
      <c r="E87" s="152"/>
      <c r="F87" s="186">
        <v>45016</v>
      </c>
      <c r="G87" s="47">
        <v>2027411.78</v>
      </c>
      <c r="H87" s="47">
        <v>2027411.78</v>
      </c>
      <c r="I87" s="47">
        <v>2027411.78</v>
      </c>
      <c r="J87" s="47">
        <v>7041.12</v>
      </c>
      <c r="K87" s="145">
        <f>SUM(J87+L87+M87+N87)</f>
        <v>16829.57</v>
      </c>
      <c r="L87" s="47">
        <v>9788.4500000000007</v>
      </c>
      <c r="M87" s="47"/>
      <c r="N87" s="47"/>
    </row>
    <row r="88" spans="1:14" x14ac:dyDescent="0.2">
      <c r="A88" s="153" t="s">
        <v>35</v>
      </c>
      <c r="C88" s="154" t="s">
        <v>36</v>
      </c>
      <c r="D88" s="162">
        <v>2.5</v>
      </c>
      <c r="E88" s="155"/>
      <c r="F88" s="186">
        <v>45016</v>
      </c>
      <c r="G88" s="47">
        <v>117436.7</v>
      </c>
      <c r="H88" s="47">
        <v>117436.7</v>
      </c>
      <c r="I88" s="47">
        <v>117436.7</v>
      </c>
      <c r="J88" s="47">
        <v>712.65</v>
      </c>
      <c r="K88" s="145">
        <f>SUM(J88+L88+M88+N88)</f>
        <v>1390.3400000000001</v>
      </c>
      <c r="L88" s="47">
        <v>677.69</v>
      </c>
      <c r="M88" s="47"/>
      <c r="N88" s="47"/>
    </row>
    <row r="89" spans="1:14" x14ac:dyDescent="0.2">
      <c r="A89" s="153"/>
      <c r="C89" s="154" t="s">
        <v>113</v>
      </c>
      <c r="D89" s="162">
        <v>2.5</v>
      </c>
      <c r="E89" s="155"/>
      <c r="F89" s="186">
        <v>45016</v>
      </c>
      <c r="G89" s="156">
        <v>68049.440000000002</v>
      </c>
      <c r="H89" s="156">
        <v>68049.440000000002</v>
      </c>
      <c r="I89" s="156">
        <v>68049.440000000002</v>
      </c>
      <c r="J89" s="47">
        <v>601.66999999999996</v>
      </c>
      <c r="K89" s="145">
        <f>SUM(J89+L89+M89+N89)</f>
        <v>1225.21</v>
      </c>
      <c r="L89" s="47">
        <v>623.54</v>
      </c>
      <c r="M89" s="47"/>
      <c r="N89" s="47"/>
    </row>
    <row r="90" spans="1:14" x14ac:dyDescent="0.2">
      <c r="A90" s="149"/>
      <c r="C90" s="151" t="s">
        <v>120</v>
      </c>
      <c r="D90" s="162">
        <v>2.5</v>
      </c>
      <c r="E90" s="155"/>
      <c r="F90" s="186">
        <v>45016</v>
      </c>
      <c r="G90" s="47">
        <v>20941.5</v>
      </c>
      <c r="H90" s="47">
        <v>20941.5</v>
      </c>
      <c r="I90" s="47">
        <v>20941.5</v>
      </c>
      <c r="J90" s="47" t="s">
        <v>187</v>
      </c>
      <c r="K90" s="47" t="s">
        <v>94</v>
      </c>
      <c r="L90" s="47" t="s">
        <v>187</v>
      </c>
      <c r="M90" s="47"/>
      <c r="N90" s="47"/>
    </row>
    <row r="91" spans="1:14" x14ac:dyDescent="0.2">
      <c r="A91" s="38"/>
      <c r="C91" s="151" t="s">
        <v>95</v>
      </c>
      <c r="D91" s="162">
        <v>2.5</v>
      </c>
      <c r="E91" s="155"/>
      <c r="F91" s="186">
        <v>45016</v>
      </c>
      <c r="G91" s="156">
        <v>550514.31999999995</v>
      </c>
      <c r="H91" s="156">
        <v>550514.31999999995</v>
      </c>
      <c r="I91" s="156">
        <v>550514.31999999995</v>
      </c>
      <c r="J91" s="47">
        <v>3466.28</v>
      </c>
      <c r="K91" s="145">
        <f>SUM(J91+L91+M91+N91)</f>
        <v>6903.2900000000009</v>
      </c>
      <c r="L91" s="47">
        <v>3437.01</v>
      </c>
      <c r="M91" s="47"/>
      <c r="N91" s="47"/>
    </row>
    <row r="92" spans="1:14" x14ac:dyDescent="0.2">
      <c r="A92" s="149"/>
      <c r="C92" s="151" t="s">
        <v>37</v>
      </c>
      <c r="D92" s="162">
        <v>2.5</v>
      </c>
      <c r="E92" s="155"/>
      <c r="F92" s="186">
        <v>45016</v>
      </c>
      <c r="G92" s="156">
        <v>368803.57</v>
      </c>
      <c r="H92" s="156">
        <v>368803.57</v>
      </c>
      <c r="I92" s="156">
        <v>368803.57</v>
      </c>
      <c r="J92" s="47">
        <v>2346.38</v>
      </c>
      <c r="K92" s="145">
        <f>SUM(J92+L92+M92+N92)</f>
        <v>4688.82</v>
      </c>
      <c r="L92" s="47">
        <v>2342.44</v>
      </c>
      <c r="M92" s="47"/>
      <c r="N92" s="47"/>
    </row>
    <row r="93" spans="1:14" x14ac:dyDescent="0.2">
      <c r="A93" s="149"/>
      <c r="C93" s="151" t="s">
        <v>175</v>
      </c>
      <c r="D93" s="162">
        <v>2.5</v>
      </c>
      <c r="E93" s="155"/>
      <c r="F93" s="186">
        <v>45016</v>
      </c>
      <c r="G93" s="22">
        <v>160496.29</v>
      </c>
      <c r="H93" s="22">
        <v>160496.29</v>
      </c>
      <c r="I93" s="22">
        <v>160496.29</v>
      </c>
      <c r="J93" s="47" t="s">
        <v>187</v>
      </c>
      <c r="K93" s="47" t="s">
        <v>94</v>
      </c>
      <c r="L93" s="47" t="s">
        <v>187</v>
      </c>
      <c r="M93" s="47"/>
      <c r="N93" s="47"/>
    </row>
    <row r="94" spans="1:14" x14ac:dyDescent="0.2">
      <c r="A94" s="149"/>
      <c r="C94" s="151" t="s">
        <v>176</v>
      </c>
      <c r="D94" s="162">
        <v>2.5</v>
      </c>
      <c r="E94" s="155"/>
      <c r="F94" s="186">
        <v>45016</v>
      </c>
      <c r="G94" s="22">
        <v>569337.59999999998</v>
      </c>
      <c r="H94" s="22">
        <v>569337.59999999998</v>
      </c>
      <c r="I94" s="22">
        <v>569337.59999999998</v>
      </c>
      <c r="J94" s="47" t="s">
        <v>187</v>
      </c>
      <c r="K94" s="47" t="s">
        <v>94</v>
      </c>
      <c r="L94" s="47" t="s">
        <v>187</v>
      </c>
      <c r="M94" s="47"/>
      <c r="N94" s="47"/>
    </row>
    <row r="95" spans="1:14" x14ac:dyDescent="0.2">
      <c r="A95" s="149"/>
      <c r="C95" s="151" t="s">
        <v>177</v>
      </c>
      <c r="D95" s="162">
        <v>2.5</v>
      </c>
      <c r="E95" s="155"/>
      <c r="F95" s="186">
        <v>45016</v>
      </c>
      <c r="G95" s="22">
        <v>0</v>
      </c>
      <c r="H95" s="22">
        <v>0</v>
      </c>
      <c r="I95" s="22">
        <v>0</v>
      </c>
      <c r="J95" s="47" t="s">
        <v>187</v>
      </c>
      <c r="K95" s="47" t="s">
        <v>94</v>
      </c>
      <c r="L95" s="47" t="s">
        <v>187</v>
      </c>
      <c r="M95" s="47"/>
      <c r="N95" s="47"/>
    </row>
    <row r="96" spans="1:14" x14ac:dyDescent="0.2">
      <c r="A96" s="149"/>
      <c r="C96" s="151" t="s">
        <v>179</v>
      </c>
      <c r="D96" s="162">
        <v>2.5</v>
      </c>
      <c r="E96" s="155"/>
      <c r="F96" s="186">
        <v>45016</v>
      </c>
      <c r="G96" s="22">
        <v>7029.6</v>
      </c>
      <c r="H96" s="22">
        <v>7029.6</v>
      </c>
      <c r="I96" s="22">
        <v>7029.6</v>
      </c>
      <c r="J96" s="47" t="s">
        <v>187</v>
      </c>
      <c r="K96" s="47" t="s">
        <v>94</v>
      </c>
      <c r="L96" s="47" t="s">
        <v>187</v>
      </c>
      <c r="M96" s="47"/>
      <c r="N96" s="47"/>
    </row>
    <row r="97" spans="1:14" x14ac:dyDescent="0.2">
      <c r="A97" s="149"/>
      <c r="C97" s="151" t="s">
        <v>178</v>
      </c>
      <c r="D97" s="162">
        <v>2.5</v>
      </c>
      <c r="E97" s="155"/>
      <c r="F97" s="186">
        <v>45016</v>
      </c>
      <c r="G97" s="22">
        <v>5880.48</v>
      </c>
      <c r="H97" s="22">
        <v>5880.48</v>
      </c>
      <c r="I97" s="22">
        <v>5880.48</v>
      </c>
      <c r="J97" s="47" t="s">
        <v>187</v>
      </c>
      <c r="K97" s="47" t="s">
        <v>94</v>
      </c>
      <c r="L97" s="47" t="s">
        <v>187</v>
      </c>
      <c r="M97" s="47"/>
      <c r="N97" s="47"/>
    </row>
    <row r="98" spans="1:14" x14ac:dyDescent="0.2">
      <c r="A98" s="149"/>
      <c r="C98" s="151" t="s">
        <v>180</v>
      </c>
      <c r="D98" s="162">
        <v>2.5</v>
      </c>
      <c r="E98" s="155"/>
      <c r="F98" s="186">
        <v>45016</v>
      </c>
      <c r="G98" s="22">
        <v>0</v>
      </c>
      <c r="H98" s="22">
        <v>0</v>
      </c>
      <c r="I98" s="22">
        <v>0</v>
      </c>
      <c r="J98" s="47" t="s">
        <v>187</v>
      </c>
      <c r="K98" s="47" t="s">
        <v>94</v>
      </c>
      <c r="L98" s="47" t="s">
        <v>187</v>
      </c>
      <c r="M98" s="47"/>
      <c r="N98" s="47"/>
    </row>
    <row r="99" spans="1:14" x14ac:dyDescent="0.2">
      <c r="A99" s="149"/>
      <c r="C99" s="151" t="s">
        <v>181</v>
      </c>
      <c r="D99" s="162">
        <v>2.5</v>
      </c>
      <c r="E99" s="155"/>
      <c r="F99" s="186">
        <v>45016</v>
      </c>
      <c r="G99" s="22">
        <v>22144</v>
      </c>
      <c r="H99" s="22">
        <v>22144</v>
      </c>
      <c r="I99" s="22">
        <v>22144</v>
      </c>
      <c r="J99" s="47" t="s">
        <v>187</v>
      </c>
      <c r="K99" s="47" t="s">
        <v>94</v>
      </c>
      <c r="L99" s="47" t="s">
        <v>187</v>
      </c>
      <c r="M99" s="47"/>
      <c r="N99" s="47"/>
    </row>
    <row r="100" spans="1:14" x14ac:dyDescent="0.2">
      <c r="A100" s="149"/>
      <c r="C100" s="151" t="s">
        <v>182</v>
      </c>
      <c r="D100" s="162">
        <v>2.5</v>
      </c>
      <c r="E100" s="155"/>
      <c r="F100" s="186">
        <v>45016</v>
      </c>
      <c r="G100" s="22">
        <v>1805682.05</v>
      </c>
      <c r="H100" s="22">
        <v>1805682.05</v>
      </c>
      <c r="I100" s="22">
        <v>1805682.05</v>
      </c>
      <c r="J100" s="47" t="s">
        <v>187</v>
      </c>
      <c r="K100" s="47" t="s">
        <v>94</v>
      </c>
      <c r="L100" s="47" t="s">
        <v>187</v>
      </c>
      <c r="M100" s="47"/>
      <c r="N100" s="47"/>
    </row>
    <row r="101" spans="1:14" x14ac:dyDescent="0.2">
      <c r="A101" s="149"/>
      <c r="C101" s="151" t="s">
        <v>185</v>
      </c>
      <c r="D101" s="162">
        <v>0</v>
      </c>
      <c r="E101" s="155"/>
      <c r="F101" s="186">
        <v>45016</v>
      </c>
      <c r="G101" s="22">
        <v>9590.02</v>
      </c>
      <c r="H101" s="22">
        <v>9590.02</v>
      </c>
      <c r="I101" s="22">
        <v>9590.02</v>
      </c>
      <c r="J101" s="47">
        <v>0</v>
      </c>
      <c r="K101" s="145">
        <f>SUM(J101+L101+M101+N101)</f>
        <v>0</v>
      </c>
      <c r="L101" s="47">
        <v>0</v>
      </c>
      <c r="M101" s="47"/>
      <c r="N101" s="47"/>
    </row>
    <row r="102" spans="1:14" x14ac:dyDescent="0.2">
      <c r="A102" s="153"/>
      <c r="C102" s="154" t="s">
        <v>38</v>
      </c>
      <c r="D102" s="162">
        <v>2.5</v>
      </c>
      <c r="E102" s="155"/>
      <c r="F102" s="186">
        <v>44926</v>
      </c>
      <c r="G102" s="156">
        <v>359724.31</v>
      </c>
      <c r="H102" s="156">
        <v>359724.31</v>
      </c>
      <c r="I102" s="156">
        <v>359724.31</v>
      </c>
      <c r="J102" s="47">
        <v>2141.27</v>
      </c>
      <c r="K102" s="145">
        <f>SUM(J102+L102+M102+N102)</f>
        <v>3676.59</v>
      </c>
      <c r="L102" s="47">
        <v>1535.32</v>
      </c>
      <c r="M102" s="47"/>
      <c r="N102" s="47"/>
    </row>
    <row r="103" spans="1:14" ht="12" customHeight="1" x14ac:dyDescent="0.2">
      <c r="A103" s="153"/>
      <c r="C103" s="154" t="s">
        <v>128</v>
      </c>
      <c r="D103" s="162">
        <v>2.5</v>
      </c>
      <c r="E103" s="155"/>
      <c r="F103" s="186">
        <v>45016</v>
      </c>
      <c r="G103" s="156">
        <v>98272.54</v>
      </c>
      <c r="H103" s="156">
        <v>98272.54</v>
      </c>
      <c r="I103" s="156">
        <v>98272.54</v>
      </c>
      <c r="J103" s="47">
        <v>804.48</v>
      </c>
      <c r="K103" s="145">
        <f>SUM(J103+L103+M103+N103)</f>
        <v>9838.2099999999991</v>
      </c>
      <c r="L103" s="47">
        <v>9033.73</v>
      </c>
      <c r="M103" s="47"/>
      <c r="N103" s="47"/>
    </row>
    <row r="104" spans="1:14" x14ac:dyDescent="0.2">
      <c r="A104" s="153"/>
      <c r="C104" s="154" t="s">
        <v>183</v>
      </c>
      <c r="D104" s="162">
        <v>2.5</v>
      </c>
      <c r="E104" s="155"/>
      <c r="F104" s="186">
        <v>45016</v>
      </c>
      <c r="G104" s="204">
        <v>52923.61</v>
      </c>
      <c r="H104" s="204">
        <v>52923.61</v>
      </c>
      <c r="I104" s="204">
        <v>52923.61</v>
      </c>
      <c r="J104" s="47" t="s">
        <v>187</v>
      </c>
      <c r="K104" s="47" t="s">
        <v>94</v>
      </c>
      <c r="L104" s="47" t="s">
        <v>187</v>
      </c>
      <c r="M104" s="47"/>
      <c r="N104" s="47"/>
    </row>
    <row r="105" spans="1:14" x14ac:dyDescent="0.2">
      <c r="A105" s="149"/>
      <c r="C105" s="151" t="s">
        <v>39</v>
      </c>
      <c r="D105" s="162">
        <v>2.5</v>
      </c>
      <c r="E105" s="155"/>
      <c r="F105" s="186">
        <v>45016</v>
      </c>
      <c r="G105" s="204">
        <v>317484.77</v>
      </c>
      <c r="H105" s="204">
        <v>317484.77</v>
      </c>
      <c r="I105" s="204">
        <v>317484.77</v>
      </c>
      <c r="J105" s="47">
        <v>1693.22</v>
      </c>
      <c r="K105" s="145">
        <f>SUM(J105+L105+M105+N105)</f>
        <v>3189.29</v>
      </c>
      <c r="L105" s="47">
        <v>1496.07</v>
      </c>
      <c r="M105" s="47"/>
      <c r="N105" s="47"/>
    </row>
    <row r="106" spans="1:14" ht="12" customHeight="1" x14ac:dyDescent="0.2">
      <c r="A106" s="149"/>
      <c r="C106" s="151" t="s">
        <v>184</v>
      </c>
      <c r="D106" s="162">
        <v>2.5</v>
      </c>
      <c r="E106" s="155"/>
      <c r="F106" s="186">
        <v>45016</v>
      </c>
      <c r="G106" s="204">
        <v>174516.92</v>
      </c>
      <c r="H106" s="204">
        <v>174516.92</v>
      </c>
      <c r="I106" s="204">
        <v>174516.92</v>
      </c>
      <c r="J106" s="47">
        <v>1281</v>
      </c>
      <c r="K106" s="145">
        <f>SUM(J106+L106+M106+N106)</f>
        <v>2716.5</v>
      </c>
      <c r="L106" s="47">
        <v>1435.5</v>
      </c>
      <c r="M106" s="47"/>
      <c r="N106" s="47"/>
    </row>
    <row r="107" spans="1:14" ht="12" customHeight="1" x14ac:dyDescent="0.2">
      <c r="A107" s="149"/>
      <c r="B107" s="150"/>
      <c r="C107" s="151" t="s">
        <v>131</v>
      </c>
      <c r="D107" s="162">
        <v>2.5</v>
      </c>
      <c r="E107" s="155"/>
      <c r="F107" s="186">
        <v>45016</v>
      </c>
      <c r="G107" s="156">
        <v>1127945.69</v>
      </c>
      <c r="H107" s="156">
        <v>1127945.69</v>
      </c>
      <c r="I107" s="156">
        <v>1127945.69</v>
      </c>
      <c r="J107" s="47">
        <v>7620.7</v>
      </c>
      <c r="K107" s="145">
        <f>SUM(J107+L107+M107+N107)</f>
        <v>16488.900000000001</v>
      </c>
      <c r="L107" s="47">
        <v>8868.2000000000007</v>
      </c>
      <c r="M107" s="47"/>
      <c r="N107" s="47"/>
    </row>
    <row r="108" spans="1:14" s="14" customFormat="1" x14ac:dyDescent="0.2">
      <c r="A108" s="149"/>
      <c r="B108" s="150"/>
      <c r="C108" s="151" t="s">
        <v>40</v>
      </c>
      <c r="D108" s="162">
        <v>2.5</v>
      </c>
      <c r="E108" s="155"/>
      <c r="F108" s="186">
        <v>45016</v>
      </c>
      <c r="G108" s="156">
        <v>21676.79</v>
      </c>
      <c r="H108" s="156">
        <v>21676.79</v>
      </c>
      <c r="I108" s="156">
        <v>21676.79</v>
      </c>
      <c r="J108" s="47">
        <v>141.16</v>
      </c>
      <c r="K108" s="145">
        <f>SUM(J108+L108+M108+N108)</f>
        <v>280.74</v>
      </c>
      <c r="L108" s="47">
        <v>139.58000000000001</v>
      </c>
      <c r="M108" s="47"/>
      <c r="N108" s="47"/>
    </row>
    <row r="109" spans="1:14" x14ac:dyDescent="0.2">
      <c r="A109" s="149"/>
      <c r="B109" s="150"/>
      <c r="C109" s="151" t="s">
        <v>41</v>
      </c>
      <c r="D109" s="162">
        <v>2.5</v>
      </c>
      <c r="E109" s="155"/>
      <c r="F109" s="186">
        <v>45016</v>
      </c>
      <c r="G109" s="223">
        <v>202410.09</v>
      </c>
      <c r="H109" s="223">
        <v>202410.09</v>
      </c>
      <c r="I109" s="223">
        <v>202410.09</v>
      </c>
      <c r="J109" s="47">
        <v>1320.57</v>
      </c>
      <c r="K109" s="145">
        <f>SUM(J109+L109+M109+N109)</f>
        <v>2584.42</v>
      </c>
      <c r="L109" s="47">
        <v>1263.8499999999999</v>
      </c>
      <c r="M109" s="47"/>
      <c r="N109" s="47"/>
    </row>
    <row r="110" spans="1:14" x14ac:dyDescent="0.2">
      <c r="A110" s="149"/>
      <c r="B110" s="150"/>
      <c r="C110" s="151" t="s">
        <v>123</v>
      </c>
      <c r="D110" s="162">
        <v>2.5</v>
      </c>
      <c r="E110" s="155"/>
      <c r="F110" s="186">
        <v>45016</v>
      </c>
      <c r="G110" s="156">
        <v>7608345.5899999999</v>
      </c>
      <c r="H110" s="156">
        <v>7608345.5899999999</v>
      </c>
      <c r="I110" s="156">
        <v>7608345.5899999999</v>
      </c>
      <c r="J110" s="47">
        <v>26535.19</v>
      </c>
      <c r="K110" s="145">
        <f>SUM(J110+L110+M110+N110)</f>
        <v>47560.86</v>
      </c>
      <c r="L110" s="47">
        <v>21025.67</v>
      </c>
      <c r="M110" s="47"/>
      <c r="N110" s="47"/>
    </row>
    <row r="111" spans="1:14" x14ac:dyDescent="0.2">
      <c r="A111" s="149"/>
      <c r="B111" s="150"/>
      <c r="C111" s="151" t="s">
        <v>86</v>
      </c>
      <c r="D111" s="162">
        <v>2.5</v>
      </c>
      <c r="E111" s="155"/>
      <c r="F111" s="186">
        <v>45016</v>
      </c>
      <c r="G111" s="22">
        <v>0</v>
      </c>
      <c r="H111" s="22">
        <v>0</v>
      </c>
      <c r="I111" s="22">
        <v>0</v>
      </c>
      <c r="J111" s="47" t="s">
        <v>187</v>
      </c>
      <c r="K111" s="47" t="s">
        <v>94</v>
      </c>
      <c r="L111" s="47" t="s">
        <v>187</v>
      </c>
      <c r="M111" s="47"/>
      <c r="N111" s="47"/>
    </row>
    <row r="112" spans="1:14" x14ac:dyDescent="0.2">
      <c r="A112" s="149"/>
      <c r="B112" s="150"/>
      <c r="C112" s="151" t="s">
        <v>80</v>
      </c>
      <c r="D112" s="162">
        <v>2.5</v>
      </c>
      <c r="E112" s="155"/>
      <c r="F112" s="186">
        <v>45016</v>
      </c>
      <c r="G112" s="22">
        <v>1</v>
      </c>
      <c r="H112" s="22">
        <v>1</v>
      </c>
      <c r="I112" s="22">
        <v>1</v>
      </c>
      <c r="J112" s="47" t="s">
        <v>187</v>
      </c>
      <c r="K112" s="47" t="s">
        <v>94</v>
      </c>
      <c r="L112" s="47" t="s">
        <v>187</v>
      </c>
      <c r="M112" s="47"/>
      <c r="N112" s="47"/>
    </row>
    <row r="113" spans="1:114" x14ac:dyDescent="0.2">
      <c r="A113" s="149"/>
      <c r="B113" s="157"/>
      <c r="C113" s="151" t="s">
        <v>42</v>
      </c>
      <c r="D113" s="162">
        <v>2.5</v>
      </c>
      <c r="E113" s="155"/>
      <c r="F113" s="186">
        <v>45016</v>
      </c>
      <c r="G113" s="156">
        <v>489015.76</v>
      </c>
      <c r="H113" s="156">
        <v>489015.76</v>
      </c>
      <c r="I113" s="156">
        <v>489015.76</v>
      </c>
      <c r="J113" s="47" t="s">
        <v>187</v>
      </c>
      <c r="K113" s="47" t="s">
        <v>94</v>
      </c>
      <c r="L113" s="47" t="s">
        <v>187</v>
      </c>
      <c r="M113" s="47"/>
      <c r="N113" s="47"/>
    </row>
    <row r="114" spans="1:114" x14ac:dyDescent="0.2">
      <c r="A114" s="149"/>
      <c r="B114" s="150"/>
      <c r="C114" s="151" t="s">
        <v>43</v>
      </c>
      <c r="D114" s="162">
        <v>2.5</v>
      </c>
      <c r="E114" s="155"/>
      <c r="F114" s="186">
        <v>45016</v>
      </c>
      <c r="G114" s="156">
        <v>194420.34</v>
      </c>
      <c r="H114" s="156">
        <v>194420.34</v>
      </c>
      <c r="I114" s="156">
        <v>194420.34</v>
      </c>
      <c r="J114" s="47">
        <v>1206.98</v>
      </c>
      <c r="K114" s="145">
        <f>SUM(J114+L114+M114+N114)</f>
        <v>2355.31</v>
      </c>
      <c r="L114" s="47">
        <v>1148.33</v>
      </c>
      <c r="M114" s="47"/>
      <c r="N114" s="47"/>
    </row>
    <row r="115" spans="1:114" x14ac:dyDescent="0.2">
      <c r="A115" s="149"/>
      <c r="B115" s="150"/>
      <c r="C115" s="151" t="s">
        <v>44</v>
      </c>
      <c r="D115" s="162">
        <v>2.5</v>
      </c>
      <c r="E115" s="155"/>
      <c r="F115" s="186">
        <v>45016</v>
      </c>
      <c r="G115" s="156">
        <v>217357.61</v>
      </c>
      <c r="H115" s="156">
        <v>217357.61</v>
      </c>
      <c r="I115" s="156">
        <v>217357.61</v>
      </c>
      <c r="J115" s="47" t="s">
        <v>187</v>
      </c>
      <c r="K115" s="47" t="s">
        <v>94</v>
      </c>
      <c r="L115" s="47" t="s">
        <v>187</v>
      </c>
      <c r="M115" s="47"/>
      <c r="N115" s="47"/>
    </row>
    <row r="116" spans="1:114" ht="10.9" customHeight="1" x14ac:dyDescent="0.2">
      <c r="A116" s="149"/>
      <c r="B116" s="158"/>
      <c r="C116" s="151" t="s">
        <v>45</v>
      </c>
      <c r="D116" s="162">
        <v>2.5</v>
      </c>
      <c r="E116" s="155"/>
      <c r="F116" s="186">
        <v>45016</v>
      </c>
      <c r="G116" s="156">
        <v>39233.82</v>
      </c>
      <c r="H116" s="156">
        <v>39233.82</v>
      </c>
      <c r="I116" s="156">
        <v>39233.82</v>
      </c>
      <c r="J116" s="47">
        <v>246.19</v>
      </c>
      <c r="K116" s="145">
        <f>SUM(J116+L116+M116+N116)</f>
        <v>485.53999999999996</v>
      </c>
      <c r="L116" s="47">
        <v>239.35</v>
      </c>
      <c r="M116" s="47"/>
      <c r="N116" s="47"/>
    </row>
    <row r="117" spans="1:114" x14ac:dyDescent="0.2">
      <c r="A117" s="149"/>
      <c r="B117" s="150"/>
      <c r="C117" s="151" t="s">
        <v>46</v>
      </c>
      <c r="D117" s="162">
        <v>2.5</v>
      </c>
      <c r="E117" s="155"/>
      <c r="F117" s="186">
        <v>45016</v>
      </c>
      <c r="G117" s="22">
        <v>368414.6</v>
      </c>
      <c r="H117" s="22">
        <v>368414.6</v>
      </c>
      <c r="I117" s="22">
        <v>368414.6</v>
      </c>
      <c r="J117" s="47">
        <v>1608.18</v>
      </c>
      <c r="K117" s="145">
        <f>SUM(J117+L117+M117+N117)</f>
        <v>3863.58</v>
      </c>
      <c r="L117" s="47">
        <v>2255.4</v>
      </c>
      <c r="M117" s="47"/>
      <c r="N117" s="47"/>
    </row>
    <row r="118" spans="1:114" x14ac:dyDescent="0.2">
      <c r="A118" s="153"/>
      <c r="B118" s="150"/>
      <c r="C118" s="151" t="s">
        <v>47</v>
      </c>
      <c r="D118" s="162">
        <v>2.5</v>
      </c>
      <c r="E118" s="155"/>
      <c r="F118" s="186">
        <v>45016</v>
      </c>
      <c r="G118" s="156">
        <v>2103.33</v>
      </c>
      <c r="H118" s="156">
        <v>2103.33</v>
      </c>
      <c r="I118" s="156">
        <v>2103.33</v>
      </c>
      <c r="J118" s="47" t="s">
        <v>187</v>
      </c>
      <c r="K118" s="47" t="s">
        <v>94</v>
      </c>
      <c r="L118" s="47" t="s">
        <v>187</v>
      </c>
      <c r="M118" s="47"/>
      <c r="N118" s="47"/>
    </row>
    <row r="119" spans="1:114" s="38" customFormat="1" x14ac:dyDescent="0.2">
      <c r="A119" s="149"/>
      <c r="B119" s="150"/>
      <c r="C119" s="151" t="s">
        <v>48</v>
      </c>
      <c r="D119" s="162">
        <v>2.5</v>
      </c>
      <c r="E119" s="155"/>
      <c r="F119" s="186">
        <v>45016</v>
      </c>
      <c r="G119" s="22">
        <v>279265.07</v>
      </c>
      <c r="H119" s="22">
        <v>279265.07</v>
      </c>
      <c r="I119" s="22">
        <v>279265.07</v>
      </c>
      <c r="J119" s="47">
        <v>3615.64</v>
      </c>
      <c r="K119" s="145">
        <f>SUM(J119+L119+M119+N119)</f>
        <v>12684.68</v>
      </c>
      <c r="L119" s="47">
        <v>9069.0400000000009</v>
      </c>
      <c r="M119" s="47"/>
      <c r="N119" s="47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</row>
    <row r="120" spans="1:114" s="38" customFormat="1" x14ac:dyDescent="0.2">
      <c r="A120" s="153"/>
      <c r="B120" s="150"/>
      <c r="C120" s="151" t="s">
        <v>49</v>
      </c>
      <c r="D120" s="162">
        <v>2.5</v>
      </c>
      <c r="E120" s="155"/>
      <c r="F120" s="186">
        <v>45016</v>
      </c>
      <c r="G120" s="22">
        <v>86905.64</v>
      </c>
      <c r="H120" s="22">
        <v>86905.64</v>
      </c>
      <c r="I120" s="22">
        <v>86905.64</v>
      </c>
      <c r="J120" s="189">
        <v>546.23</v>
      </c>
      <c r="K120" s="145">
        <f>SUM(J120+L120+M120+N120)</f>
        <v>1075.68</v>
      </c>
      <c r="L120" s="189">
        <v>529.45000000000005</v>
      </c>
      <c r="M120" s="189"/>
      <c r="N120" s="189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</row>
    <row r="121" spans="1:114" s="38" customFormat="1" x14ac:dyDescent="0.2">
      <c r="A121" s="149"/>
      <c r="B121" s="150"/>
      <c r="C121" s="159"/>
      <c r="D121" s="182"/>
      <c r="F121" s="45"/>
      <c r="G121" s="160">
        <f>SUM(G87:G120)</f>
        <v>17373334.829999998</v>
      </c>
      <c r="H121" s="160">
        <f>SUM(H87:H120)</f>
        <v>17373334.829999998</v>
      </c>
      <c r="I121" s="160">
        <f>SUM(I87:I120)</f>
        <v>17373334.829999998</v>
      </c>
      <c r="J121" s="161">
        <f>SUM(J87:J120)</f>
        <v>62928.910000000011</v>
      </c>
      <c r="K121" s="202">
        <f>SUM(K87:K120)</f>
        <v>137837.53</v>
      </c>
      <c r="L121" s="161">
        <f>SUM(L87:L120)</f>
        <v>74908.62</v>
      </c>
      <c r="M121" s="161"/>
      <c r="N121" s="161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</row>
    <row r="122" spans="1:114" s="38" customFormat="1" x14ac:dyDescent="0.2">
      <c r="A122" s="149"/>
      <c r="B122" s="150"/>
      <c r="C122" s="159"/>
      <c r="D122" s="182"/>
      <c r="F122" s="45"/>
      <c r="G122" s="22"/>
      <c r="H122" s="22"/>
      <c r="I122" s="22"/>
      <c r="J122" s="47"/>
      <c r="K122" s="202"/>
      <c r="L122" s="47"/>
      <c r="M122" s="47"/>
      <c r="N122" s="47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</row>
    <row r="123" spans="1:114" s="38" customFormat="1" x14ac:dyDescent="0.2">
      <c r="A123" s="90" t="s">
        <v>50</v>
      </c>
      <c r="B123" s="220"/>
      <c r="C123" s="114"/>
      <c r="D123" s="177"/>
      <c r="E123" s="33"/>
      <c r="F123" s="121"/>
      <c r="G123" s="112">
        <v>117379593.76000001</v>
      </c>
      <c r="H123" s="112">
        <v>117333490.89</v>
      </c>
      <c r="I123" s="112">
        <v>117283316.34999999</v>
      </c>
      <c r="J123" s="169">
        <v>863986.97</v>
      </c>
      <c r="K123" s="221">
        <v>1521114.74</v>
      </c>
      <c r="L123" s="169">
        <v>657127.77</v>
      </c>
      <c r="M123" s="169"/>
      <c r="N123" s="169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</row>
    <row r="124" spans="1:114" s="152" customFormat="1" x14ac:dyDescent="0.2">
      <c r="A124" s="26"/>
      <c r="B124" s="106"/>
      <c r="C124" s="118"/>
      <c r="D124" s="183"/>
      <c r="E124" s="26"/>
      <c r="F124" s="27"/>
      <c r="G124" s="133"/>
      <c r="H124" s="139"/>
      <c r="I124" s="136"/>
      <c r="J124" s="133"/>
      <c r="K124" s="143"/>
      <c r="L124" s="133"/>
      <c r="M124" s="133"/>
      <c r="N124" s="133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7"/>
      <c r="BQ124" s="167"/>
      <c r="BR124" s="167"/>
      <c r="BS124" s="167"/>
      <c r="BT124" s="167"/>
      <c r="BU124" s="167"/>
      <c r="BV124" s="167"/>
      <c r="BW124" s="167"/>
      <c r="BX124" s="167"/>
      <c r="BY124" s="167"/>
      <c r="BZ124" s="167"/>
      <c r="CA124" s="167"/>
      <c r="CB124" s="167"/>
      <c r="CC124" s="167"/>
      <c r="CD124" s="167"/>
      <c r="CE124" s="167"/>
      <c r="CF124" s="167"/>
      <c r="CG124" s="167"/>
      <c r="CH124" s="167"/>
      <c r="CI124" s="167"/>
      <c r="CJ124" s="167"/>
      <c r="CK124" s="167"/>
      <c r="CL124" s="167"/>
      <c r="CM124" s="167"/>
      <c r="CN124" s="167"/>
      <c r="CO124" s="167"/>
      <c r="CP124" s="167"/>
      <c r="CQ124" s="167"/>
      <c r="CR124" s="167"/>
      <c r="CS124" s="167"/>
      <c r="CT124" s="167"/>
      <c r="CU124" s="167"/>
      <c r="CV124" s="167"/>
      <c r="CW124" s="167"/>
      <c r="CX124" s="167"/>
      <c r="CY124" s="167"/>
      <c r="CZ124" s="167"/>
      <c r="DA124" s="167"/>
      <c r="DB124" s="167"/>
      <c r="DC124" s="167"/>
      <c r="DD124" s="167"/>
      <c r="DE124" s="167"/>
      <c r="DF124" s="167"/>
      <c r="DG124" s="167"/>
      <c r="DH124" s="167"/>
      <c r="DI124" s="167"/>
      <c r="DJ124" s="167"/>
    </row>
    <row r="125" spans="1:114" s="38" customFormat="1" x14ac:dyDescent="0.2">
      <c r="A125" s="26"/>
      <c r="B125" s="106"/>
      <c r="C125" s="118"/>
      <c r="D125" s="183"/>
      <c r="E125" s="26"/>
      <c r="F125" s="27"/>
      <c r="G125" s="133"/>
      <c r="H125" s="139"/>
      <c r="I125" s="136"/>
      <c r="J125" s="133"/>
      <c r="K125" s="143"/>
      <c r="L125" s="133"/>
      <c r="M125" s="133"/>
      <c r="N125" s="133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</row>
    <row r="126" spans="1:114" s="38" customFormat="1" ht="13.5" customHeight="1" x14ac:dyDescent="0.2">
      <c r="A126" s="26"/>
      <c r="B126" s="106"/>
      <c r="C126" s="118"/>
      <c r="D126" s="183"/>
      <c r="E126" s="26"/>
      <c r="F126" s="27"/>
      <c r="G126" s="133"/>
      <c r="H126" s="139"/>
      <c r="I126" s="136"/>
      <c r="J126" s="133"/>
      <c r="K126" s="143"/>
      <c r="L126" s="133"/>
      <c r="M126" s="133"/>
      <c r="N126" s="133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</row>
  </sheetData>
  <phoneticPr fontId="5" type="noConversion"/>
  <pageMargins left="0" right="0" top="0.73402777799999996" bottom="0.5" header="0.5" footer="0.5"/>
  <pageSetup paperSize="5" firstPageNumber="2" orientation="landscape" useFirstPageNumber="1" verticalDpi="300" r:id="rId1"/>
  <headerFooter alignWithMargins="0">
    <oddHeader>&amp;CTaylor County
Security Holdings</oddHeader>
    <oddFooter>&amp;C&amp;P</oddFooter>
  </headerFooter>
  <cellWatches>
    <cellWatch r="C53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tabSelected="1" zoomScaleNormal="100" workbookViewId="0">
      <selection activeCell="D12" sqref="D12"/>
    </sheetView>
  </sheetViews>
  <sheetFormatPr defaultColWidth="9.140625" defaultRowHeight="12.75" outlineLevelRow="1" x14ac:dyDescent="0.2"/>
  <cols>
    <col min="1" max="1" width="21.7109375" style="38" customWidth="1"/>
    <col min="2" max="2" width="15" style="38" customWidth="1"/>
    <col min="3" max="3" width="11.5703125" style="163" customWidth="1"/>
    <col min="4" max="4" width="11.5703125" style="62" customWidth="1"/>
    <col min="5" max="5" width="2.28515625" style="38" customWidth="1"/>
    <col min="6" max="6" width="16.140625" style="22" bestFit="1" customWidth="1"/>
    <col min="7" max="7" width="9.42578125" style="39" bestFit="1" customWidth="1"/>
    <col min="8" max="8" width="17.5703125" style="22" customWidth="1"/>
    <col min="9" max="9" width="1.5703125" style="42" customWidth="1"/>
    <col min="10" max="10" width="16.140625" style="22" bestFit="1" customWidth="1"/>
    <col min="11" max="11" width="9.42578125" style="39" bestFit="1" customWidth="1"/>
    <col min="12" max="12" width="17.5703125" style="22" customWidth="1"/>
    <col min="13" max="13" width="1.42578125" style="22" customWidth="1"/>
    <col min="14" max="14" width="16.28515625" style="87" customWidth="1"/>
    <col min="15" max="16384" width="9.140625" style="57"/>
  </cols>
  <sheetData>
    <row r="1" spans="1:256" x14ac:dyDescent="0.2">
      <c r="A1"/>
      <c r="B1" s="40"/>
      <c r="I1" s="85"/>
      <c r="M1" s="83"/>
    </row>
    <row r="2" spans="1:256" s="68" customFormat="1" x14ac:dyDescent="0.2">
      <c r="B2" s="72"/>
      <c r="C2" s="74"/>
      <c r="D2" s="176"/>
      <c r="E2" s="66"/>
      <c r="F2" s="48"/>
      <c r="G2" s="174">
        <v>44896</v>
      </c>
      <c r="H2" s="48"/>
      <c r="I2" s="80"/>
      <c r="J2" s="48"/>
      <c r="K2" s="174">
        <v>44986</v>
      </c>
      <c r="L2" s="48"/>
      <c r="M2" s="80"/>
      <c r="N2" s="87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</row>
    <row r="3" spans="1:256" s="68" customFormat="1" x14ac:dyDescent="0.2">
      <c r="A3" s="66" t="s">
        <v>51</v>
      </c>
      <c r="B3" s="73" t="s">
        <v>19</v>
      </c>
      <c r="C3" s="74" t="s">
        <v>20</v>
      </c>
      <c r="D3" s="176" t="s">
        <v>52</v>
      </c>
      <c r="E3" s="66"/>
      <c r="F3" s="48" t="s">
        <v>53</v>
      </c>
      <c r="G3" s="69" t="s">
        <v>54</v>
      </c>
      <c r="H3" s="48"/>
      <c r="I3" s="80"/>
      <c r="J3" s="48" t="s">
        <v>53</v>
      </c>
      <c r="K3" s="69" t="s">
        <v>54</v>
      </c>
      <c r="L3" s="48"/>
      <c r="M3" s="80"/>
      <c r="N3" s="87" t="s">
        <v>55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</row>
    <row r="4" spans="1:256" s="68" customFormat="1" ht="13.5" customHeight="1" x14ac:dyDescent="0.2">
      <c r="A4" s="66"/>
      <c r="B4" s="73" t="s">
        <v>26</v>
      </c>
      <c r="C4" s="74" t="s">
        <v>27</v>
      </c>
      <c r="D4" s="176" t="s">
        <v>56</v>
      </c>
      <c r="E4" s="66"/>
      <c r="F4" s="48" t="s">
        <v>57</v>
      </c>
      <c r="G4" s="69" t="s">
        <v>58</v>
      </c>
      <c r="H4" s="48" t="s">
        <v>59</v>
      </c>
      <c r="I4" s="80"/>
      <c r="J4" s="48" t="s">
        <v>57</v>
      </c>
      <c r="K4" s="69" t="s">
        <v>58</v>
      </c>
      <c r="L4" s="48" t="s">
        <v>59</v>
      </c>
      <c r="M4" s="80"/>
      <c r="N4" s="87" t="s">
        <v>17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</row>
    <row r="5" spans="1:256" s="68" customFormat="1" ht="5.25" customHeight="1" x14ac:dyDescent="0.2">
      <c r="A5" s="77"/>
      <c r="B5" s="78"/>
      <c r="C5" s="82"/>
      <c r="D5" s="213"/>
      <c r="E5" s="77"/>
      <c r="F5" s="80"/>
      <c r="G5" s="86"/>
      <c r="H5" s="80"/>
      <c r="I5" s="80"/>
      <c r="J5" s="80"/>
      <c r="K5" s="86"/>
      <c r="L5" s="80"/>
      <c r="M5" s="80"/>
      <c r="N5" s="88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</row>
    <row r="6" spans="1:256" s="14" customFormat="1" outlineLevel="1" x14ac:dyDescent="0.2">
      <c r="A6" s="34" t="s">
        <v>31</v>
      </c>
      <c r="B6" s="38" t="s">
        <v>114</v>
      </c>
      <c r="C6" s="206"/>
      <c r="D6" s="186">
        <v>45016</v>
      </c>
      <c r="E6" s="43"/>
      <c r="F6" s="22">
        <v>22230917.719999999</v>
      </c>
      <c r="G6" s="104">
        <f>+H6/F6</f>
        <v>1</v>
      </c>
      <c r="H6" s="22">
        <v>22230917.719999999</v>
      </c>
      <c r="I6" s="85" t="s">
        <v>61</v>
      </c>
      <c r="J6" s="22">
        <v>20754708.75</v>
      </c>
      <c r="K6" s="104">
        <f>+L6/J6</f>
        <v>1</v>
      </c>
      <c r="L6" s="22">
        <v>20754708.75</v>
      </c>
      <c r="M6" s="83"/>
      <c r="N6" s="129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</row>
    <row r="7" spans="1:256" s="14" customFormat="1" outlineLevel="1" x14ac:dyDescent="0.2">
      <c r="A7" s="34"/>
      <c r="B7" s="38" t="s">
        <v>196</v>
      </c>
      <c r="C7" s="206"/>
      <c r="D7" s="186">
        <v>45016</v>
      </c>
      <c r="E7" s="43"/>
      <c r="F7" s="22">
        <v>0</v>
      </c>
      <c r="G7" s="104"/>
      <c r="H7" s="22">
        <v>0</v>
      </c>
      <c r="I7" s="85" t="s">
        <v>61</v>
      </c>
      <c r="J7" s="22">
        <v>10028767.119999999</v>
      </c>
      <c r="K7" s="104">
        <f>+L7/J7</f>
        <v>1</v>
      </c>
      <c r="L7" s="22">
        <v>10028767.119999999</v>
      </c>
      <c r="M7" s="83"/>
      <c r="N7" s="129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</row>
    <row r="8" spans="1:256" s="14" customFormat="1" outlineLevel="1" x14ac:dyDescent="0.2">
      <c r="A8" s="34"/>
      <c r="B8" s="34" t="s">
        <v>60</v>
      </c>
      <c r="C8" s="206"/>
      <c r="D8" s="186">
        <v>45016</v>
      </c>
      <c r="E8" s="43"/>
      <c r="F8" s="22">
        <v>800</v>
      </c>
      <c r="G8" s="104">
        <f t="shared" ref="G8:G11" si="0">+H8/F8</f>
        <v>1</v>
      </c>
      <c r="H8" s="22">
        <v>800</v>
      </c>
      <c r="I8" s="85"/>
      <c r="J8" s="22">
        <v>800</v>
      </c>
      <c r="K8" s="104">
        <f t="shared" ref="K8:K34" si="1">+L8/J8</f>
        <v>1</v>
      </c>
      <c r="L8" s="22">
        <v>800</v>
      </c>
      <c r="M8" s="83"/>
      <c r="N8" s="129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</row>
    <row r="9" spans="1:256" s="14" customFormat="1" outlineLevel="1" x14ac:dyDescent="0.2">
      <c r="A9" s="34"/>
      <c r="B9" s="34" t="s">
        <v>108</v>
      </c>
      <c r="C9" s="206"/>
      <c r="D9" s="186">
        <v>45016</v>
      </c>
      <c r="E9" s="43"/>
      <c r="F9" s="22">
        <v>10000000</v>
      </c>
      <c r="G9" s="104">
        <f t="shared" si="0"/>
        <v>1</v>
      </c>
      <c r="H9" s="22">
        <v>10000000</v>
      </c>
      <c r="I9" s="85"/>
      <c r="J9" s="22">
        <v>10000000</v>
      </c>
      <c r="K9" s="104">
        <f t="shared" si="1"/>
        <v>1</v>
      </c>
      <c r="L9" s="22">
        <v>10000000</v>
      </c>
      <c r="M9" s="83"/>
      <c r="N9" s="129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</row>
    <row r="10" spans="1:256" s="14" customFormat="1" outlineLevel="1" x14ac:dyDescent="0.2">
      <c r="A10" s="34"/>
      <c r="B10" s="34" t="s">
        <v>197</v>
      </c>
      <c r="C10" s="206"/>
      <c r="D10" s="186">
        <v>45016</v>
      </c>
      <c r="E10" s="43"/>
      <c r="F10" s="22">
        <v>10135774.939999999</v>
      </c>
      <c r="G10" s="104">
        <f t="shared" si="0"/>
        <v>1</v>
      </c>
      <c r="H10" s="22">
        <v>10135774.939999999</v>
      </c>
      <c r="I10" s="85" t="s">
        <v>61</v>
      </c>
      <c r="J10" s="22">
        <v>10249686.310000001</v>
      </c>
      <c r="K10" s="104">
        <f t="shared" si="1"/>
        <v>1</v>
      </c>
      <c r="L10" s="22">
        <v>10249686.310000001</v>
      </c>
      <c r="M10" s="83"/>
      <c r="N10" s="129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</row>
    <row r="11" spans="1:256" s="14" customFormat="1" outlineLevel="1" x14ac:dyDescent="0.2">
      <c r="A11" s="34"/>
      <c r="B11" s="34" t="s">
        <v>168</v>
      </c>
      <c r="C11" s="163"/>
      <c r="D11" s="186">
        <v>45016</v>
      </c>
      <c r="E11" s="43"/>
      <c r="F11" s="47">
        <v>70.41</v>
      </c>
      <c r="G11" s="104">
        <f t="shared" si="0"/>
        <v>1</v>
      </c>
      <c r="H11" s="47">
        <v>70.41</v>
      </c>
      <c r="I11" s="85" t="s">
        <v>61</v>
      </c>
      <c r="J11" s="47">
        <v>517707.63</v>
      </c>
      <c r="K11" s="104">
        <f t="shared" si="1"/>
        <v>1</v>
      </c>
      <c r="L11" s="47">
        <v>517707.63</v>
      </c>
      <c r="M11" s="83"/>
      <c r="N11" s="129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</row>
    <row r="12" spans="1:256" s="14" customFormat="1" outlineLevel="1" x14ac:dyDescent="0.2">
      <c r="A12" s="34"/>
      <c r="B12" s="34" t="s">
        <v>139</v>
      </c>
      <c r="C12" s="163" t="s">
        <v>148</v>
      </c>
      <c r="D12" s="186">
        <v>44985</v>
      </c>
      <c r="E12" s="43"/>
      <c r="F12" s="47">
        <v>1500000</v>
      </c>
      <c r="G12" s="104">
        <f t="shared" ref="G12:G25" si="2">+H12/F12</f>
        <v>0.99711000000000005</v>
      </c>
      <c r="H12" s="47">
        <v>1495665</v>
      </c>
      <c r="I12" s="85" t="s">
        <v>61</v>
      </c>
      <c r="J12" s="47">
        <v>0</v>
      </c>
      <c r="K12" s="104">
        <v>0</v>
      </c>
      <c r="L12" s="47">
        <v>0</v>
      </c>
      <c r="M12" s="83"/>
      <c r="N12" s="129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</row>
    <row r="13" spans="1:256" s="14" customFormat="1" outlineLevel="1" x14ac:dyDescent="0.2">
      <c r="A13" s="34"/>
      <c r="B13" s="34" t="s">
        <v>140</v>
      </c>
      <c r="C13" s="207" t="s">
        <v>143</v>
      </c>
      <c r="D13" s="186">
        <v>45065</v>
      </c>
      <c r="E13" s="43"/>
      <c r="F13" s="47">
        <v>918000</v>
      </c>
      <c r="G13" s="104">
        <f t="shared" si="2"/>
        <v>0.98414000000000001</v>
      </c>
      <c r="H13" s="47">
        <v>903440.52</v>
      </c>
      <c r="I13" s="85" t="s">
        <v>61</v>
      </c>
      <c r="J13" s="47">
        <v>918000</v>
      </c>
      <c r="K13" s="104">
        <f t="shared" ref="K13:K30" si="3">+L13/J13</f>
        <v>0.99407999999999996</v>
      </c>
      <c r="L13" s="47">
        <v>912565.44</v>
      </c>
      <c r="M13" s="83"/>
      <c r="N13" s="129"/>
      <c r="O13" s="57"/>
      <c r="P13" s="119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</row>
    <row r="14" spans="1:256" s="14" customFormat="1" outlineLevel="1" x14ac:dyDescent="0.2">
      <c r="A14" s="34"/>
      <c r="B14" s="34" t="s">
        <v>149</v>
      </c>
      <c r="C14" s="163" t="s">
        <v>150</v>
      </c>
      <c r="D14" s="186">
        <v>45148</v>
      </c>
      <c r="E14" s="43"/>
      <c r="F14" s="47">
        <v>242000</v>
      </c>
      <c r="G14" s="104">
        <f t="shared" si="2"/>
        <v>0.99121999999999999</v>
      </c>
      <c r="H14" s="47">
        <v>239875.24</v>
      </c>
      <c r="I14" s="85" t="s">
        <v>61</v>
      </c>
      <c r="J14" s="47">
        <v>242000</v>
      </c>
      <c r="K14" s="104">
        <f t="shared" si="3"/>
        <v>0.99235000000000007</v>
      </c>
      <c r="L14" s="47">
        <v>240148.7</v>
      </c>
      <c r="M14" s="83"/>
      <c r="N14" s="129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</row>
    <row r="15" spans="1:256" s="14" customFormat="1" outlineLevel="1" x14ac:dyDescent="0.2">
      <c r="A15" s="34"/>
      <c r="B15" s="34" t="s">
        <v>151</v>
      </c>
      <c r="C15" s="163" t="s">
        <v>152</v>
      </c>
      <c r="D15" s="186">
        <v>45148</v>
      </c>
      <c r="E15" s="43"/>
      <c r="F15" s="47">
        <v>242000</v>
      </c>
      <c r="G15" s="104">
        <f t="shared" si="2"/>
        <v>0.99151999999999996</v>
      </c>
      <c r="H15" s="47">
        <v>239947.84</v>
      </c>
      <c r="I15" s="85" t="s">
        <v>61</v>
      </c>
      <c r="J15" s="47">
        <v>242000</v>
      </c>
      <c r="K15" s="104">
        <f t="shared" si="3"/>
        <v>0.99251999999999996</v>
      </c>
      <c r="L15" s="47">
        <v>240189.84</v>
      </c>
      <c r="M15" s="83"/>
      <c r="N15" s="129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</row>
    <row r="16" spans="1:256" s="14" customFormat="1" outlineLevel="1" x14ac:dyDescent="0.2">
      <c r="A16" s="34"/>
      <c r="B16" s="34" t="s">
        <v>169</v>
      </c>
      <c r="C16" s="163" t="s">
        <v>154</v>
      </c>
      <c r="D16" s="186">
        <v>45148</v>
      </c>
      <c r="E16" s="43"/>
      <c r="F16" s="47">
        <v>242000</v>
      </c>
      <c r="G16" s="104">
        <f t="shared" si="2"/>
        <v>0.99151999999999996</v>
      </c>
      <c r="H16" s="47">
        <v>239947.84</v>
      </c>
      <c r="I16" s="85" t="s">
        <v>61</v>
      </c>
      <c r="J16" s="47">
        <v>242000</v>
      </c>
      <c r="K16" s="104">
        <f t="shared" si="3"/>
        <v>0.99251999999999996</v>
      </c>
      <c r="L16" s="47">
        <v>240189.84</v>
      </c>
      <c r="M16" s="83"/>
      <c r="N16" s="129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</row>
    <row r="17" spans="1:256" s="14" customFormat="1" outlineLevel="1" x14ac:dyDescent="0.2">
      <c r="A17" s="34"/>
      <c r="B17" s="34" t="s">
        <v>155</v>
      </c>
      <c r="C17" s="163" t="s">
        <v>156</v>
      </c>
      <c r="D17" s="186" t="s">
        <v>170</v>
      </c>
      <c r="E17" s="43"/>
      <c r="F17" s="47">
        <v>242000</v>
      </c>
      <c r="G17" s="104">
        <f t="shared" si="2"/>
        <v>0.99117000000000011</v>
      </c>
      <c r="H17" s="47">
        <v>239863.14</v>
      </c>
      <c r="I17" s="85" t="s">
        <v>61</v>
      </c>
      <c r="J17" s="47">
        <v>242000</v>
      </c>
      <c r="K17" s="104">
        <f t="shared" si="3"/>
        <v>0.99229000000000001</v>
      </c>
      <c r="L17" s="47">
        <v>240134.18</v>
      </c>
      <c r="M17" s="83"/>
      <c r="N17" s="129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</row>
    <row r="18" spans="1:256" s="14" customFormat="1" outlineLevel="1" x14ac:dyDescent="0.2">
      <c r="A18" s="34"/>
      <c r="B18" s="34" t="s">
        <v>171</v>
      </c>
      <c r="C18" s="163" t="s">
        <v>158</v>
      </c>
      <c r="D18" s="186">
        <v>45149</v>
      </c>
      <c r="E18" s="43"/>
      <c r="F18" s="47">
        <v>242000</v>
      </c>
      <c r="G18" s="104">
        <f t="shared" si="2"/>
        <v>1</v>
      </c>
      <c r="H18" s="47">
        <v>242000</v>
      </c>
      <c r="I18" s="85" t="s">
        <v>61</v>
      </c>
      <c r="J18" s="47">
        <v>242000</v>
      </c>
      <c r="K18" s="104">
        <f t="shared" si="3"/>
        <v>1</v>
      </c>
      <c r="L18" s="47">
        <v>242000</v>
      </c>
      <c r="M18" s="83"/>
      <c r="N18" s="129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pans="1:256" s="14" customFormat="1" outlineLevel="1" x14ac:dyDescent="0.2">
      <c r="A19" s="34"/>
      <c r="B19" s="34" t="s">
        <v>172</v>
      </c>
      <c r="C19" s="163" t="s">
        <v>160</v>
      </c>
      <c r="D19" s="186">
        <v>45153</v>
      </c>
      <c r="E19" s="43"/>
      <c r="F19" s="47">
        <v>242000</v>
      </c>
      <c r="G19" s="104">
        <f t="shared" si="2"/>
        <v>0.99095</v>
      </c>
      <c r="H19" s="47">
        <v>239809.9</v>
      </c>
      <c r="I19" s="85" t="s">
        <v>61</v>
      </c>
      <c r="J19" s="47">
        <v>242000</v>
      </c>
      <c r="K19" s="104">
        <f t="shared" si="3"/>
        <v>0.99207000000000001</v>
      </c>
      <c r="L19" s="47">
        <v>240080.94</v>
      </c>
      <c r="M19" s="83"/>
      <c r="N19" s="129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pans="1:256" s="14" customFormat="1" ht="11.25" customHeight="1" outlineLevel="1" x14ac:dyDescent="0.2">
      <c r="A20" s="34"/>
      <c r="B20" s="34" t="s">
        <v>139</v>
      </c>
      <c r="C20" s="207" t="s">
        <v>144</v>
      </c>
      <c r="D20" s="186">
        <v>45260</v>
      </c>
      <c r="E20" s="43"/>
      <c r="F20" s="47">
        <v>918000</v>
      </c>
      <c r="G20" s="104">
        <f t="shared" si="2"/>
        <v>0.96211000000000002</v>
      </c>
      <c r="H20" s="47">
        <v>883216.98</v>
      </c>
      <c r="I20" s="85" t="s">
        <v>61</v>
      </c>
      <c r="J20" s="47">
        <v>918000</v>
      </c>
      <c r="K20" s="104">
        <f t="shared" si="3"/>
        <v>0.97242000000000006</v>
      </c>
      <c r="L20" s="47">
        <v>892681.56</v>
      </c>
      <c r="M20" s="83"/>
      <c r="N20" s="129"/>
      <c r="O20" s="57"/>
      <c r="P20" s="119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pans="1:256" s="14" customFormat="1" outlineLevel="1" x14ac:dyDescent="0.2">
      <c r="A21" s="34"/>
      <c r="B21" s="34" t="s">
        <v>161</v>
      </c>
      <c r="C21" s="163" t="s">
        <v>162</v>
      </c>
      <c r="D21" s="186">
        <v>45334</v>
      </c>
      <c r="E21" s="43"/>
      <c r="F21" s="47">
        <v>245000</v>
      </c>
      <c r="G21" s="104">
        <f t="shared" si="2"/>
        <v>0.98394999999999999</v>
      </c>
      <c r="H21" s="47">
        <v>241067.75</v>
      </c>
      <c r="I21" s="85" t="s">
        <v>61</v>
      </c>
      <c r="J21" s="47">
        <v>245000</v>
      </c>
      <c r="K21" s="104">
        <f t="shared" si="3"/>
        <v>0.98329</v>
      </c>
      <c r="L21" s="47">
        <v>240906.05</v>
      </c>
      <c r="M21" s="83"/>
      <c r="N21" s="129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pans="1:256" s="14" customFormat="1" outlineLevel="1" x14ac:dyDescent="0.2">
      <c r="A22" s="34"/>
      <c r="B22" s="34" t="s">
        <v>173</v>
      </c>
      <c r="C22" s="163" t="s">
        <v>164</v>
      </c>
      <c r="D22" s="186">
        <v>45334</v>
      </c>
      <c r="E22" s="43"/>
      <c r="F22" s="47">
        <v>249000</v>
      </c>
      <c r="G22" s="104">
        <f t="shared" si="2"/>
        <v>0.98441000000000001</v>
      </c>
      <c r="H22" s="47">
        <v>245118.09</v>
      </c>
      <c r="I22" s="85" t="s">
        <v>61</v>
      </c>
      <c r="J22" s="47">
        <v>249000</v>
      </c>
      <c r="K22" s="104">
        <f t="shared" si="3"/>
        <v>0.98368</v>
      </c>
      <c r="L22" s="47">
        <v>244936.32000000001</v>
      </c>
      <c r="M22" s="83"/>
      <c r="N22" s="129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pans="1:256" s="14" customFormat="1" outlineLevel="1" x14ac:dyDescent="0.2">
      <c r="A23" s="34"/>
      <c r="B23" s="34" t="s">
        <v>139</v>
      </c>
      <c r="C23" s="163" t="s">
        <v>165</v>
      </c>
      <c r="D23" s="186">
        <v>45351</v>
      </c>
      <c r="E23" s="43"/>
      <c r="F23" s="47">
        <v>1000000</v>
      </c>
      <c r="G23" s="104">
        <f t="shared" si="2"/>
        <v>0.97113000000000005</v>
      </c>
      <c r="H23" s="47">
        <v>971130</v>
      </c>
      <c r="I23" s="85" t="s">
        <v>61</v>
      </c>
      <c r="J23" s="47">
        <v>1000000</v>
      </c>
      <c r="K23" s="104">
        <f t="shared" si="3"/>
        <v>0.97699000000000003</v>
      </c>
      <c r="L23" s="47">
        <v>976990</v>
      </c>
      <c r="M23" s="83"/>
      <c r="N23" s="129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pans="1:256" s="14" customFormat="1" outlineLevel="1" x14ac:dyDescent="0.2">
      <c r="A24" s="34"/>
      <c r="B24" s="34" t="s">
        <v>146</v>
      </c>
      <c r="C24" s="205" t="s">
        <v>145</v>
      </c>
      <c r="D24" s="186">
        <v>45432</v>
      </c>
      <c r="E24" s="43"/>
      <c r="F24" s="47">
        <v>246000</v>
      </c>
      <c r="G24" s="104">
        <f t="shared" si="2"/>
        <v>0.97836000000000001</v>
      </c>
      <c r="H24" s="47">
        <v>240676.56</v>
      </c>
      <c r="I24" s="85" t="s">
        <v>61</v>
      </c>
      <c r="J24" s="47">
        <v>246000</v>
      </c>
      <c r="K24" s="104">
        <f t="shared" si="3"/>
        <v>0.97715999999999992</v>
      </c>
      <c r="L24" s="47">
        <v>240381.36</v>
      </c>
      <c r="M24" s="83"/>
      <c r="N24" s="129"/>
      <c r="O24" s="57"/>
      <c r="P24" s="119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pans="1:256" s="14" customFormat="1" outlineLevel="1" x14ac:dyDescent="0.2">
      <c r="A25" s="34"/>
      <c r="B25" s="34" t="s">
        <v>167</v>
      </c>
      <c r="C25" s="163" t="s">
        <v>166</v>
      </c>
      <c r="D25" s="186">
        <v>45527</v>
      </c>
      <c r="E25" s="43"/>
      <c r="F25" s="47">
        <v>1500000</v>
      </c>
      <c r="G25" s="104">
        <f t="shared" si="2"/>
        <v>0.98426999999999998</v>
      </c>
      <c r="H25" s="47">
        <v>1476405</v>
      </c>
      <c r="I25" s="85" t="s">
        <v>61</v>
      </c>
      <c r="J25" s="47">
        <v>1500000</v>
      </c>
      <c r="K25" s="104">
        <f t="shared" si="3"/>
        <v>0.98351999999999995</v>
      </c>
      <c r="L25" s="47">
        <v>1475280</v>
      </c>
      <c r="M25" s="83"/>
      <c r="N25" s="129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pans="1:256" s="14" customFormat="1" outlineLevel="1" x14ac:dyDescent="0.2">
      <c r="A26" s="34"/>
      <c r="B26" s="34" t="s">
        <v>189</v>
      </c>
      <c r="C26" s="163" t="s">
        <v>190</v>
      </c>
      <c r="D26" s="186">
        <v>45733</v>
      </c>
      <c r="E26" s="43"/>
      <c r="F26" s="47">
        <v>0</v>
      </c>
      <c r="G26" s="104"/>
      <c r="H26" s="47">
        <v>0</v>
      </c>
      <c r="I26" s="85" t="s">
        <v>61</v>
      </c>
      <c r="J26" s="47">
        <v>249000</v>
      </c>
      <c r="K26" s="104">
        <f t="shared" si="3"/>
        <v>1.00549</v>
      </c>
      <c r="L26" s="47">
        <v>250367.01</v>
      </c>
      <c r="M26" s="83"/>
      <c r="N26" s="129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pans="1:256" s="14" customFormat="1" outlineLevel="1" x14ac:dyDescent="0.2">
      <c r="A27" s="34"/>
      <c r="B27" s="34" t="s">
        <v>191</v>
      </c>
      <c r="C27" s="163">
        <v>254673278</v>
      </c>
      <c r="D27" s="186">
        <v>45737</v>
      </c>
      <c r="E27" s="43"/>
      <c r="F27" s="47">
        <v>0</v>
      </c>
      <c r="G27" s="104"/>
      <c r="H27" s="47">
        <v>0</v>
      </c>
      <c r="I27" s="85" t="s">
        <v>61</v>
      </c>
      <c r="J27" s="47">
        <v>243000</v>
      </c>
      <c r="K27" s="104">
        <f t="shared" si="3"/>
        <v>1.0055099999999999</v>
      </c>
      <c r="L27" s="47">
        <v>244338.93</v>
      </c>
      <c r="M27" s="83"/>
      <c r="N27" s="129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pans="1:256" s="14" customFormat="1" outlineLevel="1" x14ac:dyDescent="0.2">
      <c r="A28" s="34"/>
      <c r="B28" s="34" t="s">
        <v>192</v>
      </c>
      <c r="C28" s="163" t="s">
        <v>193</v>
      </c>
      <c r="D28" s="186">
        <v>45743</v>
      </c>
      <c r="E28" s="43"/>
      <c r="F28" s="47">
        <v>0</v>
      </c>
      <c r="G28" s="104"/>
      <c r="H28" s="47">
        <v>0</v>
      </c>
      <c r="I28" s="85" t="s">
        <v>61</v>
      </c>
      <c r="J28" s="47">
        <v>249000</v>
      </c>
      <c r="K28" s="104">
        <f t="shared" si="3"/>
        <v>1.00654</v>
      </c>
      <c r="L28" s="47">
        <v>250628.46</v>
      </c>
      <c r="M28" s="83"/>
      <c r="N28" s="129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pans="1:256" s="14" customFormat="1" outlineLevel="1" x14ac:dyDescent="0.2">
      <c r="A29" s="34"/>
      <c r="B29" s="34" t="s">
        <v>198</v>
      </c>
      <c r="C29" s="163" t="s">
        <v>195</v>
      </c>
      <c r="D29" s="186">
        <v>45743</v>
      </c>
      <c r="E29" s="43"/>
      <c r="F29" s="47">
        <v>0</v>
      </c>
      <c r="G29" s="104"/>
      <c r="H29" s="47">
        <v>0</v>
      </c>
      <c r="I29" s="85" t="s">
        <v>61</v>
      </c>
      <c r="J29" s="47">
        <v>243000</v>
      </c>
      <c r="K29" s="104">
        <f t="shared" si="3"/>
        <v>1.0037199999999999</v>
      </c>
      <c r="L29" s="47">
        <v>243903.96</v>
      </c>
      <c r="M29" s="83"/>
      <c r="N29" s="129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pans="1:256" s="14" customFormat="1" ht="12" customHeight="1" x14ac:dyDescent="0.2">
      <c r="A30" s="34" t="s">
        <v>79</v>
      </c>
      <c r="B30" s="76"/>
      <c r="C30" s="208"/>
      <c r="D30" s="101"/>
      <c r="E30" s="43"/>
      <c r="F30" s="46">
        <f>SUM(F6:F29)</f>
        <v>50395563.069999993</v>
      </c>
      <c r="G30" s="104"/>
      <c r="H30" s="46">
        <f>SUM(H6:H29)</f>
        <v>50265726.930000007</v>
      </c>
      <c r="I30" s="80"/>
      <c r="J30" s="46">
        <f>SUM(J6:J29)</f>
        <v>59063669.810000002</v>
      </c>
      <c r="K30" s="104">
        <f t="shared" si="3"/>
        <v>0.99836993857121126</v>
      </c>
      <c r="L30" s="46">
        <f>SUM(L6:L29)</f>
        <v>58967392.400000006</v>
      </c>
      <c r="M30" s="81"/>
      <c r="N30" s="129">
        <f>SUM(L30-H30)</f>
        <v>8701665.4699999988</v>
      </c>
      <c r="O30" s="57"/>
      <c r="P30" s="119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pans="1:256" s="14" customFormat="1" ht="12" customHeight="1" x14ac:dyDescent="0.2">
      <c r="A31" s="34"/>
      <c r="B31" s="76"/>
      <c r="C31" s="208"/>
      <c r="D31" s="101"/>
      <c r="E31" s="43"/>
      <c r="F31" s="46"/>
      <c r="G31" s="104"/>
      <c r="H31" s="46"/>
      <c r="I31" s="80"/>
      <c r="J31" s="46"/>
      <c r="K31" s="104"/>
      <c r="L31" s="46"/>
      <c r="M31" s="81"/>
      <c r="N31" s="129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pans="1:256" s="14" customFormat="1" ht="12" customHeight="1" x14ac:dyDescent="0.2">
      <c r="A32" s="34"/>
      <c r="B32" s="76"/>
      <c r="C32" s="208"/>
      <c r="D32" s="101"/>
      <c r="E32" s="43"/>
      <c r="F32" s="46"/>
      <c r="G32" s="104"/>
      <c r="H32" s="46"/>
      <c r="I32" s="80"/>
      <c r="J32" s="46"/>
      <c r="K32" s="104"/>
      <c r="L32" s="46"/>
      <c r="M32" s="81"/>
      <c r="N32" s="129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pans="1:256" s="14" customFormat="1" ht="12" customHeight="1" x14ac:dyDescent="0.2">
      <c r="A33" s="34" t="s">
        <v>133</v>
      </c>
      <c r="B33" s="76" t="s">
        <v>114</v>
      </c>
      <c r="C33" s="208"/>
      <c r="D33" s="186">
        <v>45016</v>
      </c>
      <c r="E33" s="43"/>
      <c r="F33" s="22">
        <v>15586187.16</v>
      </c>
      <c r="G33" s="104">
        <f t="shared" ref="G33:G34" si="4">+H33/F33</f>
        <v>1</v>
      </c>
      <c r="H33" s="22">
        <v>15586187.16</v>
      </c>
      <c r="I33" s="80" t="s">
        <v>61</v>
      </c>
      <c r="J33" s="22">
        <v>14579313.43</v>
      </c>
      <c r="K33" s="104">
        <f t="shared" si="1"/>
        <v>1</v>
      </c>
      <c r="L33" s="22">
        <v>14579313.43</v>
      </c>
      <c r="M33" s="81"/>
      <c r="N33" s="129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pans="1:256" s="14" customFormat="1" ht="12" customHeight="1" x14ac:dyDescent="0.2">
      <c r="A34" s="34"/>
      <c r="B34" s="76"/>
      <c r="C34" s="208"/>
      <c r="D34" s="101"/>
      <c r="E34" s="43"/>
      <c r="F34" s="46">
        <f>SUM(F33)</f>
        <v>15586187.16</v>
      </c>
      <c r="G34" s="104">
        <f t="shared" si="4"/>
        <v>1</v>
      </c>
      <c r="H34" s="46">
        <f>SUM(H33)</f>
        <v>15586187.16</v>
      </c>
      <c r="I34" s="80"/>
      <c r="J34" s="46">
        <f>SUM(J33)</f>
        <v>14579313.43</v>
      </c>
      <c r="K34" s="104">
        <f t="shared" si="1"/>
        <v>1</v>
      </c>
      <c r="L34" s="46">
        <f>SUM(L33)</f>
        <v>14579313.43</v>
      </c>
      <c r="M34" s="81"/>
      <c r="N34" s="129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pans="1:256" s="14" customFormat="1" ht="9.75" customHeight="1" x14ac:dyDescent="0.2">
      <c r="A35" s="34"/>
      <c r="B35" s="76"/>
      <c r="C35" s="208"/>
      <c r="D35" s="101"/>
      <c r="E35" s="43"/>
      <c r="F35" s="46"/>
      <c r="G35" s="104"/>
      <c r="H35" s="46"/>
      <c r="I35" s="80"/>
      <c r="J35" s="46"/>
      <c r="K35" s="104"/>
      <c r="L35" s="46"/>
      <c r="M35" s="81"/>
      <c r="N35" s="129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pans="1:256" s="14" customFormat="1" x14ac:dyDescent="0.2">
      <c r="A36" s="34" t="s">
        <v>7</v>
      </c>
      <c r="B36" s="34" t="s">
        <v>114</v>
      </c>
      <c r="C36" s="206"/>
      <c r="D36" s="186">
        <v>45016</v>
      </c>
      <c r="E36" s="43"/>
      <c r="F36" s="42">
        <v>5885.71</v>
      </c>
      <c r="G36" s="104">
        <f t="shared" ref="G36" si="5">+H36/F36</f>
        <v>1</v>
      </c>
      <c r="H36" s="42">
        <v>5885.71</v>
      </c>
      <c r="I36" s="85" t="s">
        <v>61</v>
      </c>
      <c r="J36" s="42">
        <v>5922.87</v>
      </c>
      <c r="K36" s="104">
        <f t="shared" ref="K36:K40" si="6">+L36/J36</f>
        <v>1</v>
      </c>
      <c r="L36" s="42">
        <v>5922.87</v>
      </c>
      <c r="M36" s="83"/>
      <c r="N36" s="8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pans="1:256" s="14" customFormat="1" x14ac:dyDescent="0.2">
      <c r="A37" s="34"/>
      <c r="B37" s="34"/>
      <c r="C37" s="206"/>
      <c r="D37" s="63"/>
      <c r="E37" s="43"/>
      <c r="F37" s="46">
        <f>SUM(F36)</f>
        <v>5885.71</v>
      </c>
      <c r="G37" s="104"/>
      <c r="H37" s="46">
        <f>SUM(H36)</f>
        <v>5885.71</v>
      </c>
      <c r="I37" s="80"/>
      <c r="J37" s="46">
        <f>SUM(J36)</f>
        <v>5922.87</v>
      </c>
      <c r="K37" s="104">
        <f t="shared" si="6"/>
        <v>1</v>
      </c>
      <c r="L37" s="46">
        <f>SUM(L36)</f>
        <v>5922.87</v>
      </c>
      <c r="M37" s="81"/>
      <c r="N37" s="87">
        <f>SUM(L37-H37)</f>
        <v>37.159999999999854</v>
      </c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pans="1:256" s="14" customFormat="1" x14ac:dyDescent="0.2">
      <c r="A38" s="34"/>
      <c r="B38" s="34"/>
      <c r="C38" s="206"/>
      <c r="D38" s="63"/>
      <c r="E38" s="43"/>
      <c r="F38" s="46"/>
      <c r="G38" s="104"/>
      <c r="H38" s="46"/>
      <c r="I38" s="80"/>
      <c r="J38" s="46"/>
      <c r="K38" s="104"/>
      <c r="L38" s="46"/>
      <c r="M38" s="81"/>
      <c r="N38" s="8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pans="1:256" s="14" customFormat="1" x14ac:dyDescent="0.2">
      <c r="A39" s="34" t="s">
        <v>81</v>
      </c>
      <c r="B39" s="34" t="s">
        <v>114</v>
      </c>
      <c r="C39" s="206"/>
      <c r="D39" s="186">
        <v>45016</v>
      </c>
      <c r="E39" s="43"/>
      <c r="F39" s="22">
        <v>4983.1899999999996</v>
      </c>
      <c r="G39" s="104">
        <f t="shared" ref="G39" si="7">+H39/F39</f>
        <v>1</v>
      </c>
      <c r="H39" s="22">
        <v>4983.1899999999996</v>
      </c>
      <c r="I39" s="80" t="s">
        <v>61</v>
      </c>
      <c r="J39" s="22">
        <v>5014.66</v>
      </c>
      <c r="K39" s="104">
        <f t="shared" si="6"/>
        <v>1</v>
      </c>
      <c r="L39" s="22">
        <v>5014.66</v>
      </c>
      <c r="M39" s="83"/>
      <c r="N39" s="8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pans="1:256" s="14" customFormat="1" x14ac:dyDescent="0.2">
      <c r="A40" s="34"/>
      <c r="B40" s="34"/>
      <c r="C40" s="206"/>
      <c r="D40" s="63"/>
      <c r="E40" s="43"/>
      <c r="F40" s="46">
        <f>SUM(F39)</f>
        <v>4983.1899999999996</v>
      </c>
      <c r="G40" s="104"/>
      <c r="H40" s="46">
        <f>SUM(H39)</f>
        <v>4983.1899999999996</v>
      </c>
      <c r="I40" s="80"/>
      <c r="J40" s="46">
        <f>SUM(J39)</f>
        <v>5014.66</v>
      </c>
      <c r="K40" s="104">
        <f t="shared" si="6"/>
        <v>1</v>
      </c>
      <c r="L40" s="46">
        <f>SUM(L39)</f>
        <v>5014.66</v>
      </c>
      <c r="M40" s="81"/>
      <c r="N40" s="87">
        <f>SUM(L40-H40)</f>
        <v>31.470000000000255</v>
      </c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pans="1:256" s="14" customFormat="1" x14ac:dyDescent="0.2">
      <c r="A41" s="34"/>
      <c r="B41" s="34"/>
      <c r="C41" s="206"/>
      <c r="D41" s="63"/>
      <c r="E41" s="43"/>
      <c r="F41" s="46"/>
      <c r="G41" s="104"/>
      <c r="H41" s="46"/>
      <c r="I41" s="80"/>
      <c r="J41" s="46"/>
      <c r="K41" s="104"/>
      <c r="L41" s="46"/>
      <c r="M41" s="81"/>
      <c r="N41" s="8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pans="1:256" s="14" customFormat="1" x14ac:dyDescent="0.2">
      <c r="A42" s="34"/>
      <c r="B42" s="34"/>
      <c r="C42" s="206"/>
      <c r="D42" s="63"/>
      <c r="E42" s="43"/>
      <c r="F42" s="46"/>
      <c r="G42" s="104"/>
      <c r="H42" s="46"/>
      <c r="I42" s="80"/>
      <c r="J42" s="46"/>
      <c r="K42" s="104"/>
      <c r="L42" s="46"/>
      <c r="M42" s="81"/>
      <c r="N42" s="8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pans="1:256" s="14" customFormat="1" x14ac:dyDescent="0.2">
      <c r="A43" s="34"/>
      <c r="B43" s="34"/>
      <c r="C43" s="206"/>
      <c r="D43" s="63"/>
      <c r="E43" s="43"/>
      <c r="F43" s="46"/>
      <c r="G43" s="104"/>
      <c r="H43" s="46"/>
      <c r="I43" s="80"/>
      <c r="J43" s="46"/>
      <c r="K43" s="104"/>
      <c r="L43" s="46"/>
      <c r="M43" s="81"/>
      <c r="N43" s="8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pans="1:256" s="14" customFormat="1" x14ac:dyDescent="0.2">
      <c r="A44" s="34"/>
      <c r="B44" s="34"/>
      <c r="C44" s="206"/>
      <c r="D44" s="63"/>
      <c r="E44" s="43"/>
      <c r="F44" s="46"/>
      <c r="G44" s="104"/>
      <c r="H44" s="46"/>
      <c r="I44" s="80"/>
      <c r="J44" s="46"/>
      <c r="K44" s="104"/>
      <c r="L44" s="46"/>
      <c r="M44" s="81"/>
      <c r="N44" s="8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spans="1:256" s="71" customFormat="1" ht="15" customHeight="1" x14ac:dyDescent="0.2">
      <c r="A45" s="67"/>
      <c r="B45" s="67"/>
      <c r="C45" s="74"/>
      <c r="D45" s="65"/>
      <c r="E45" s="70"/>
      <c r="G45" s="174">
        <v>44896</v>
      </c>
      <c r="I45" s="80"/>
      <c r="K45" s="174">
        <v>44986</v>
      </c>
      <c r="M45" s="80"/>
      <c r="N45" s="87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75"/>
      <c r="IV45" s="75"/>
    </row>
    <row r="46" spans="1:256" s="71" customFormat="1" x14ac:dyDescent="0.2">
      <c r="A46" s="67" t="s">
        <v>51</v>
      </c>
      <c r="B46" s="74" t="s">
        <v>19</v>
      </c>
      <c r="C46" s="74" t="s">
        <v>20</v>
      </c>
      <c r="D46" s="214" t="s">
        <v>52</v>
      </c>
      <c r="E46" s="67"/>
      <c r="F46" s="48" t="s">
        <v>53</v>
      </c>
      <c r="G46" s="175" t="s">
        <v>54</v>
      </c>
      <c r="H46" s="48" t="s">
        <v>53</v>
      </c>
      <c r="I46" s="80"/>
      <c r="J46" s="48" t="s">
        <v>53</v>
      </c>
      <c r="K46" s="175" t="s">
        <v>54</v>
      </c>
      <c r="L46" s="48" t="s">
        <v>53</v>
      </c>
      <c r="M46" s="80"/>
      <c r="N46" s="87" t="s">
        <v>55</v>
      </c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75"/>
      <c r="HS46" s="75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75"/>
      <c r="II46" s="75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</row>
    <row r="47" spans="1:256" s="71" customFormat="1" x14ac:dyDescent="0.2">
      <c r="A47" s="67"/>
      <c r="B47" s="74" t="s">
        <v>26</v>
      </c>
      <c r="C47" s="74" t="s">
        <v>27</v>
      </c>
      <c r="D47" s="214" t="s">
        <v>56</v>
      </c>
      <c r="E47" s="67"/>
      <c r="F47" s="48" t="s">
        <v>57</v>
      </c>
      <c r="G47" s="69" t="s">
        <v>58</v>
      </c>
      <c r="H47" s="48" t="s">
        <v>57</v>
      </c>
      <c r="I47" s="80"/>
      <c r="J47" s="48" t="s">
        <v>57</v>
      </c>
      <c r="K47" s="69" t="s">
        <v>58</v>
      </c>
      <c r="L47" s="48" t="s">
        <v>57</v>
      </c>
      <c r="M47" s="80"/>
      <c r="N47" s="87" t="s">
        <v>17</v>
      </c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75"/>
      <c r="IC47" s="75"/>
      <c r="ID47" s="75"/>
      <c r="IE47" s="75"/>
      <c r="IF47" s="75"/>
      <c r="IG47" s="75"/>
      <c r="IH47" s="75"/>
      <c r="II47" s="75"/>
      <c r="IJ47" s="75"/>
      <c r="IK47" s="75"/>
      <c r="IL47" s="75"/>
      <c r="IM47" s="75"/>
      <c r="IN47" s="75"/>
      <c r="IO47" s="75"/>
      <c r="IP47" s="75"/>
      <c r="IQ47" s="75"/>
      <c r="IR47" s="75"/>
      <c r="IS47" s="75"/>
      <c r="IT47" s="75"/>
      <c r="IU47" s="75"/>
      <c r="IV47" s="75"/>
    </row>
    <row r="48" spans="1:256" s="71" customFormat="1" ht="7.9" customHeight="1" x14ac:dyDescent="0.2">
      <c r="A48" s="79"/>
      <c r="B48" s="82"/>
      <c r="C48" s="82"/>
      <c r="D48" s="215"/>
      <c r="E48" s="79"/>
      <c r="F48" s="80"/>
      <c r="G48" s="86"/>
      <c r="H48" s="80"/>
      <c r="I48" s="80"/>
      <c r="J48" s="80"/>
      <c r="K48" s="86"/>
      <c r="L48" s="80"/>
      <c r="M48" s="80"/>
      <c r="N48" s="88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5"/>
      <c r="HO48" s="75"/>
      <c r="HP48" s="75"/>
      <c r="HQ48" s="75"/>
      <c r="HR48" s="75"/>
      <c r="HS48" s="75"/>
      <c r="HT48" s="75"/>
      <c r="HU48" s="75"/>
      <c r="HV48" s="75"/>
      <c r="HW48" s="75"/>
      <c r="HX48" s="75"/>
      <c r="HY48" s="75"/>
      <c r="HZ48" s="75"/>
      <c r="IA48" s="75"/>
      <c r="IB48" s="75"/>
      <c r="IC48" s="75"/>
      <c r="ID48" s="75"/>
      <c r="IE48" s="75"/>
      <c r="IF48" s="75"/>
      <c r="IG48" s="75"/>
      <c r="IH48" s="75"/>
      <c r="II48" s="75"/>
      <c r="IJ48" s="75"/>
      <c r="IK48" s="75"/>
      <c r="IL48" s="75"/>
      <c r="IM48" s="75"/>
      <c r="IN48" s="75"/>
      <c r="IO48" s="75"/>
      <c r="IP48" s="75"/>
      <c r="IQ48" s="75"/>
      <c r="IR48" s="75"/>
      <c r="IS48" s="75"/>
      <c r="IT48" s="75"/>
      <c r="IU48" s="75"/>
      <c r="IV48" s="75"/>
    </row>
    <row r="49" spans="1:256" s="14" customFormat="1" x14ac:dyDescent="0.2">
      <c r="A49" s="34" t="s">
        <v>121</v>
      </c>
      <c r="B49" s="34" t="s">
        <v>114</v>
      </c>
      <c r="C49" s="206"/>
      <c r="D49" s="186">
        <v>45016</v>
      </c>
      <c r="E49" s="43"/>
      <c r="F49" s="22">
        <v>14503763.529999999</v>
      </c>
      <c r="G49" s="104">
        <f>+H49/F49</f>
        <v>1</v>
      </c>
      <c r="H49" s="22">
        <v>14503763.529999999</v>
      </c>
      <c r="I49" s="80" t="s">
        <v>61</v>
      </c>
      <c r="J49" s="22">
        <v>13515836.380000001</v>
      </c>
      <c r="K49" s="104">
        <f>+L49/J49</f>
        <v>1</v>
      </c>
      <c r="L49" s="22">
        <v>13515836.380000001</v>
      </c>
      <c r="M49" s="81"/>
      <c r="N49" s="8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pans="1:256" s="14" customFormat="1" x14ac:dyDescent="0.2">
      <c r="A50" s="34"/>
      <c r="B50" s="34"/>
      <c r="C50" s="206"/>
      <c r="D50" s="63"/>
      <c r="E50" s="43"/>
      <c r="F50" s="46">
        <f>SUM(F49)</f>
        <v>14503763.529999999</v>
      </c>
      <c r="G50" s="104"/>
      <c r="H50" s="46">
        <f>SUM(H49)</f>
        <v>14503763.529999999</v>
      </c>
      <c r="I50" s="80"/>
      <c r="J50" s="46">
        <f>SUM(J49)</f>
        <v>13515836.380000001</v>
      </c>
      <c r="K50" s="104">
        <f>+L50/J50</f>
        <v>1</v>
      </c>
      <c r="L50" s="46">
        <f>SUM(L49)</f>
        <v>13515836.380000001</v>
      </c>
      <c r="M50" s="81"/>
      <c r="N50" s="87">
        <f>SUM(L50-H50)</f>
        <v>-987927.14999999851</v>
      </c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pans="1:256" s="14" customFormat="1" x14ac:dyDescent="0.2">
      <c r="A51" s="34"/>
      <c r="B51" s="34"/>
      <c r="C51" s="206"/>
      <c r="D51" s="63"/>
      <c r="E51" s="43"/>
      <c r="F51" s="46"/>
      <c r="G51" s="104"/>
      <c r="H51" s="46"/>
      <c r="I51" s="80"/>
      <c r="J51" s="46"/>
      <c r="K51" s="104"/>
      <c r="L51" s="46"/>
      <c r="M51" s="81"/>
      <c r="N51" s="8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pans="1:256" s="14" customFormat="1" outlineLevel="1" x14ac:dyDescent="0.2">
      <c r="A52" s="34" t="s">
        <v>8</v>
      </c>
      <c r="B52" s="34" t="s">
        <v>114</v>
      </c>
      <c r="C52" s="163"/>
      <c r="D52" s="186">
        <v>45016</v>
      </c>
      <c r="E52" s="43"/>
      <c r="F52" s="47">
        <v>133799.29</v>
      </c>
      <c r="G52" s="105">
        <f>H52/F52</f>
        <v>1</v>
      </c>
      <c r="H52" s="47">
        <v>133799.29</v>
      </c>
      <c r="I52" s="85" t="s">
        <v>61</v>
      </c>
      <c r="J52" s="47">
        <v>56476.84</v>
      </c>
      <c r="K52" s="105">
        <f>L52/J52</f>
        <v>1</v>
      </c>
      <c r="L52" s="47">
        <v>56476.84</v>
      </c>
      <c r="M52" s="84"/>
      <c r="N52" s="8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pans="1:256" s="14" customFormat="1" outlineLevel="1" x14ac:dyDescent="0.2">
      <c r="A53" s="34"/>
      <c r="B53" s="34" t="s">
        <v>124</v>
      </c>
      <c r="C53" s="163"/>
      <c r="D53" s="186">
        <v>45016</v>
      </c>
      <c r="E53" s="43"/>
      <c r="F53" s="47">
        <v>2016802.75</v>
      </c>
      <c r="G53" s="105">
        <f>H53/F53</f>
        <v>1</v>
      </c>
      <c r="H53" s="47">
        <v>2016802.75</v>
      </c>
      <c r="I53" s="85" t="s">
        <v>61</v>
      </c>
      <c r="J53" s="47">
        <v>2039548.27</v>
      </c>
      <c r="K53" s="105">
        <f>L53/J53</f>
        <v>1</v>
      </c>
      <c r="L53" s="47">
        <v>2039548.27</v>
      </c>
      <c r="M53" s="84"/>
      <c r="N53" s="8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pans="1:256" s="14" customFormat="1" x14ac:dyDescent="0.2">
      <c r="A54" s="34"/>
      <c r="B54" s="34"/>
      <c r="C54" s="163"/>
      <c r="D54" s="64"/>
      <c r="E54" s="43"/>
      <c r="F54" s="46">
        <f>SUM(F52:F53)</f>
        <v>2150602.04</v>
      </c>
      <c r="G54" s="105"/>
      <c r="H54" s="46">
        <f>SUM(H52:H53)</f>
        <v>2150602.04</v>
      </c>
      <c r="I54" s="80"/>
      <c r="J54" s="46">
        <f>SUM(J52:J53)</f>
        <v>2096025.11</v>
      </c>
      <c r="K54" s="105">
        <f>L54/J54</f>
        <v>1</v>
      </c>
      <c r="L54" s="46">
        <f>SUM(L52:L53)</f>
        <v>2096025.11</v>
      </c>
      <c r="M54" s="81"/>
      <c r="N54" s="87">
        <f>SUM(L54-H54)</f>
        <v>-54576.929999999935</v>
      </c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pans="1:256" s="14" customFormat="1" x14ac:dyDescent="0.2">
      <c r="A55" s="34"/>
      <c r="B55" s="34"/>
      <c r="C55" s="163"/>
      <c r="D55" s="63"/>
      <c r="E55" s="43"/>
      <c r="F55" s="22"/>
      <c r="G55" s="105"/>
      <c r="H55" s="22"/>
      <c r="I55" s="85"/>
      <c r="J55" s="22"/>
      <c r="K55" s="105"/>
      <c r="L55" s="22"/>
      <c r="M55" s="83"/>
      <c r="N55" s="168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pans="1:256" s="14" customFormat="1" x14ac:dyDescent="0.2">
      <c r="A56" s="34" t="s">
        <v>62</v>
      </c>
      <c r="B56" s="163" t="s">
        <v>114</v>
      </c>
      <c r="C56" s="163"/>
      <c r="D56" s="186">
        <v>45016</v>
      </c>
      <c r="E56" s="43"/>
      <c r="F56" s="22">
        <v>1292356.93</v>
      </c>
      <c r="G56" s="105">
        <f t="shared" ref="G56:G57" si="8">H56/F56</f>
        <v>1</v>
      </c>
      <c r="H56" s="22">
        <v>1292356.93</v>
      </c>
      <c r="I56" s="85" t="s">
        <v>61</v>
      </c>
      <c r="J56" s="22">
        <v>1458145.19</v>
      </c>
      <c r="K56" s="105">
        <f t="shared" ref="K56:K58" si="9">L56/J56</f>
        <v>1</v>
      </c>
      <c r="L56" s="22">
        <v>1458145.19</v>
      </c>
      <c r="M56" s="83"/>
      <c r="N56" s="168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pans="1:256" s="14" customFormat="1" x14ac:dyDescent="0.2">
      <c r="A57" s="34"/>
      <c r="B57" s="38" t="s">
        <v>124</v>
      </c>
      <c r="C57" s="163"/>
      <c r="D57" s="186">
        <v>45016</v>
      </c>
      <c r="E57" s="43"/>
      <c r="F57" s="22">
        <v>1011942.63</v>
      </c>
      <c r="G57" s="105">
        <f t="shared" si="8"/>
        <v>1</v>
      </c>
      <c r="H57" s="22">
        <v>1011942.63</v>
      </c>
      <c r="I57" s="85" t="s">
        <v>61</v>
      </c>
      <c r="J57" s="22">
        <v>1023315.4</v>
      </c>
      <c r="K57" s="105">
        <f t="shared" si="9"/>
        <v>1</v>
      </c>
      <c r="L57" s="22">
        <v>1023315.4</v>
      </c>
      <c r="M57" s="83"/>
      <c r="N57" s="168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pans="1:256" s="14" customFormat="1" x14ac:dyDescent="0.2">
      <c r="A58" s="34"/>
      <c r="B58" s="34"/>
      <c r="C58" s="163"/>
      <c r="D58" s="63"/>
      <c r="E58" s="43"/>
      <c r="F58" s="46">
        <f>SUM(F56:F57)</f>
        <v>2304299.56</v>
      </c>
      <c r="G58" s="105"/>
      <c r="H58" s="46">
        <f>SUM(H56:H57)</f>
        <v>2304299.56</v>
      </c>
      <c r="I58" s="80"/>
      <c r="J58" s="46">
        <f>SUM(J56:J57)</f>
        <v>2481460.59</v>
      </c>
      <c r="K58" s="105">
        <f t="shared" si="9"/>
        <v>1</v>
      </c>
      <c r="L58" s="46">
        <f>SUM(L56:L57)</f>
        <v>2481460.59</v>
      </c>
      <c r="M58" s="81"/>
      <c r="N58" s="87">
        <f>SUM(L58-H58)</f>
        <v>177161.0299999998</v>
      </c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pans="1:256" s="14" customFormat="1" x14ac:dyDescent="0.2">
      <c r="A59" s="34"/>
      <c r="B59" s="34"/>
      <c r="C59" s="163"/>
      <c r="D59" s="63"/>
      <c r="E59" s="43"/>
      <c r="F59" s="46"/>
      <c r="G59" s="105"/>
      <c r="H59" s="46"/>
      <c r="I59" s="80"/>
      <c r="J59" s="46"/>
      <c r="K59" s="105"/>
      <c r="L59" s="46"/>
      <c r="M59" s="81"/>
      <c r="N59" s="8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pans="1:256" s="14" customFormat="1" x14ac:dyDescent="0.2">
      <c r="A60" s="34" t="s">
        <v>63</v>
      </c>
      <c r="B60" s="34" t="s">
        <v>114</v>
      </c>
      <c r="C60" s="163"/>
      <c r="D60" s="186">
        <v>45016</v>
      </c>
      <c r="E60" s="41"/>
      <c r="F60" s="42">
        <v>2675715.54</v>
      </c>
      <c r="G60" s="105">
        <f>H60/F60</f>
        <v>1</v>
      </c>
      <c r="H60" s="42">
        <v>2675715.54</v>
      </c>
      <c r="I60" s="85" t="s">
        <v>61</v>
      </c>
      <c r="J60" s="42">
        <v>1746381.78</v>
      </c>
      <c r="K60" s="105">
        <f>L60/J60</f>
        <v>1</v>
      </c>
      <c r="L60" s="42">
        <v>1746381.78</v>
      </c>
      <c r="M60" s="85"/>
      <c r="N60" s="8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pans="1:256" s="14" customFormat="1" x14ac:dyDescent="0.2">
      <c r="A61" s="34"/>
      <c r="B61" s="34"/>
      <c r="C61" s="163"/>
      <c r="D61" s="63"/>
      <c r="E61" s="41"/>
      <c r="F61" s="48">
        <f>SUM(F60)</f>
        <v>2675715.54</v>
      </c>
      <c r="G61" s="105"/>
      <c r="H61" s="48">
        <f>SUM(H60)</f>
        <v>2675715.54</v>
      </c>
      <c r="I61" s="80"/>
      <c r="J61" s="48">
        <f>SUM(J60)</f>
        <v>1746381.78</v>
      </c>
      <c r="K61" s="105">
        <f>L61/J61</f>
        <v>1</v>
      </c>
      <c r="L61" s="48">
        <f>SUM(L60)</f>
        <v>1746381.78</v>
      </c>
      <c r="M61" s="80"/>
      <c r="N61" s="87">
        <f>SUM(L61-H61)</f>
        <v>-929333.76000000001</v>
      </c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pans="1:256" s="34" customFormat="1" ht="14.25" customHeight="1" x14ac:dyDescent="0.2">
      <c r="C62" s="163"/>
      <c r="D62" s="63"/>
      <c r="E62" s="43"/>
      <c r="F62" s="22"/>
      <c r="G62" s="105"/>
      <c r="H62" s="22"/>
      <c r="I62" s="85"/>
      <c r="J62" s="22"/>
      <c r="K62" s="105"/>
      <c r="L62" s="22"/>
      <c r="M62" s="83"/>
      <c r="N62" s="87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</row>
    <row r="63" spans="1:256" s="34" customFormat="1" ht="14.25" customHeight="1" x14ac:dyDescent="0.2">
      <c r="A63" s="34" t="s">
        <v>11</v>
      </c>
      <c r="B63" s="34" t="s">
        <v>114</v>
      </c>
      <c r="C63" s="163"/>
      <c r="D63" s="186">
        <v>45016</v>
      </c>
      <c r="E63" s="43"/>
      <c r="F63" s="22">
        <v>67550.05</v>
      </c>
      <c r="G63" s="105">
        <f>H63/F63</f>
        <v>1</v>
      </c>
      <c r="H63" s="22">
        <v>67550.05</v>
      </c>
      <c r="I63" s="85" t="s">
        <v>61</v>
      </c>
      <c r="J63" s="22">
        <v>69122.59</v>
      </c>
      <c r="K63" s="105">
        <f>L63/J63</f>
        <v>1</v>
      </c>
      <c r="L63" s="22">
        <v>69122.59</v>
      </c>
      <c r="M63" s="83"/>
      <c r="N63" s="87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</row>
    <row r="64" spans="1:256" s="14" customFormat="1" x14ac:dyDescent="0.2">
      <c r="C64" s="209"/>
      <c r="D64" s="63"/>
      <c r="F64" s="46">
        <f>SUM(F63)</f>
        <v>67550.05</v>
      </c>
      <c r="G64" s="105"/>
      <c r="H64" s="46">
        <f>SUM(H63)</f>
        <v>67550.05</v>
      </c>
      <c r="I64" s="80"/>
      <c r="J64" s="46">
        <f>SUM(J63)</f>
        <v>69122.59</v>
      </c>
      <c r="K64" s="105">
        <f>L64/J64</f>
        <v>1</v>
      </c>
      <c r="L64" s="46">
        <f>SUM(L63)</f>
        <v>69122.59</v>
      </c>
      <c r="M64" s="81"/>
      <c r="N64" s="87">
        <f>SUM(L64-H64)</f>
        <v>1572.5399999999936</v>
      </c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pans="1:256" s="14" customFormat="1" x14ac:dyDescent="0.2">
      <c r="A65" s="34"/>
      <c r="B65" s="34"/>
      <c r="C65" s="163"/>
      <c r="D65" s="64"/>
      <c r="E65" s="34"/>
      <c r="F65" s="22"/>
      <c r="G65" s="105"/>
      <c r="H65" s="22"/>
      <c r="I65" s="85"/>
      <c r="J65" s="22"/>
      <c r="K65" s="105"/>
      <c r="L65" s="22"/>
      <c r="M65" s="83"/>
      <c r="N65" s="8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pans="1:256" s="14" customFormat="1" x14ac:dyDescent="0.2">
      <c r="A66" s="34" t="s">
        <v>32</v>
      </c>
      <c r="B66" s="34" t="s">
        <v>114</v>
      </c>
      <c r="C66" s="163"/>
      <c r="D66" s="186">
        <v>45016</v>
      </c>
      <c r="E66" s="34"/>
      <c r="F66" s="22">
        <v>1130846.04</v>
      </c>
      <c r="G66" s="105">
        <f t="shared" ref="G66:G72" si="10">H66/F66</f>
        <v>1</v>
      </c>
      <c r="H66" s="22">
        <v>1130846.04</v>
      </c>
      <c r="I66" s="85" t="s">
        <v>61</v>
      </c>
      <c r="J66" s="22">
        <v>1246930.92</v>
      </c>
      <c r="K66" s="105">
        <f t="shared" ref="K66:K73" si="11">L66/J66</f>
        <v>1</v>
      </c>
      <c r="L66" s="22">
        <v>1246930.92</v>
      </c>
      <c r="M66" s="83"/>
      <c r="N66" s="8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pans="1:256" s="14" customFormat="1" x14ac:dyDescent="0.2">
      <c r="A67" s="34"/>
      <c r="B67" s="34"/>
      <c r="C67" s="163"/>
      <c r="D67" s="64"/>
      <c r="E67" s="34"/>
      <c r="F67" s="46">
        <f>SUM(F66)</f>
        <v>1130846.04</v>
      </c>
      <c r="G67" s="105"/>
      <c r="H67" s="46">
        <f>SUM(H66)</f>
        <v>1130846.04</v>
      </c>
      <c r="I67" s="80"/>
      <c r="J67" s="46">
        <f>SUM(J66)</f>
        <v>1246930.92</v>
      </c>
      <c r="K67" s="105">
        <f t="shared" si="11"/>
        <v>1</v>
      </c>
      <c r="L67" s="46">
        <f>SUM(L66)</f>
        <v>1246930.92</v>
      </c>
      <c r="M67" s="81"/>
      <c r="N67" s="87">
        <f>SUM(L67-H67)</f>
        <v>116084.87999999989</v>
      </c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pans="1:256" s="14" customFormat="1" x14ac:dyDescent="0.2">
      <c r="A68" s="34"/>
      <c r="B68" s="34"/>
      <c r="C68" s="163"/>
      <c r="D68" s="64"/>
      <c r="E68" s="34"/>
      <c r="F68" s="46"/>
      <c r="G68" s="105"/>
      <c r="H68" s="46"/>
      <c r="I68" s="80"/>
      <c r="J68" s="46"/>
      <c r="K68" s="105"/>
      <c r="L68" s="46"/>
      <c r="M68" s="81"/>
      <c r="N68" s="8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pans="1:256" s="14" customFormat="1" x14ac:dyDescent="0.2">
      <c r="A69" s="34" t="s">
        <v>33</v>
      </c>
      <c r="B69" s="34" t="s">
        <v>114</v>
      </c>
      <c r="C69" s="163"/>
      <c r="D69" s="186">
        <v>45016</v>
      </c>
      <c r="E69" s="43"/>
      <c r="F69" s="22">
        <v>136251.97</v>
      </c>
      <c r="G69" s="105">
        <f t="shared" ref="G69:G75" si="12">H69/F69</f>
        <v>1</v>
      </c>
      <c r="H69" s="22">
        <v>136251.97</v>
      </c>
      <c r="I69" s="85" t="s">
        <v>61</v>
      </c>
      <c r="J69" s="22">
        <v>102066.65</v>
      </c>
      <c r="K69" s="105">
        <f t="shared" si="11"/>
        <v>1</v>
      </c>
      <c r="L69" s="22">
        <v>102066.65</v>
      </c>
      <c r="M69" s="83"/>
      <c r="N69" s="8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pans="1:256" s="14" customFormat="1" ht="11.45" customHeight="1" x14ac:dyDescent="0.2">
      <c r="A70" s="34"/>
      <c r="B70" s="44"/>
      <c r="C70" s="210"/>
      <c r="D70" s="45"/>
      <c r="E70" s="34"/>
      <c r="F70" s="46">
        <f>SUM(F69)</f>
        <v>136251.97</v>
      </c>
      <c r="G70" s="105"/>
      <c r="H70" s="46">
        <f>SUM(H69)</f>
        <v>136251.97</v>
      </c>
      <c r="I70" s="80"/>
      <c r="J70" s="46">
        <f>SUM(J69)</f>
        <v>102066.65</v>
      </c>
      <c r="K70" s="105">
        <f t="shared" si="11"/>
        <v>1</v>
      </c>
      <c r="L70" s="46">
        <f>SUM(L69)</f>
        <v>102066.65</v>
      </c>
      <c r="M70" s="81"/>
      <c r="N70" s="87">
        <f>SUM(L70-H70)</f>
        <v>-34185.320000000007</v>
      </c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pans="1:256" s="14" customFormat="1" ht="12" customHeight="1" x14ac:dyDescent="0.2">
      <c r="A71" s="34"/>
      <c r="B71" s="44"/>
      <c r="C71" s="210"/>
      <c r="D71" s="45"/>
      <c r="E71" s="34"/>
      <c r="F71" s="46"/>
      <c r="G71" s="105"/>
      <c r="H71" s="46"/>
      <c r="I71" s="80"/>
      <c r="J71" s="46"/>
      <c r="K71" s="105"/>
      <c r="L71" s="46"/>
      <c r="M71" s="81"/>
      <c r="N71" s="8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pans="1:256" s="14" customFormat="1" x14ac:dyDescent="0.2">
      <c r="A72" s="34" t="s">
        <v>34</v>
      </c>
      <c r="B72" s="34" t="s">
        <v>114</v>
      </c>
      <c r="C72" s="163"/>
      <c r="D72" s="186">
        <v>45016</v>
      </c>
      <c r="E72" s="43"/>
      <c r="F72" s="22">
        <v>1843886.52</v>
      </c>
      <c r="G72" s="105">
        <f t="shared" ref="G72:G78" si="13">H72/F72</f>
        <v>1</v>
      </c>
      <c r="H72" s="22">
        <v>1843886.52</v>
      </c>
      <c r="I72" s="85" t="s">
        <v>61</v>
      </c>
      <c r="J72" s="22">
        <v>1161866.03</v>
      </c>
      <c r="K72" s="105">
        <f t="shared" si="11"/>
        <v>1</v>
      </c>
      <c r="L72" s="22">
        <v>1161866.03</v>
      </c>
      <c r="M72" s="83"/>
      <c r="N72" s="8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pans="1:256" s="14" customFormat="1" ht="13.5" customHeight="1" x14ac:dyDescent="0.2">
      <c r="A73" s="34"/>
      <c r="B73" s="34" t="s">
        <v>114</v>
      </c>
      <c r="C73" s="163"/>
      <c r="D73" s="64"/>
      <c r="E73" s="34"/>
      <c r="F73" s="46">
        <f>SUM(F72)</f>
        <v>1843886.52</v>
      </c>
      <c r="G73" s="105"/>
      <c r="H73" s="46">
        <f>SUM(H72)</f>
        <v>1843886.52</v>
      </c>
      <c r="I73" s="80"/>
      <c r="J73" s="46">
        <f>SUM(J72)</f>
        <v>1161866.03</v>
      </c>
      <c r="K73" s="105">
        <f t="shared" si="11"/>
        <v>1</v>
      </c>
      <c r="L73" s="46">
        <f>SUM(L72)</f>
        <v>1161866.03</v>
      </c>
      <c r="M73" s="81"/>
      <c r="N73" s="87">
        <f>SUM(L73-H73)</f>
        <v>-682020.49</v>
      </c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pans="1:256" s="14" customFormat="1" ht="13.5" customHeight="1" x14ac:dyDescent="0.2">
      <c r="A74" s="34"/>
      <c r="B74" s="34"/>
      <c r="C74" s="163"/>
      <c r="D74" s="64"/>
      <c r="E74" s="34"/>
      <c r="F74" s="46"/>
      <c r="G74" s="105"/>
      <c r="H74" s="46"/>
      <c r="I74" s="80"/>
      <c r="J74" s="46"/>
      <c r="K74" s="105"/>
      <c r="L74" s="46"/>
      <c r="M74" s="81"/>
      <c r="N74" s="8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pans="1:256" x14ac:dyDescent="0.2">
      <c r="F75" s="46"/>
      <c r="G75" s="105"/>
      <c r="H75" s="46"/>
      <c r="I75" s="80"/>
      <c r="J75" s="46"/>
      <c r="K75" s="105"/>
      <c r="L75" s="46"/>
      <c r="M75" s="80"/>
    </row>
    <row r="76" spans="1:256" x14ac:dyDescent="0.2">
      <c r="F76" s="46"/>
      <c r="G76" s="105"/>
      <c r="H76" s="46"/>
      <c r="I76" s="80"/>
      <c r="J76" s="46"/>
      <c r="K76" s="105"/>
      <c r="L76" s="46"/>
      <c r="M76" s="80"/>
    </row>
    <row r="77" spans="1:256" x14ac:dyDescent="0.2">
      <c r="F77" s="46"/>
      <c r="G77" s="105"/>
      <c r="H77" s="46"/>
      <c r="I77" s="80"/>
      <c r="J77" s="46"/>
      <c r="K77" s="105"/>
      <c r="L77" s="46"/>
      <c r="M77" s="80"/>
    </row>
    <row r="78" spans="1:256" x14ac:dyDescent="0.2">
      <c r="F78" s="46"/>
      <c r="G78" s="105"/>
      <c r="H78" s="46"/>
      <c r="I78" s="80"/>
      <c r="J78" s="46"/>
      <c r="K78" s="105"/>
      <c r="L78" s="46"/>
      <c r="M78" s="80"/>
    </row>
    <row r="79" spans="1:256" x14ac:dyDescent="0.2">
      <c r="F79" s="46"/>
      <c r="G79" s="105"/>
      <c r="H79" s="46"/>
      <c r="I79" s="80"/>
      <c r="J79" s="46"/>
      <c r="K79" s="105"/>
      <c r="L79" s="46"/>
      <c r="M79" s="80"/>
    </row>
    <row r="80" spans="1:256" x14ac:dyDescent="0.2">
      <c r="F80" s="46"/>
      <c r="G80" s="105"/>
      <c r="H80" s="46"/>
      <c r="I80" s="80"/>
      <c r="J80" s="46"/>
      <c r="K80" s="105"/>
      <c r="L80" s="46"/>
      <c r="M80" s="80"/>
    </row>
    <row r="81" spans="1:256" x14ac:dyDescent="0.2">
      <c r="G81" s="105"/>
      <c r="I81" s="80"/>
      <c r="K81" s="105"/>
      <c r="M81" s="80"/>
      <c r="N81" s="22"/>
    </row>
    <row r="82" spans="1:256" x14ac:dyDescent="0.2">
      <c r="G82" s="105"/>
      <c r="I82" s="80"/>
      <c r="K82" s="105"/>
      <c r="M82" s="80"/>
    </row>
    <row r="83" spans="1:256" x14ac:dyDescent="0.2">
      <c r="G83" s="105"/>
      <c r="I83" s="80"/>
      <c r="K83" s="105"/>
      <c r="M83" s="80"/>
      <c r="N83" s="22"/>
    </row>
    <row r="84" spans="1:256" s="71" customFormat="1" ht="15" customHeight="1" x14ac:dyDescent="0.2">
      <c r="A84" s="67"/>
      <c r="B84" s="67"/>
      <c r="C84" s="74"/>
      <c r="D84" s="65"/>
      <c r="E84" s="70"/>
      <c r="G84" s="174">
        <v>44896</v>
      </c>
      <c r="I84" s="80"/>
      <c r="K84" s="174">
        <v>44986</v>
      </c>
      <c r="M84" s="80"/>
      <c r="N84" s="87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5"/>
      <c r="FH84" s="75"/>
      <c r="FI84" s="75"/>
      <c r="FJ84" s="75"/>
      <c r="FK84" s="75"/>
      <c r="FL84" s="75"/>
      <c r="FM84" s="75"/>
      <c r="FN84" s="75"/>
      <c r="FO84" s="75"/>
      <c r="FP84" s="75"/>
      <c r="FQ84" s="75"/>
      <c r="FR84" s="75"/>
      <c r="FS84" s="75"/>
      <c r="FT84" s="75"/>
      <c r="FU84" s="75"/>
      <c r="FV84" s="75"/>
      <c r="FW84" s="75"/>
      <c r="FX84" s="75"/>
      <c r="FY84" s="75"/>
      <c r="FZ84" s="75"/>
      <c r="GA84" s="75"/>
      <c r="GB84" s="75"/>
      <c r="GC84" s="75"/>
      <c r="GD84" s="75"/>
      <c r="GE84" s="75"/>
      <c r="GF84" s="75"/>
      <c r="GG84" s="75"/>
      <c r="GH84" s="75"/>
      <c r="GI84" s="75"/>
      <c r="GJ84" s="75"/>
      <c r="GK84" s="75"/>
      <c r="GL84" s="75"/>
      <c r="GM84" s="75"/>
      <c r="GN84" s="75"/>
      <c r="GO84" s="75"/>
      <c r="GP84" s="75"/>
      <c r="GQ84" s="75"/>
      <c r="GR84" s="75"/>
      <c r="GS84" s="75"/>
      <c r="GT84" s="75"/>
      <c r="GU84" s="75"/>
      <c r="GV84" s="75"/>
      <c r="GW84" s="75"/>
      <c r="GX84" s="75"/>
      <c r="GY84" s="75"/>
      <c r="GZ84" s="75"/>
      <c r="HA84" s="75"/>
      <c r="HB84" s="75"/>
      <c r="HC84" s="75"/>
      <c r="HD84" s="75"/>
      <c r="HE84" s="75"/>
      <c r="HF84" s="75"/>
      <c r="HG84" s="75"/>
      <c r="HH84" s="75"/>
      <c r="HI84" s="75"/>
      <c r="HJ84" s="75"/>
      <c r="HK84" s="75"/>
      <c r="HL84" s="75"/>
      <c r="HM84" s="75"/>
      <c r="HN84" s="75"/>
      <c r="HO84" s="75"/>
      <c r="HP84" s="75"/>
      <c r="HQ84" s="75"/>
      <c r="HR84" s="75"/>
      <c r="HS84" s="75"/>
      <c r="HT84" s="75"/>
      <c r="HU84" s="75"/>
      <c r="HV84" s="75"/>
      <c r="HW84" s="75"/>
      <c r="HX84" s="75"/>
      <c r="HY84" s="75"/>
      <c r="HZ84" s="75"/>
      <c r="IA84" s="75"/>
      <c r="IB84" s="75"/>
      <c r="IC84" s="75"/>
      <c r="ID84" s="75"/>
      <c r="IE84" s="75"/>
      <c r="IF84" s="75"/>
      <c r="IG84" s="75"/>
      <c r="IH84" s="75"/>
      <c r="II84" s="75"/>
      <c r="IJ84" s="75"/>
      <c r="IK84" s="75"/>
      <c r="IL84" s="75"/>
      <c r="IM84" s="75"/>
      <c r="IN84" s="75"/>
      <c r="IO84" s="75"/>
      <c r="IP84" s="75"/>
      <c r="IQ84" s="75"/>
      <c r="IR84" s="75"/>
      <c r="IS84" s="75"/>
      <c r="IT84" s="75"/>
      <c r="IU84" s="75"/>
      <c r="IV84" s="75"/>
    </row>
    <row r="85" spans="1:256" s="71" customFormat="1" x14ac:dyDescent="0.2">
      <c r="A85" s="67" t="s">
        <v>51</v>
      </c>
      <c r="B85" s="74" t="s">
        <v>19</v>
      </c>
      <c r="C85" s="74" t="s">
        <v>20</v>
      </c>
      <c r="D85" s="214" t="s">
        <v>52</v>
      </c>
      <c r="E85" s="67"/>
      <c r="F85" s="48" t="s">
        <v>53</v>
      </c>
      <c r="G85" s="175" t="s">
        <v>54</v>
      </c>
      <c r="H85" s="48" t="s">
        <v>53</v>
      </c>
      <c r="I85" s="80"/>
      <c r="J85" s="48" t="s">
        <v>53</v>
      </c>
      <c r="K85" s="175" t="s">
        <v>54</v>
      </c>
      <c r="L85" s="48" t="s">
        <v>53</v>
      </c>
      <c r="M85" s="80"/>
      <c r="N85" s="87" t="s">
        <v>55</v>
      </c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5"/>
      <c r="FU85" s="75"/>
      <c r="FV85" s="75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  <c r="GS85" s="75"/>
      <c r="GT85" s="75"/>
      <c r="GU85" s="75"/>
      <c r="GV85" s="75"/>
      <c r="GW85" s="75"/>
      <c r="GX85" s="75"/>
      <c r="GY85" s="75"/>
      <c r="GZ85" s="75"/>
      <c r="HA85" s="75"/>
      <c r="HB85" s="75"/>
      <c r="HC85" s="75"/>
      <c r="HD85" s="75"/>
      <c r="HE85" s="75"/>
      <c r="HF85" s="75"/>
      <c r="HG85" s="75"/>
      <c r="HH85" s="75"/>
      <c r="HI85" s="75"/>
      <c r="HJ85" s="75"/>
      <c r="HK85" s="75"/>
      <c r="HL85" s="75"/>
      <c r="HM85" s="75"/>
      <c r="HN85" s="75"/>
      <c r="HO85" s="75"/>
      <c r="HP85" s="75"/>
      <c r="HQ85" s="75"/>
      <c r="HR85" s="75"/>
      <c r="HS85" s="75"/>
      <c r="HT85" s="75"/>
      <c r="HU85" s="75"/>
      <c r="HV85" s="75"/>
      <c r="HW85" s="75"/>
      <c r="HX85" s="75"/>
      <c r="HY85" s="75"/>
      <c r="HZ85" s="75"/>
      <c r="IA85" s="75"/>
      <c r="IB85" s="75"/>
      <c r="IC85" s="75"/>
      <c r="ID85" s="75"/>
      <c r="IE85" s="75"/>
      <c r="IF85" s="75"/>
      <c r="IG85" s="75"/>
      <c r="IH85" s="75"/>
      <c r="II85" s="75"/>
      <c r="IJ85" s="75"/>
      <c r="IK85" s="75"/>
      <c r="IL85" s="75"/>
      <c r="IM85" s="75"/>
      <c r="IN85" s="75"/>
      <c r="IO85" s="75"/>
      <c r="IP85" s="75"/>
      <c r="IQ85" s="75"/>
      <c r="IR85" s="75"/>
      <c r="IS85" s="75"/>
      <c r="IT85" s="75"/>
      <c r="IU85" s="75"/>
      <c r="IV85" s="75"/>
    </row>
    <row r="86" spans="1:256" s="71" customFormat="1" x14ac:dyDescent="0.2">
      <c r="A86" s="67"/>
      <c r="B86" s="74" t="s">
        <v>26</v>
      </c>
      <c r="C86" s="74" t="s">
        <v>27</v>
      </c>
      <c r="D86" s="214" t="s">
        <v>56</v>
      </c>
      <c r="E86" s="67"/>
      <c r="F86" s="48" t="s">
        <v>57</v>
      </c>
      <c r="G86" s="69" t="s">
        <v>58</v>
      </c>
      <c r="H86" s="48" t="s">
        <v>57</v>
      </c>
      <c r="I86" s="80"/>
      <c r="J86" s="48" t="s">
        <v>57</v>
      </c>
      <c r="K86" s="69" t="s">
        <v>58</v>
      </c>
      <c r="L86" s="48" t="s">
        <v>57</v>
      </c>
      <c r="M86" s="80"/>
      <c r="N86" s="87" t="s">
        <v>17</v>
      </c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5"/>
      <c r="FG86" s="75"/>
      <c r="FH86" s="75"/>
      <c r="FI86" s="75"/>
      <c r="FJ86" s="75"/>
      <c r="FK86" s="75"/>
      <c r="FL86" s="75"/>
      <c r="FM86" s="75"/>
      <c r="FN86" s="75"/>
      <c r="FO86" s="75"/>
      <c r="FP86" s="75"/>
      <c r="FQ86" s="75"/>
      <c r="FR86" s="75"/>
      <c r="FS86" s="75"/>
      <c r="FT86" s="75"/>
      <c r="FU86" s="75"/>
      <c r="FV86" s="75"/>
      <c r="FW86" s="75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5"/>
      <c r="GI86" s="75"/>
      <c r="GJ86" s="75"/>
      <c r="GK86" s="75"/>
      <c r="GL86" s="75"/>
      <c r="GM86" s="75"/>
      <c r="GN86" s="75"/>
      <c r="GO86" s="75"/>
      <c r="GP86" s="75"/>
      <c r="GQ86" s="75"/>
      <c r="GR86" s="75"/>
      <c r="GS86" s="75"/>
      <c r="GT86" s="75"/>
      <c r="GU86" s="75"/>
      <c r="GV86" s="75"/>
      <c r="GW86" s="75"/>
      <c r="GX86" s="75"/>
      <c r="GY86" s="75"/>
      <c r="GZ86" s="75"/>
      <c r="HA86" s="75"/>
      <c r="HB86" s="75"/>
      <c r="HC86" s="75"/>
      <c r="HD86" s="75"/>
      <c r="HE86" s="75"/>
      <c r="HF86" s="75"/>
      <c r="HG86" s="75"/>
      <c r="HH86" s="75"/>
      <c r="HI86" s="75"/>
      <c r="HJ86" s="75"/>
      <c r="HK86" s="75"/>
      <c r="HL86" s="75"/>
      <c r="HM86" s="75"/>
      <c r="HN86" s="75"/>
      <c r="HO86" s="75"/>
      <c r="HP86" s="75"/>
      <c r="HQ86" s="75"/>
      <c r="HR86" s="75"/>
      <c r="HS86" s="75"/>
      <c r="HT86" s="75"/>
      <c r="HU86" s="75"/>
      <c r="HV86" s="75"/>
      <c r="HW86" s="75"/>
      <c r="HX86" s="75"/>
      <c r="HY86" s="75"/>
      <c r="HZ86" s="75"/>
      <c r="IA86" s="75"/>
      <c r="IB86" s="75"/>
      <c r="IC86" s="75"/>
      <c r="ID86" s="75"/>
      <c r="IE86" s="75"/>
      <c r="IF86" s="75"/>
      <c r="IG86" s="75"/>
      <c r="IH86" s="75"/>
      <c r="II86" s="75"/>
      <c r="IJ86" s="75"/>
      <c r="IK86" s="75"/>
      <c r="IL86" s="75"/>
      <c r="IM86" s="75"/>
      <c r="IN86" s="75"/>
      <c r="IO86" s="75"/>
      <c r="IP86" s="75"/>
      <c r="IQ86" s="75"/>
      <c r="IR86" s="75"/>
      <c r="IS86" s="75"/>
      <c r="IT86" s="75"/>
      <c r="IU86" s="75"/>
      <c r="IV86" s="75"/>
    </row>
    <row r="87" spans="1:256" s="71" customFormat="1" ht="7.9" customHeight="1" x14ac:dyDescent="0.2">
      <c r="A87" s="79"/>
      <c r="B87" s="82"/>
      <c r="C87" s="82"/>
      <c r="D87" s="215"/>
      <c r="E87" s="79"/>
      <c r="F87" s="80"/>
      <c r="G87" s="86"/>
      <c r="H87" s="80"/>
      <c r="I87" s="80"/>
      <c r="J87" s="80"/>
      <c r="K87" s="86"/>
      <c r="L87" s="80"/>
      <c r="M87" s="80"/>
      <c r="N87" s="88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5"/>
      <c r="FG87" s="75"/>
      <c r="FH87" s="75"/>
      <c r="FI87" s="75"/>
      <c r="FJ87" s="75"/>
      <c r="FK87" s="75"/>
      <c r="FL87" s="75"/>
      <c r="FM87" s="75"/>
      <c r="FN87" s="75"/>
      <c r="FO87" s="75"/>
      <c r="FP87" s="75"/>
      <c r="FQ87" s="75"/>
      <c r="FR87" s="75"/>
      <c r="FS87" s="75"/>
      <c r="FT87" s="75"/>
      <c r="FU87" s="75"/>
      <c r="FV87" s="75"/>
      <c r="FW87" s="75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5"/>
      <c r="GI87" s="75"/>
      <c r="GJ87" s="75"/>
      <c r="GK87" s="75"/>
      <c r="GL87" s="75"/>
      <c r="GM87" s="75"/>
      <c r="GN87" s="75"/>
      <c r="GO87" s="75"/>
      <c r="GP87" s="75"/>
      <c r="GQ87" s="75"/>
      <c r="GR87" s="75"/>
      <c r="GS87" s="75"/>
      <c r="GT87" s="75"/>
      <c r="GU87" s="75"/>
      <c r="GV87" s="75"/>
      <c r="GW87" s="75"/>
      <c r="GX87" s="75"/>
      <c r="GY87" s="75"/>
      <c r="GZ87" s="75"/>
      <c r="HA87" s="75"/>
      <c r="HB87" s="75"/>
      <c r="HC87" s="75"/>
      <c r="HD87" s="75"/>
      <c r="HE87" s="75"/>
      <c r="HF87" s="75"/>
      <c r="HG87" s="75"/>
      <c r="HH87" s="75"/>
      <c r="HI87" s="75"/>
      <c r="HJ87" s="75"/>
      <c r="HK87" s="75"/>
      <c r="HL87" s="75"/>
      <c r="HM87" s="75"/>
      <c r="HN87" s="75"/>
      <c r="HO87" s="75"/>
      <c r="HP87" s="75"/>
      <c r="HQ87" s="75"/>
      <c r="HR87" s="75"/>
      <c r="HS87" s="75"/>
      <c r="HT87" s="75"/>
      <c r="HU87" s="75"/>
      <c r="HV87" s="75"/>
      <c r="HW87" s="75"/>
      <c r="HX87" s="75"/>
      <c r="HY87" s="75"/>
      <c r="HZ87" s="75"/>
      <c r="IA87" s="75"/>
      <c r="IB87" s="75"/>
      <c r="IC87" s="75"/>
      <c r="ID87" s="75"/>
      <c r="IE87" s="75"/>
      <c r="IF87" s="75"/>
      <c r="IG87" s="75"/>
      <c r="IH87" s="75"/>
      <c r="II87" s="75"/>
      <c r="IJ87" s="75"/>
      <c r="IK87" s="75"/>
      <c r="IL87" s="75"/>
      <c r="IM87" s="75"/>
      <c r="IN87" s="75"/>
      <c r="IO87" s="75"/>
      <c r="IP87" s="75"/>
      <c r="IQ87" s="75"/>
      <c r="IR87" s="75"/>
      <c r="IS87" s="75"/>
      <c r="IT87" s="75"/>
      <c r="IU87" s="75"/>
      <c r="IV87" s="75"/>
    </row>
    <row r="88" spans="1:256" x14ac:dyDescent="0.2">
      <c r="G88" s="105"/>
      <c r="I88" s="80"/>
      <c r="K88" s="105"/>
      <c r="M88" s="80"/>
      <c r="N88" s="22"/>
    </row>
    <row r="89" spans="1:256" s="14" customFormat="1" x14ac:dyDescent="0.2">
      <c r="A89" s="34" t="s">
        <v>96</v>
      </c>
      <c r="B89" s="38" t="s">
        <v>114</v>
      </c>
      <c r="C89" s="163"/>
      <c r="D89" s="186">
        <v>45016</v>
      </c>
      <c r="E89" s="43"/>
      <c r="F89" s="22">
        <v>1038993.56</v>
      </c>
      <c r="G89" s="105">
        <f t="shared" ref="G89" si="14">H89/F89</f>
        <v>1</v>
      </c>
      <c r="H89" s="22">
        <v>1038993.56</v>
      </c>
      <c r="I89" s="85" t="s">
        <v>61</v>
      </c>
      <c r="J89" s="22">
        <v>1045742.18</v>
      </c>
      <c r="K89" s="105">
        <f t="shared" ref="K89:K96" si="15">L89/J89</f>
        <v>1</v>
      </c>
      <c r="L89" s="22">
        <v>1045742.18</v>
      </c>
      <c r="M89" s="83"/>
      <c r="N89" s="8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  <c r="IS89" s="57"/>
      <c r="IT89" s="57"/>
      <c r="IU89" s="57"/>
      <c r="IV89" s="57"/>
    </row>
    <row r="90" spans="1:256" s="14" customFormat="1" x14ac:dyDescent="0.2">
      <c r="A90" s="34"/>
      <c r="B90" s="34"/>
      <c r="C90" s="163"/>
      <c r="D90" s="64"/>
      <c r="E90" s="34"/>
      <c r="F90" s="46">
        <f>SUM(F89)</f>
        <v>1038993.56</v>
      </c>
      <c r="G90" s="105"/>
      <c r="H90" s="46">
        <f>SUM(H89)</f>
        <v>1038993.56</v>
      </c>
      <c r="I90" s="80"/>
      <c r="J90" s="46">
        <f>SUM(J89)</f>
        <v>1045742.18</v>
      </c>
      <c r="K90" s="105">
        <f t="shared" si="15"/>
        <v>1</v>
      </c>
      <c r="L90" s="46">
        <f>SUM(L89)</f>
        <v>1045742.18</v>
      </c>
      <c r="M90" s="81"/>
      <c r="N90" s="87">
        <f>SUM(L90-H90)</f>
        <v>6748.6199999999953</v>
      </c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  <c r="IS90" s="57"/>
      <c r="IT90" s="57"/>
      <c r="IU90" s="57"/>
      <c r="IV90" s="57"/>
    </row>
    <row r="91" spans="1:256" s="14" customFormat="1" x14ac:dyDescent="0.2">
      <c r="A91" s="34"/>
      <c r="B91" s="34"/>
      <c r="C91" s="163"/>
      <c r="D91" s="64"/>
      <c r="E91" s="34"/>
      <c r="F91" s="46"/>
      <c r="G91" s="105"/>
      <c r="H91" s="46"/>
      <c r="I91" s="80"/>
      <c r="J91" s="46"/>
      <c r="K91" s="105"/>
      <c r="L91" s="46"/>
      <c r="M91" s="81"/>
      <c r="N91" s="8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  <c r="IS91" s="57"/>
      <c r="IT91" s="57"/>
      <c r="IU91" s="57"/>
      <c r="IV91" s="57"/>
    </row>
    <row r="92" spans="1:256" s="14" customFormat="1" x14ac:dyDescent="0.2">
      <c r="A92" s="34" t="s">
        <v>15</v>
      </c>
      <c r="B92" s="38" t="s">
        <v>114</v>
      </c>
      <c r="C92" s="211"/>
      <c r="D92" s="186">
        <v>45016</v>
      </c>
      <c r="E92" s="43"/>
      <c r="F92" s="22">
        <v>4586276.4000000004</v>
      </c>
      <c r="G92" s="105">
        <v>1</v>
      </c>
      <c r="H92" s="22">
        <v>4586276.4000000004</v>
      </c>
      <c r="I92" s="85" t="s">
        <v>61</v>
      </c>
      <c r="J92" s="22">
        <v>2886905.93</v>
      </c>
      <c r="K92" s="105">
        <v>1</v>
      </c>
      <c r="L92" s="22">
        <v>2886905.93</v>
      </c>
      <c r="M92" s="83"/>
      <c r="N92" s="8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  <c r="IS92" s="57"/>
      <c r="IT92" s="57"/>
      <c r="IU92" s="57"/>
      <c r="IV92" s="57"/>
    </row>
    <row r="93" spans="1:256" s="14" customFormat="1" ht="12.6" customHeight="1" x14ac:dyDescent="0.2">
      <c r="A93" s="36"/>
      <c r="B93" s="44"/>
      <c r="C93" s="210"/>
      <c r="D93" s="45"/>
      <c r="E93" s="36"/>
      <c r="F93" s="46">
        <f>SUM(F92)</f>
        <v>4586276.4000000004</v>
      </c>
      <c r="G93" s="105"/>
      <c r="H93" s="46">
        <f>SUM(H92)</f>
        <v>4586276.4000000004</v>
      </c>
      <c r="I93" s="80"/>
      <c r="J93" s="46">
        <f>SUM(J92)</f>
        <v>2886905.93</v>
      </c>
      <c r="K93" s="105">
        <v>1</v>
      </c>
      <c r="L93" s="46">
        <f>SUM(L92)</f>
        <v>2886905.93</v>
      </c>
      <c r="M93" s="81"/>
      <c r="N93" s="87">
        <f>SUM(L93-H93)</f>
        <v>-1699370.4700000002</v>
      </c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57"/>
      <c r="IB93" s="57"/>
      <c r="IC93" s="57"/>
      <c r="ID93" s="57"/>
      <c r="IE93" s="57"/>
      <c r="IF93" s="57"/>
      <c r="IG93" s="57"/>
      <c r="IH93" s="57"/>
      <c r="II93" s="57"/>
      <c r="IJ93" s="57"/>
      <c r="IK93" s="57"/>
      <c r="IL93" s="57"/>
      <c r="IM93" s="57"/>
      <c r="IN93" s="57"/>
      <c r="IO93" s="57"/>
      <c r="IP93" s="57"/>
      <c r="IQ93" s="57"/>
      <c r="IR93" s="57"/>
      <c r="IS93" s="57"/>
      <c r="IT93" s="57"/>
      <c r="IU93" s="57"/>
      <c r="IV93" s="57"/>
    </row>
    <row r="94" spans="1:256" s="14" customFormat="1" x14ac:dyDescent="0.2">
      <c r="A94" s="36"/>
      <c r="B94" s="44"/>
      <c r="C94" s="210"/>
      <c r="D94" s="45"/>
      <c r="E94" s="36"/>
      <c r="F94" s="46"/>
      <c r="G94" s="105"/>
      <c r="H94" s="46"/>
      <c r="I94" s="80"/>
      <c r="J94" s="46"/>
      <c r="K94" s="105"/>
      <c r="L94" s="46"/>
      <c r="M94" s="81"/>
      <c r="N94" s="8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57"/>
      <c r="IB94" s="57"/>
      <c r="IC94" s="57"/>
      <c r="ID94" s="57"/>
      <c r="IE94" s="57"/>
      <c r="IF94" s="57"/>
      <c r="IG94" s="57"/>
      <c r="IH94" s="57"/>
      <c r="II94" s="57"/>
      <c r="IJ94" s="57"/>
      <c r="IK94" s="57"/>
      <c r="IL94" s="57"/>
      <c r="IM94" s="57"/>
      <c r="IN94" s="57"/>
      <c r="IO94" s="57"/>
      <c r="IP94" s="57"/>
      <c r="IQ94" s="57"/>
      <c r="IR94" s="57"/>
      <c r="IS94" s="57"/>
      <c r="IT94" s="57"/>
      <c r="IU94" s="57"/>
      <c r="IV94" s="57"/>
    </row>
    <row r="95" spans="1:256" s="14" customFormat="1" outlineLevel="1" x14ac:dyDescent="0.2">
      <c r="A95" s="34" t="s">
        <v>16</v>
      </c>
      <c r="B95" s="38" t="s">
        <v>114</v>
      </c>
      <c r="C95" s="163"/>
      <c r="D95" s="186">
        <v>45016</v>
      </c>
      <c r="E95" s="43"/>
      <c r="F95" s="22">
        <v>15099728.119999999</v>
      </c>
      <c r="G95" s="105">
        <f t="shared" ref="G95" si="16">H95/F95</f>
        <v>1</v>
      </c>
      <c r="H95" s="22">
        <v>15099728.119999999</v>
      </c>
      <c r="I95" s="85" t="s">
        <v>61</v>
      </c>
      <c r="J95" s="22">
        <v>17373334.829999998</v>
      </c>
      <c r="K95" s="105">
        <f t="shared" si="15"/>
        <v>1</v>
      </c>
      <c r="L95" s="22">
        <v>17373334.829999998</v>
      </c>
      <c r="M95" s="83"/>
      <c r="N95" s="8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57"/>
      <c r="IB95" s="57"/>
      <c r="IC95" s="57"/>
      <c r="ID95" s="57"/>
      <c r="IE95" s="57"/>
      <c r="IF95" s="57"/>
      <c r="IG95" s="57"/>
      <c r="IH95" s="57"/>
      <c r="II95" s="57"/>
      <c r="IJ95" s="57"/>
      <c r="IK95" s="57"/>
      <c r="IL95" s="57"/>
      <c r="IM95" s="57"/>
      <c r="IN95" s="57"/>
      <c r="IO95" s="57"/>
      <c r="IP95" s="57"/>
      <c r="IQ95" s="57"/>
      <c r="IR95" s="57"/>
      <c r="IS95" s="57"/>
      <c r="IT95" s="57"/>
      <c r="IU95" s="57"/>
      <c r="IV95" s="57"/>
    </row>
    <row r="96" spans="1:256" s="14" customFormat="1" x14ac:dyDescent="0.2">
      <c r="A96" s="34"/>
      <c r="B96" s="34"/>
      <c r="C96" s="163"/>
      <c r="D96" s="65"/>
      <c r="E96" s="34"/>
      <c r="F96" s="46">
        <f>SUM(F95)</f>
        <v>15099728.119999999</v>
      </c>
      <c r="G96" s="105"/>
      <c r="H96" s="46">
        <f>SUM(H95)</f>
        <v>15099728.119999999</v>
      </c>
      <c r="I96" s="80"/>
      <c r="J96" s="46">
        <f>SUM(J95)</f>
        <v>17373334.829999998</v>
      </c>
      <c r="K96" s="105">
        <f t="shared" si="15"/>
        <v>1</v>
      </c>
      <c r="L96" s="46">
        <f>SUM(L95)</f>
        <v>17373334.829999998</v>
      </c>
      <c r="M96" s="81"/>
      <c r="N96" s="87">
        <f>SUM(L96-H96)</f>
        <v>2273606.709999999</v>
      </c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57"/>
      <c r="IB96" s="57"/>
      <c r="IC96" s="57"/>
      <c r="ID96" s="57"/>
      <c r="IE96" s="57"/>
      <c r="IF96" s="57"/>
      <c r="IG96" s="57"/>
      <c r="IH96" s="57"/>
      <c r="II96" s="57"/>
      <c r="IJ96" s="57"/>
      <c r="IK96" s="57"/>
      <c r="IL96" s="57"/>
      <c r="IM96" s="57"/>
      <c r="IN96" s="57"/>
      <c r="IO96" s="57"/>
      <c r="IP96" s="57"/>
      <c r="IQ96" s="57"/>
      <c r="IR96" s="57"/>
      <c r="IS96" s="57"/>
      <c r="IT96" s="57"/>
      <c r="IU96" s="57"/>
      <c r="IV96" s="57"/>
    </row>
    <row r="97" spans="1:256" s="14" customFormat="1" x14ac:dyDescent="0.2">
      <c r="A97" s="187" t="s">
        <v>132</v>
      </c>
      <c r="B97" s="34"/>
      <c r="C97" s="163"/>
      <c r="D97" s="63"/>
      <c r="E97" s="34"/>
      <c r="F97" s="22"/>
      <c r="G97" s="105"/>
      <c r="H97" s="22"/>
      <c r="I97" s="85"/>
      <c r="J97" s="22"/>
      <c r="K97" s="105"/>
      <c r="L97" s="22"/>
      <c r="M97" s="83"/>
      <c r="N97" s="8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57"/>
      <c r="IR97" s="57"/>
      <c r="IS97" s="57"/>
      <c r="IT97" s="57"/>
      <c r="IU97" s="57"/>
      <c r="IV97" s="57"/>
    </row>
    <row r="98" spans="1:256" s="90" customFormat="1" ht="13.5" thickBot="1" x14ac:dyDescent="0.25">
      <c r="A98" s="89" t="s">
        <v>64</v>
      </c>
      <c r="B98" s="93"/>
      <c r="C98" s="212"/>
      <c r="D98" s="91"/>
      <c r="F98" s="123">
        <v>111530532.45999999</v>
      </c>
      <c r="G98" s="125"/>
      <c r="H98" s="123">
        <v>111400696.31999999</v>
      </c>
      <c r="I98" s="124"/>
      <c r="J98" s="123">
        <v>117379593.76000001</v>
      </c>
      <c r="K98" s="125"/>
      <c r="L98" s="123">
        <v>117283316.34999999</v>
      </c>
      <c r="M98" s="126"/>
      <c r="N98" s="130">
        <f t="shared" ref="N98" si="17">SUM(L98-H98)</f>
        <v>5882620.0300000012</v>
      </c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2"/>
      <c r="CK98" s="92"/>
      <c r="CL98" s="92"/>
      <c r="CM98" s="92"/>
      <c r="CN98" s="92"/>
      <c r="CO98" s="92"/>
      <c r="CP98" s="92"/>
      <c r="CQ98" s="92"/>
      <c r="CR98" s="92"/>
      <c r="CS98" s="92"/>
      <c r="CT98" s="92"/>
      <c r="CU98" s="92"/>
      <c r="CV98" s="92"/>
      <c r="CW98" s="92"/>
      <c r="CX98" s="92"/>
      <c r="CY98" s="92"/>
      <c r="CZ98" s="92"/>
      <c r="DA98" s="92"/>
      <c r="DB98" s="92"/>
      <c r="DC98" s="92"/>
      <c r="DD98" s="92"/>
      <c r="DE98" s="92"/>
      <c r="DF98" s="92"/>
      <c r="DG98" s="92"/>
      <c r="DH98" s="92"/>
      <c r="DI98" s="92"/>
      <c r="DJ98" s="92"/>
      <c r="DK98" s="92"/>
      <c r="DL98" s="92"/>
      <c r="DM98" s="92"/>
      <c r="DN98" s="92"/>
      <c r="DO98" s="92"/>
      <c r="DP98" s="92"/>
      <c r="DQ98" s="92"/>
      <c r="DR98" s="92"/>
      <c r="DS98" s="92"/>
      <c r="DT98" s="92"/>
      <c r="DU98" s="92"/>
      <c r="DV98" s="92"/>
      <c r="DW98" s="92"/>
      <c r="DX98" s="92"/>
      <c r="DY98" s="92"/>
      <c r="DZ98" s="92"/>
      <c r="EA98" s="92"/>
      <c r="EB98" s="92"/>
      <c r="EC98" s="92"/>
      <c r="ED98" s="92"/>
      <c r="EE98" s="92"/>
      <c r="EF98" s="92"/>
      <c r="EG98" s="92"/>
      <c r="EH98" s="92"/>
      <c r="EI98" s="92"/>
      <c r="EJ98" s="92"/>
      <c r="EK98" s="92"/>
      <c r="EL98" s="92"/>
      <c r="EM98" s="92"/>
      <c r="EN98" s="92"/>
      <c r="EO98" s="92"/>
      <c r="EP98" s="92"/>
      <c r="EQ98" s="92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  <c r="FW98" s="92"/>
      <c r="FX98" s="92"/>
      <c r="FY98" s="92"/>
      <c r="FZ98" s="92"/>
      <c r="GA98" s="92"/>
      <c r="GB98" s="92"/>
      <c r="GC98" s="92"/>
      <c r="GD98" s="92"/>
      <c r="GE98" s="92"/>
      <c r="GF98" s="92"/>
      <c r="GG98" s="92"/>
      <c r="GH98" s="92"/>
      <c r="GI98" s="92"/>
      <c r="GJ98" s="92"/>
      <c r="GK98" s="92"/>
      <c r="GL98" s="92"/>
      <c r="GM98" s="92"/>
      <c r="GN98" s="92"/>
      <c r="GO98" s="92"/>
      <c r="GP98" s="92"/>
      <c r="GQ98" s="92"/>
      <c r="GR98" s="92"/>
      <c r="GS98" s="92"/>
      <c r="GT98" s="92"/>
      <c r="GU98" s="92"/>
      <c r="GV98" s="92"/>
      <c r="GW98" s="92"/>
      <c r="GX98" s="92"/>
      <c r="GY98" s="92"/>
      <c r="GZ98" s="92"/>
      <c r="HA98" s="92"/>
      <c r="HB98" s="92"/>
      <c r="HC98" s="92"/>
      <c r="HD98" s="92"/>
      <c r="HE98" s="92"/>
      <c r="HF98" s="92"/>
      <c r="HG98" s="92"/>
      <c r="HH98" s="92"/>
      <c r="HI98" s="92"/>
      <c r="HJ98" s="92"/>
      <c r="HK98" s="92"/>
      <c r="HL98" s="92"/>
      <c r="HM98" s="92"/>
      <c r="HN98" s="92"/>
      <c r="HO98" s="92"/>
      <c r="HP98" s="92"/>
      <c r="HQ98" s="92"/>
      <c r="HR98" s="92"/>
      <c r="HS98" s="92"/>
      <c r="HT98" s="92"/>
      <c r="HU98" s="92"/>
      <c r="HV98" s="92"/>
      <c r="HW98" s="92"/>
      <c r="HX98" s="92"/>
      <c r="HY98" s="92"/>
      <c r="HZ98" s="92"/>
      <c r="IA98" s="92"/>
      <c r="IB98" s="92"/>
      <c r="IC98" s="92"/>
      <c r="ID98" s="92"/>
      <c r="IE98" s="92"/>
      <c r="IF98" s="92"/>
      <c r="IG98" s="92"/>
      <c r="IH98" s="92"/>
      <c r="II98" s="92"/>
      <c r="IJ98" s="92"/>
      <c r="IK98" s="92"/>
      <c r="IL98" s="92"/>
      <c r="IM98" s="92"/>
      <c r="IN98" s="92"/>
      <c r="IO98" s="92"/>
      <c r="IP98" s="92"/>
      <c r="IQ98" s="92"/>
      <c r="IR98" s="92"/>
      <c r="IS98" s="92"/>
      <c r="IT98" s="92"/>
      <c r="IU98" s="92"/>
      <c r="IV98" s="92"/>
    </row>
    <row r="99" spans="1:256" ht="13.5" thickTop="1" x14ac:dyDescent="0.2"/>
  </sheetData>
  <sortState ref="K2">
    <sortCondition sortBy="cellColor" ref="K2"/>
  </sortState>
  <phoneticPr fontId="5" type="noConversion"/>
  <printOptions gridLines="1"/>
  <pageMargins left="0.25" right="0.25" top="0.75" bottom="0.75" header="0.3" footer="0.3"/>
  <pageSetup paperSize="5" firstPageNumber="5" fitToHeight="0" orientation="landscape" useFirstPageNumber="1" r:id="rId1"/>
  <headerFooter alignWithMargins="0">
    <oddHeader>&amp;CMarket Value Comparison</oddHeader>
    <oddFooter>&amp;C&amp;P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2023-05-04T20:44:41Z</cp:lastPrinted>
  <dcterms:created xsi:type="dcterms:W3CDTF">2010-07-30T14:08:17Z</dcterms:created>
  <dcterms:modified xsi:type="dcterms:W3CDTF">2023-05-04T21:00:07Z</dcterms:modified>
</cp:coreProperties>
</file>