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CH-SVR-BACKUP\ZDriveUsers\crosswhl\Documents\Investments\Investment Reports\"/>
    </mc:Choice>
  </mc:AlternateContent>
  <bookViews>
    <workbookView xWindow="0" yWindow="480" windowWidth="4770" windowHeight="2835" tabRatio="272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Comp'!$A:$N</definedName>
    <definedName name="_xlnm.Print_Area" localSheetId="2">'Recap Sheet'!$A$4:$L$42</definedName>
    <definedName name="_xlnm.Print_Area" localSheetId="3">Report!$A$1:$K$139</definedName>
  </definedNames>
  <calcPr calcId="162913"/>
</workbook>
</file>

<file path=xl/calcChain.xml><?xml version="1.0" encoding="utf-8"?>
<calcChain xmlns="http://schemas.openxmlformats.org/spreadsheetml/2006/main">
  <c r="E26" i="1" l="1"/>
  <c r="D26" i="1"/>
  <c r="C26" i="1"/>
  <c r="B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6" i="1" s="1"/>
  <c r="K69" i="3"/>
  <c r="K70" i="3"/>
  <c r="L105" i="3"/>
  <c r="L102" i="3"/>
  <c r="L99" i="3"/>
  <c r="J105" i="3"/>
  <c r="J102" i="3"/>
  <c r="J99" i="3"/>
  <c r="L96" i="3"/>
  <c r="J96" i="3"/>
  <c r="L93" i="3"/>
  <c r="J93" i="3"/>
  <c r="L90" i="3"/>
  <c r="J90" i="3"/>
  <c r="L87" i="3"/>
  <c r="J87" i="3"/>
  <c r="L79" i="3"/>
  <c r="J79" i="3"/>
  <c r="L76" i="3"/>
  <c r="J76" i="3"/>
  <c r="L71" i="3"/>
  <c r="J71" i="3"/>
  <c r="L65" i="3"/>
  <c r="J65" i="3"/>
  <c r="L54" i="3"/>
  <c r="J54" i="3"/>
  <c r="L51" i="3"/>
  <c r="J51" i="3"/>
  <c r="L48" i="3"/>
  <c r="J48" i="3"/>
  <c r="L37" i="3"/>
  <c r="J37" i="3"/>
  <c r="K75" i="3"/>
  <c r="H76" i="3"/>
  <c r="F76" i="3"/>
  <c r="K57" i="3"/>
  <c r="K58" i="3"/>
  <c r="K59" i="3"/>
  <c r="K60" i="3"/>
  <c r="K61" i="3"/>
  <c r="K62" i="3"/>
  <c r="K63" i="3"/>
  <c r="K64" i="3"/>
  <c r="K30" i="3"/>
  <c r="K29" i="3"/>
  <c r="K27" i="3"/>
  <c r="K25" i="3"/>
  <c r="K24" i="3"/>
  <c r="K21" i="3"/>
  <c r="G36" i="3"/>
  <c r="K12" i="3"/>
  <c r="K11" i="3"/>
  <c r="H105" i="3"/>
  <c r="F105" i="3"/>
  <c r="G104" i="3"/>
  <c r="H102" i="3"/>
  <c r="F102" i="3"/>
  <c r="H99" i="3"/>
  <c r="F99" i="3"/>
  <c r="G98" i="3"/>
  <c r="H96" i="3"/>
  <c r="F96" i="3"/>
  <c r="G96" i="3" s="1"/>
  <c r="G95" i="3"/>
  <c r="H93" i="3"/>
  <c r="F93" i="3"/>
  <c r="G92" i="3"/>
  <c r="H90" i="3"/>
  <c r="F90" i="3"/>
  <c r="G89" i="3"/>
  <c r="H87" i="3"/>
  <c r="F87" i="3"/>
  <c r="G86" i="3"/>
  <c r="H79" i="3"/>
  <c r="F79" i="3"/>
  <c r="G79" i="3" s="1"/>
  <c r="G78" i="3"/>
  <c r="G74" i="3"/>
  <c r="G73" i="3"/>
  <c r="H71" i="3"/>
  <c r="F71" i="3"/>
  <c r="G71" i="3" s="1"/>
  <c r="G68" i="3"/>
  <c r="G67" i="3"/>
  <c r="H65" i="3"/>
  <c r="F65" i="3"/>
  <c r="G56" i="3"/>
  <c r="H54" i="3"/>
  <c r="F54" i="3"/>
  <c r="G53" i="3"/>
  <c r="H51" i="3"/>
  <c r="F51" i="3"/>
  <c r="G51" i="3" s="1"/>
  <c r="G50" i="3"/>
  <c r="H48" i="3"/>
  <c r="F48" i="3"/>
  <c r="G48" i="3" s="1"/>
  <c r="G47" i="3"/>
  <c r="H37" i="3"/>
  <c r="F37" i="3"/>
  <c r="G35" i="3"/>
  <c r="G34" i="3"/>
  <c r="G33" i="3"/>
  <c r="G32" i="3"/>
  <c r="G31" i="3"/>
  <c r="G28" i="3"/>
  <c r="G26" i="3"/>
  <c r="G23" i="3"/>
  <c r="G22" i="3"/>
  <c r="G20" i="3"/>
  <c r="G19" i="3"/>
  <c r="G18" i="3"/>
  <c r="G17" i="3"/>
  <c r="G16" i="3"/>
  <c r="G15" i="3"/>
  <c r="G14" i="3"/>
  <c r="G13" i="3"/>
  <c r="G10" i="3"/>
  <c r="G9" i="3"/>
  <c r="G8" i="3"/>
  <c r="G7" i="3"/>
  <c r="G6" i="3"/>
  <c r="K137" i="2"/>
  <c r="K138" i="2"/>
  <c r="K139" i="2"/>
  <c r="J137" i="2"/>
  <c r="I137" i="2"/>
  <c r="H137" i="2"/>
  <c r="G137" i="2"/>
  <c r="G46" i="2"/>
  <c r="G65" i="3" l="1"/>
  <c r="G76" i="3"/>
  <c r="G87" i="3"/>
  <c r="G90" i="3"/>
  <c r="G93" i="3"/>
  <c r="G105" i="3"/>
  <c r="G54" i="3"/>
  <c r="G99" i="3"/>
  <c r="G37" i="3"/>
  <c r="K68" i="2"/>
  <c r="K13" i="2"/>
  <c r="K112" i="2"/>
  <c r="K114" i="2"/>
  <c r="K115" i="2"/>
  <c r="K116" i="2"/>
  <c r="K117" i="2"/>
  <c r="K88" i="2"/>
  <c r="K90" i="2"/>
  <c r="K92" i="2"/>
  <c r="K51" i="2"/>
  <c r="K53" i="2"/>
  <c r="K55" i="2"/>
  <c r="K56" i="2"/>
  <c r="K57" i="2"/>
  <c r="K58" i="2"/>
  <c r="K59" i="2"/>
  <c r="K60" i="2"/>
  <c r="K61" i="2"/>
  <c r="K62" i="2"/>
  <c r="K63" i="2"/>
  <c r="K65" i="2"/>
  <c r="K66" i="2"/>
  <c r="K67" i="2"/>
  <c r="K70" i="2"/>
  <c r="K71" i="2"/>
  <c r="K72" i="2"/>
  <c r="K74" i="2"/>
  <c r="K76" i="2"/>
  <c r="K49" i="2"/>
  <c r="K6" i="2"/>
  <c r="K7" i="2"/>
  <c r="K8" i="2"/>
  <c r="K9" i="2"/>
  <c r="K10" i="2"/>
  <c r="K11" i="2"/>
  <c r="K12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42" i="2"/>
  <c r="K43" i="2"/>
  <c r="K44" i="2"/>
  <c r="K45" i="2"/>
  <c r="M137" i="2"/>
  <c r="M46" i="2"/>
  <c r="K98" i="3" l="1"/>
  <c r="K99" i="3"/>
  <c r="N102" i="3"/>
  <c r="K104" i="3"/>
  <c r="K105" i="3"/>
  <c r="N107" i="3"/>
  <c r="K87" i="3"/>
  <c r="K65" i="3"/>
  <c r="K7" i="3"/>
  <c r="K35" i="3"/>
  <c r="K34" i="3"/>
  <c r="K33" i="3"/>
  <c r="K32" i="3"/>
  <c r="K51" i="3" l="1"/>
  <c r="N99" i="3"/>
  <c r="K76" i="3"/>
  <c r="N105" i="3"/>
  <c r="K54" i="3"/>
  <c r="K79" i="3"/>
  <c r="K90" i="3"/>
  <c r="K37" i="3"/>
  <c r="K93" i="3"/>
  <c r="K96" i="3"/>
  <c r="K71" i="3"/>
  <c r="I46" i="2"/>
  <c r="H46" i="2"/>
  <c r="L137" i="2"/>
  <c r="L46" i="2"/>
  <c r="H26" i="1" l="1"/>
  <c r="I26" i="1"/>
  <c r="J26" i="1"/>
  <c r="K26" i="1"/>
  <c r="L15" i="1"/>
  <c r="L14" i="1"/>
  <c r="K110" i="2" l="1"/>
  <c r="J46" i="2" l="1"/>
  <c r="K46" i="2" s="1"/>
  <c r="B23" i="2"/>
  <c r="K111" i="2"/>
  <c r="K5" i="2" l="1"/>
  <c r="L16" i="1" l="1"/>
  <c r="K31" i="3"/>
  <c r="K26" i="3"/>
  <c r="K23" i="3"/>
  <c r="K22" i="3"/>
  <c r="K19" i="3"/>
  <c r="K18" i="3"/>
  <c r="K17" i="3"/>
  <c r="K16" i="3"/>
  <c r="K15" i="3"/>
  <c r="K14" i="3"/>
  <c r="K13" i="3"/>
  <c r="K74" i="3" l="1"/>
  <c r="K68" i="3"/>
  <c r="K20" i="3"/>
  <c r="K28" i="3"/>
  <c r="K95" i="2" l="1"/>
  <c r="K97" i="2"/>
  <c r="K98" i="2"/>
  <c r="K100" i="2"/>
  <c r="K101" i="2"/>
  <c r="K118" i="2"/>
  <c r="K119" i="2"/>
  <c r="K130" i="2"/>
  <c r="K132" i="2"/>
  <c r="K133" i="2"/>
  <c r="K135" i="2"/>
  <c r="K136" i="2"/>
  <c r="K96" i="2"/>
  <c r="K86" i="2"/>
  <c r="L11" i="1" l="1"/>
  <c r="K47" i="3"/>
  <c r="K48" i="3" l="1"/>
  <c r="L12" i="1" l="1"/>
  <c r="L13" i="1"/>
  <c r="L17" i="1"/>
  <c r="L18" i="1"/>
  <c r="L19" i="1"/>
  <c r="L20" i="1"/>
  <c r="L21" i="1"/>
  <c r="L22" i="1"/>
  <c r="L23" i="1"/>
  <c r="L24" i="1"/>
  <c r="L10" i="1"/>
  <c r="K8" i="3"/>
  <c r="K9" i="3"/>
  <c r="K10" i="3"/>
  <c r="L26" i="1" l="1"/>
  <c r="G25" i="1"/>
  <c r="K50" i="3" l="1"/>
  <c r="K53" i="3"/>
  <c r="K56" i="3"/>
  <c r="K73" i="3" l="1"/>
  <c r="N65" i="3" l="1"/>
  <c r="K67" i="3" l="1"/>
  <c r="K78" i="3"/>
  <c r="K86" i="3"/>
  <c r="K89" i="3"/>
  <c r="K92" i="3"/>
  <c r="K95" i="3"/>
  <c r="K6" i="3"/>
  <c r="N37" i="3" l="1"/>
  <c r="B25" i="2"/>
  <c r="N71" i="3" l="1"/>
  <c r="N51" i="3"/>
  <c r="N54" i="3"/>
  <c r="N79" i="3" l="1"/>
  <c r="N87" i="3"/>
  <c r="G23" i="1"/>
  <c r="G22" i="1"/>
  <c r="G21" i="1"/>
  <c r="G19" i="1"/>
  <c r="G18" i="1"/>
  <c r="G16" i="1"/>
  <c r="G15" i="1"/>
  <c r="G10" i="1"/>
  <c r="N93" i="3"/>
  <c r="N96" i="3"/>
  <c r="G12" i="1"/>
  <c r="G17" i="1"/>
  <c r="G20" i="1"/>
  <c r="G24" i="1"/>
  <c r="N90" i="3" l="1"/>
  <c r="N76" i="3"/>
  <c r="G26" i="1"/>
  <c r="I28" i="1"/>
  <c r="J28" i="1"/>
  <c r="K28" i="1"/>
  <c r="H28" i="1"/>
  <c r="L28" i="1" l="1"/>
</calcChain>
</file>

<file path=xl/sharedStrings.xml><?xml version="1.0" encoding="utf-8"?>
<sst xmlns="http://schemas.openxmlformats.org/spreadsheetml/2006/main" count="626" uniqueCount="250">
  <si>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</si>
  <si>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</si>
  <si>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</si>
  <si>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</si>
  <si>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</si>
  <si>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</si>
  <si>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</si>
  <si>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</si>
  <si>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</si>
  <si>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</si>
  <si>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</si>
  <si>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</si>
  <si>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</si>
  <si>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</si>
  <si>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</si>
  <si>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</si>
  <si>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</si>
  <si>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</si>
  <si>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</si>
  <si>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</si>
  <si>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</si>
  <si>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</si>
  <si>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</si>
  <si>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</si>
  <si>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</si>
  <si>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</si>
  <si>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</si>
  <si>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</si>
  <si>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</si>
  <si>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</si>
  <si>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</si>
  <si>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</si>
  <si>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</si>
  <si>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</si>
  <si>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</si>
  <si>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</si>
  <si>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</si>
  <si>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</si>
  <si>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</si>
  <si>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</si>
  <si>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</si>
  <si>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</si>
  <si>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</si>
  <si>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</si>
  <si>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</si>
  <si>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</si>
  <si>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</si>
  <si>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</si>
  <si>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</si>
  <si>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</si>
  <si>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</si>
  <si>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</si>
  <si>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</si>
  <si>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</si>
  <si>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</si>
  <si>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</si>
  <si>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</si>
  <si>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</si>
  <si>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</si>
  <si>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</si>
  <si>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</si>
  <si>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</si>
  <si>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</si>
  <si>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</si>
  <si>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</si>
  <si>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</si>
  <si>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</si>
  <si>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</si>
  <si>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</si>
  <si>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</si>
  <si>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</si>
  <si>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</si>
  <si>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</si>
  <si>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</si>
  <si>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</si>
  <si>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</si>
  <si>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</si>
  <si>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</si>
  <si>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</si>
  <si>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</si>
  <si>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</si>
  <si>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</si>
  <si>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</si>
  <si>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</si>
  <si>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</si>
  <si>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</si>
  <si>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</si>
  <si>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</si>
  <si>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</si>
  <si>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</si>
  <si>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</si>
  <si>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</si>
  <si>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</si>
  <si>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</si>
  <si>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</si>
  <si>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</si>
  <si>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</si>
  <si>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</si>
  <si>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</si>
  <si>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</si>
  <si>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</si>
  <si>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</si>
  <si>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</si>
  <si>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</si>
  <si>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</si>
  <si>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</si>
  <si>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</si>
  <si>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</si>
  <si>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</si>
  <si>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</si>
  <si>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</si>
  <si>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</si>
  <si>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</si>
  <si>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Bail Bondsmen Cash Holding</t>
  </si>
  <si>
    <t>FFIN</t>
  </si>
  <si>
    <t xml:space="preserve">FFIN                         </t>
  </si>
  <si>
    <t xml:space="preserve">FFIN Intr.                                </t>
  </si>
  <si>
    <t xml:space="preserve">    1. Liquid Cash</t>
  </si>
  <si>
    <t xml:space="preserve">       1. Liquid Cash</t>
  </si>
  <si>
    <t>1st Qtr</t>
  </si>
  <si>
    <t>Sheriff-Bail Bond Vouchers</t>
  </si>
  <si>
    <t>Courthouse Restoration</t>
  </si>
  <si>
    <t>FFIN Investments</t>
  </si>
  <si>
    <t>Local Provider Particpation Fund</t>
  </si>
  <si>
    <t>Texas Daily</t>
  </si>
  <si>
    <t>Money Mkt/FFIN</t>
  </si>
  <si>
    <t xml:space="preserve">       2. CD/Tex Daily</t>
  </si>
  <si>
    <t xml:space="preserve">    2 .C.D/Tex Daily</t>
  </si>
  <si>
    <t>Elections Hava/Cares Subsidy</t>
  </si>
  <si>
    <t>Texas Term</t>
  </si>
  <si>
    <t>Jail Inmate Ckecking</t>
  </si>
  <si>
    <t xml:space="preserve">  Juvenile Probation Comm/TDA/State</t>
  </si>
  <si>
    <t>* Denotes Fund Balance Change</t>
  </si>
  <si>
    <t>American Rescue Plan Act</t>
  </si>
  <si>
    <t>Pct 1</t>
  </si>
  <si>
    <t>Randall D. Williams Commissioner Pct 1</t>
  </si>
  <si>
    <t>2nd Qtr</t>
  </si>
  <si>
    <t>Texas Range Daily</t>
  </si>
  <si>
    <t>3rd Qtr</t>
  </si>
  <si>
    <t>US Treasury Note</t>
  </si>
  <si>
    <t>Ameriprise FHLMC</t>
  </si>
  <si>
    <t>Ameriprise Ally Bank CD</t>
  </si>
  <si>
    <t>91282CAX9</t>
  </si>
  <si>
    <t>3134GXCB8</t>
  </si>
  <si>
    <t>91282CDM0</t>
  </si>
  <si>
    <t>02007GRH8</t>
  </si>
  <si>
    <t>Ameriprise Ally CD</t>
  </si>
  <si>
    <t>Ameriprise MMA Avg</t>
  </si>
  <si>
    <t>9128284A5</t>
  </si>
  <si>
    <t>American Express</t>
  </si>
  <si>
    <t>02589ADL3</t>
  </si>
  <si>
    <t>Bank United</t>
  </si>
  <si>
    <t>066519TA7</t>
  </si>
  <si>
    <t>Barclays Bank</t>
  </si>
  <si>
    <t>06740KRB5</t>
  </si>
  <si>
    <t>BMO Harris</t>
  </si>
  <si>
    <t>05600XHW3</t>
  </si>
  <si>
    <t>Safra Nat'l</t>
  </si>
  <si>
    <t>78658RJZ5</t>
  </si>
  <si>
    <t>Customers BK</t>
  </si>
  <si>
    <t>23204HKB3</t>
  </si>
  <si>
    <t>Pacific Western</t>
  </si>
  <si>
    <t>69506YTX7</t>
  </si>
  <si>
    <t xml:space="preserve">UBS Bank </t>
  </si>
  <si>
    <t>90348J4V9</t>
  </si>
  <si>
    <t>912828W43</t>
  </si>
  <si>
    <t>3134GXM68</t>
  </si>
  <si>
    <t>Ameriprise FHLM</t>
  </si>
  <si>
    <t>Ameriprise MMA</t>
  </si>
  <si>
    <t>Barclays Banks</t>
  </si>
  <si>
    <t>0811/2023</t>
  </si>
  <si>
    <t>Safra National</t>
  </si>
  <si>
    <t>Customers Bank</t>
  </si>
  <si>
    <t>UBS Bank</t>
  </si>
  <si>
    <t>Phil Crowley, Taylor County Judge</t>
  </si>
  <si>
    <t>Dept Deposit Co. Clerk</t>
  </si>
  <si>
    <t>Dept  Deposit Distr. Clerk</t>
  </si>
  <si>
    <t>Dept Deposit Constable</t>
  </si>
  <si>
    <t>Dept Deposit JP 1-2</t>
  </si>
  <si>
    <t>Dept Deposit  JP 1-1</t>
  </si>
  <si>
    <t>Dept Deposit SO - Civil</t>
  </si>
  <si>
    <t>Dept Deposit SO Criminal</t>
  </si>
  <si>
    <t>Dept Deposit Tax Assessor</t>
  </si>
  <si>
    <t>Jail Inmate Checking</t>
  </si>
  <si>
    <t>Jail Commissary Checking</t>
  </si>
  <si>
    <t>Domestic Relations</t>
  </si>
  <si>
    <t>Interest To GF</t>
  </si>
  <si>
    <t>Interest to GF</t>
  </si>
  <si>
    <t xml:space="preserve">FFIN - Money Market </t>
  </si>
  <si>
    <t>Wells Fargo</t>
  </si>
  <si>
    <t>949764AF1</t>
  </si>
  <si>
    <t>Discover Bank</t>
  </si>
  <si>
    <t>Pinnacle Nat'l Bank</t>
  </si>
  <si>
    <t>72345DLG4</t>
  </si>
  <si>
    <t>Georgia Banking Ctr</t>
  </si>
  <si>
    <t>37312PDE6</t>
  </si>
  <si>
    <t>FFIN Money Market</t>
  </si>
  <si>
    <t>Tex Range Daily</t>
  </si>
  <si>
    <t>Gerogia Bank Ctr</t>
  </si>
  <si>
    <t>June 30,2023</t>
  </si>
  <si>
    <t xml:space="preserve">3rd Qtr </t>
  </si>
  <si>
    <t>Texas Range TERM</t>
  </si>
  <si>
    <t>1258-00</t>
  </si>
  <si>
    <t>Indep Bk McKinney</t>
  </si>
  <si>
    <t>45385JAP3</t>
  </si>
  <si>
    <t>Zions Bancorp Salt Lake</t>
  </si>
  <si>
    <t>98970LF40</t>
  </si>
  <si>
    <t>Preferred Bk Los Angeles</t>
  </si>
  <si>
    <t>740367RK5</t>
  </si>
  <si>
    <t>Western Alliance Phoenix</t>
  </si>
  <si>
    <t>95763PLN9</t>
  </si>
  <si>
    <t>19623RCB1</t>
  </si>
  <si>
    <t>Sandy Sprg Olney MD</t>
  </si>
  <si>
    <t>Colony BK Fitzgerald GA</t>
  </si>
  <si>
    <t>800364FB2</t>
  </si>
  <si>
    <t>Wells Fargo Sioux Falls</t>
  </si>
  <si>
    <t>90984P6K6</t>
  </si>
  <si>
    <t>United Cmnty Bank</t>
  </si>
  <si>
    <t>US Treasury Bill</t>
  </si>
  <si>
    <t>912796Y37</t>
  </si>
  <si>
    <t>Premier Bk Youngstown</t>
  </si>
  <si>
    <t>74049NBG1</t>
  </si>
  <si>
    <t>Centier Bank Whiting</t>
  </si>
  <si>
    <t>15140RCM9</t>
  </si>
  <si>
    <t>Valley Natl Passaic NJ</t>
  </si>
  <si>
    <t>919853JG7</t>
  </si>
  <si>
    <t>First B&amp;T Lubbock</t>
  </si>
  <si>
    <t>319042GK7</t>
  </si>
  <si>
    <t>Goldman Sachs BK USA</t>
  </si>
  <si>
    <t>38150VHA0</t>
  </si>
  <si>
    <t>912828V23</t>
  </si>
  <si>
    <t>1258-02</t>
  </si>
  <si>
    <t>Texas Range SELECT</t>
  </si>
  <si>
    <t>FFIN Operations CK Fund</t>
  </si>
  <si>
    <t>Tex Range TERM</t>
  </si>
  <si>
    <t>Indep Bk McKinnery</t>
  </si>
  <si>
    <t xml:space="preserve">Zions Bancorp </t>
  </si>
  <si>
    <t xml:space="preserve">Preferred BK </t>
  </si>
  <si>
    <t>Western Alliance</t>
  </si>
  <si>
    <t>Colony Bk</t>
  </si>
  <si>
    <t>Sandy Spring</t>
  </si>
  <si>
    <t>United Cmnty Bk</t>
  </si>
  <si>
    <t xml:space="preserve">Premier Bk </t>
  </si>
  <si>
    <t>Centier Bank</t>
  </si>
  <si>
    <t xml:space="preserve">Valley Natl </t>
  </si>
  <si>
    <t>Goldman Sachs</t>
  </si>
  <si>
    <t xml:space="preserve">Bonds </t>
  </si>
  <si>
    <t>Tresury Bill/Notes</t>
  </si>
  <si>
    <t>Agency</t>
  </si>
  <si>
    <t>Tex Daily &amp; 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</si>
</sst>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mmmm\ d&quot;, &quot;yyyy"/>
    <numFmt numFmtId="168" formatCode="[$-409]mmm\-yy;@"/>
    <numFmt numFmtId="169" formatCode="0.00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7.75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4" fontId="7" fillId="0" borderId="0" xfId="1" applyFont="1" applyFill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Alignment="1">
      <alignment horizontal="right"/>
    </xf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16" fillId="2" borderId="0" xfId="0" applyFont="1" applyFill="1" applyBorder="1"/>
    <xf numFmtId="164" fontId="16" fillId="2" borderId="0" xfId="1" applyFont="1" applyFill="1" applyBorder="1" applyAlignment="1" applyProtection="1"/>
    <xf numFmtId="164" fontId="16" fillId="3" borderId="0" xfId="1" applyNumberFormat="1" applyFont="1" applyFill="1" applyBorder="1" applyAlignment="1" applyProtection="1"/>
    <xf numFmtId="16" fontId="16" fillId="2" borderId="0" xfId="1" applyNumberFormat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7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9" fontId="3" fillId="0" borderId="0" xfId="6" applyNumberFormat="1" applyFont="1" applyBorder="1" applyAlignment="1"/>
    <xf numFmtId="169" fontId="3" fillId="0" borderId="0" xfId="0" applyNumberFormat="1" applyFont="1" applyBorder="1" applyAlignment="1"/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14" fontId="2" fillId="0" borderId="0" xfId="0" applyNumberFormat="1" applyFont="1" applyAlignment="1">
      <alignment horizontal="right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5" fontId="2" fillId="5" borderId="4" xfId="3" applyFont="1" applyFill="1" applyBorder="1" applyAlignment="1" applyProtection="1">
      <alignment horizontal="center"/>
    </xf>
    <xf numFmtId="169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4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0" fontId="3" fillId="8" borderId="0" xfId="0" applyFont="1" applyFill="1"/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69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164" fontId="0" fillId="0" borderId="11" xfId="1" applyFont="1" applyFill="1" applyBorder="1" applyAlignment="1" applyProtection="1"/>
    <xf numFmtId="0" fontId="0" fillId="0" borderId="12" xfId="0" applyFont="1" applyBorder="1"/>
    <xf numFmtId="164" fontId="0" fillId="0" borderId="10" xfId="1" applyFont="1" applyFill="1" applyBorder="1" applyAlignment="1" applyProtection="1"/>
    <xf numFmtId="14" fontId="0" fillId="0" borderId="0" xfId="0" applyNumberFormat="1" applyFont="1" applyFill="1"/>
    <xf numFmtId="168" fontId="2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64" fontId="14" fillId="8" borderId="6" xfId="1" applyFill="1" applyBorder="1" applyAlignment="1" applyProtection="1">
      <alignment horizontal="center"/>
    </xf>
    <xf numFmtId="164" fontId="0" fillId="0" borderId="6" xfId="1" applyFont="1" applyFill="1" applyBorder="1" applyAlignment="1" applyProtection="1">
      <alignment horizontal="center"/>
    </xf>
    <xf numFmtId="14" fontId="3" fillId="0" borderId="0" xfId="0" applyNumberFormat="1" applyFont="1" applyFill="1" applyAlignment="1">
      <alignment horizontal="right"/>
    </xf>
    <xf numFmtId="0" fontId="19" fillId="0" borderId="0" xfId="0" applyFont="1" applyBorder="1"/>
    <xf numFmtId="0" fontId="2" fillId="0" borderId="0" xfId="0" applyFont="1" applyFill="1"/>
    <xf numFmtId="164" fontId="3" fillId="0" borderId="0" xfId="1" applyFont="1" applyFill="1"/>
    <xf numFmtId="0" fontId="18" fillId="0" borderId="0" xfId="0" applyFont="1"/>
    <xf numFmtId="164" fontId="20" fillId="0" borderId="0" xfId="1" applyFont="1" applyBorder="1" applyAlignment="1">
      <alignment horizontal="left"/>
    </xf>
    <xf numFmtId="0" fontId="20" fillId="8" borderId="0" xfId="0" applyFont="1" applyFill="1" applyBorder="1"/>
    <xf numFmtId="169" fontId="20" fillId="0" borderId="0" xfId="0" applyNumberFormat="1" applyFont="1" applyFill="1" applyBorder="1" applyAlignment="1">
      <alignment horizontal="center"/>
    </xf>
    <xf numFmtId="0" fontId="20" fillId="0" borderId="0" xfId="0" applyFont="1"/>
    <xf numFmtId="164" fontId="20" fillId="0" borderId="0" xfId="1" applyFont="1" applyFill="1" applyBorder="1" applyAlignment="1" applyProtection="1"/>
    <xf numFmtId="164" fontId="20" fillId="0" borderId="0" xfId="1" applyFont="1" applyFill="1" applyBorder="1" applyAlignment="1" applyProtection="1">
      <alignment horizontal="right"/>
    </xf>
    <xf numFmtId="0" fontId="20" fillId="0" borderId="0" xfId="0" applyFont="1" applyBorder="1"/>
    <xf numFmtId="164" fontId="2" fillId="0" borderId="9" xfId="1" applyFont="1" applyFill="1" applyBorder="1" applyAlignment="1" applyProtection="1"/>
    <xf numFmtId="164" fontId="2" fillId="0" borderId="9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>
      <alignment horizontal="center"/>
    </xf>
    <xf numFmtId="164" fontId="14" fillId="7" borderId="0" xfId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left"/>
    </xf>
    <xf numFmtId="164" fontId="3" fillId="8" borderId="0" xfId="1" applyFont="1" applyFill="1" applyBorder="1" applyAlignment="1" applyProtection="1"/>
    <xf numFmtId="0" fontId="3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65" fontId="2" fillId="0" borderId="0" xfId="3" applyFont="1" applyBorder="1" applyAlignment="1">
      <alignment horizontal="left"/>
    </xf>
    <xf numFmtId="0" fontId="7" fillId="5" borderId="0" xfId="0" applyFont="1" applyFill="1" applyAlignment="1">
      <alignment horizontal="right"/>
    </xf>
    <xf numFmtId="0" fontId="7" fillId="0" borderId="0" xfId="0" applyFont="1" applyBorder="1" applyAlignment="1">
      <alignment horizontal="right"/>
    </xf>
    <xf numFmtId="0" fontId="7" fillId="5" borderId="0" xfId="0" applyFont="1" applyFill="1" applyBorder="1" applyAlignment="1">
      <alignment horizontal="right"/>
    </xf>
    <xf numFmtId="164" fontId="3" fillId="7" borderId="0" xfId="1" applyFont="1" applyFill="1" applyBorder="1" applyAlignment="1" applyProtection="1">
      <alignment horizontal="right"/>
    </xf>
    <xf numFmtId="0" fontId="3" fillId="7" borderId="0" xfId="0" applyFont="1" applyFill="1" applyAlignment="1">
      <alignment horizontal="left"/>
    </xf>
    <xf numFmtId="0" fontId="17" fillId="0" borderId="0" xfId="0" applyFont="1" applyFill="1"/>
    <xf numFmtId="164" fontId="14" fillId="7" borderId="0" xfId="1" applyFill="1" applyBorder="1" applyAlignment="1" applyProtection="1"/>
    <xf numFmtId="164" fontId="2" fillId="0" borderId="0" xfId="1" applyFont="1" applyAlignment="1">
      <alignment horizontal="left"/>
    </xf>
    <xf numFmtId="164" fontId="2" fillId="8" borderId="0" xfId="1" applyFont="1" applyFill="1" applyBorder="1" applyAlignment="1" applyProtection="1">
      <alignment horizontal="center"/>
    </xf>
    <xf numFmtId="0" fontId="0" fillId="0" borderId="0" xfId="0" applyFont="1" applyFill="1" applyAlignment="1">
      <alignment horizontal="left"/>
    </xf>
    <xf numFmtId="164" fontId="3" fillId="8" borderId="0" xfId="1" applyFont="1" applyFill="1" applyBorder="1" applyAlignment="1" applyProtection="1">
      <alignment horizontal="right"/>
    </xf>
    <xf numFmtId="0" fontId="4" fillId="0" borderId="0" xfId="0" applyNumberFormat="1" applyFont="1" applyFill="1" applyAlignment="1">
      <alignment horizontal="center"/>
    </xf>
    <xf numFmtId="169" fontId="0" fillId="0" borderId="0" xfId="0" applyNumberFormat="1" applyFont="1" applyFill="1" applyBorder="1" applyAlignment="1">
      <alignment horizontal="left"/>
    </xf>
    <xf numFmtId="164" fontId="14" fillId="8" borderId="9" xfId="1" applyFill="1" applyBorder="1" applyAlignment="1" applyProtection="1">
      <alignment horizontal="center"/>
    </xf>
    <xf numFmtId="14" fontId="3" fillId="0" borderId="0" xfId="0" applyNumberFormat="1" applyFont="1" applyFill="1" applyAlignment="1">
      <alignment horizontal="left"/>
    </xf>
    <xf numFmtId="164" fontId="14" fillId="0" borderId="2" xfId="1" applyNumberFormat="1" applyBorder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3.2395456851556072E-2"/>
                  <c:y val="6.21889763779527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2"/>
              <c:layout>
                <c:manualLayout>
                  <c:x val="-3.0993432822692533E-2"/>
                  <c:y val="-3.61370078740157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119-4B8C-8308-B082CA1B760B}"/>
                </c:ext>
              </c:extLst>
            </c:dLbl>
            <c:dLbl>
              <c:idx val="3"/>
              <c:layout>
                <c:manualLayout>
                  <c:x val="6.6634309849509382E-2"/>
                  <c:y val="9.528608923884514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76637987.849999994</c:v>
                </c:pt>
                <c:pt idx="1">
                  <c:v>6025350.1500000004</c:v>
                </c:pt>
                <c:pt idx="2">
                  <c:v>5836103.9800000004</c:v>
                </c:pt>
                <c:pt idx="3">
                  <c:v>14500000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2"/>
              <c:layout>
                <c:manualLayout>
                  <c:x val="0.11791956498711204"/>
                  <c:y val="4.13977266381354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91479820627805"/>
                      <c:h val="0.201193032689095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0.10976677242698922"/>
                  <c:y val="3.99726871665219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109867593.76000002</c:v>
                </c:pt>
                <c:pt idx="1">
                  <c:v>3158205.59</c:v>
                </c:pt>
                <c:pt idx="2">
                  <c:v>4257517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76637987.849999994</c:v>
                </c:pt>
                <c:pt idx="1">
                  <c:v>6025350.1500000004</c:v>
                </c:pt>
                <c:pt idx="2">
                  <c:v>5836103.9800000004</c:v>
                </c:pt>
                <c:pt idx="3">
                  <c:v>14500000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76637987.849999994</c:v>
                </c:pt>
                <c:pt idx="1">
                  <c:v>6025350.1500000004</c:v>
                </c:pt>
                <c:pt idx="2">
                  <c:v>5836103.9800000004</c:v>
                </c:pt>
                <c:pt idx="3">
                  <c:v>14500000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45720</xdr:rowOff>
    </xdr:from>
    <xdr:to>
      <xdr:col>10</xdr:col>
      <xdr:colOff>236220</xdr:colOff>
      <xdr:row>40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abSelected="1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49"/>
    </row>
    <row r="14" spans="2:5" ht="35.25" x14ac:dyDescent="0.5">
      <c r="B14" s="49"/>
      <c r="E14" s="50" t="s">
        <v>65</v>
      </c>
    </row>
    <row r="17" spans="5:5" ht="18" x14ac:dyDescent="0.25">
      <c r="E17" s="51" t="s">
        <v>66</v>
      </c>
    </row>
    <row r="20" spans="5:5" x14ac:dyDescent="0.2">
      <c r="E20" s="40" t="s">
        <v>67</v>
      </c>
    </row>
    <row r="21" spans="5:5" x14ac:dyDescent="0.2">
      <c r="E21" s="52" t="s">
        <v>199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U26" sqref="U26"/>
    </sheetView>
  </sheetViews>
  <sheetFormatPr defaultRowHeight="12.75" x14ac:dyDescent="0.2"/>
  <cols>
    <col min="7" max="7" width="17.28515625" customWidth="1"/>
  </cols>
  <sheetData>
    <row r="1" spans="3:14" ht="15" x14ac:dyDescent="0.2">
      <c r="C1" s="53" t="s">
        <v>68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3:14" ht="15" x14ac:dyDescent="0.2">
      <c r="C2" s="53" t="s">
        <v>69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3:14" ht="15" x14ac:dyDescent="0.2"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3:14" ht="15" x14ac:dyDescent="0.2">
      <c r="C4" s="53" t="s">
        <v>82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3:14" ht="15" x14ac:dyDescent="0.2">
      <c r="C5" s="53" t="s">
        <v>70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3:14" ht="15" x14ac:dyDescent="0.2">
      <c r="C6" s="53" t="s">
        <v>71</v>
      </c>
      <c r="D6" s="53"/>
      <c r="E6" s="53"/>
      <c r="F6" s="53"/>
      <c r="G6" s="53"/>
      <c r="H6" s="53" t="s">
        <v>72</v>
      </c>
      <c r="I6" s="53"/>
      <c r="J6" s="53"/>
      <c r="K6" s="53"/>
      <c r="L6" s="53"/>
      <c r="M6" s="53"/>
      <c r="N6" s="53"/>
    </row>
    <row r="7" spans="3:14" ht="15" x14ac:dyDescent="0.2"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3:14" ht="15" x14ac:dyDescent="0.2">
      <c r="C8" s="53" t="s">
        <v>73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3:14" ht="16.5" customHeight="1" x14ac:dyDescent="0.2">
      <c r="C9" s="53" t="s">
        <v>74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3:14" ht="15" x14ac:dyDescent="0.2"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3:14" ht="15" x14ac:dyDescent="0.2"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2" spans="3:14" ht="15" x14ac:dyDescent="0.2"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3:14" ht="15" x14ac:dyDescent="0.2"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3:14" ht="15" x14ac:dyDescent="0.2"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spans="3:14" ht="15" x14ac:dyDescent="0.2">
      <c r="C15" s="54"/>
      <c r="D15" s="54"/>
      <c r="E15" s="54"/>
      <c r="F15" s="54"/>
      <c r="G15" s="53"/>
      <c r="H15" s="53"/>
      <c r="I15" s="54"/>
      <c r="J15" s="54"/>
      <c r="K15" s="54"/>
      <c r="L15" s="54"/>
      <c r="M15" s="53"/>
      <c r="N15" s="53"/>
    </row>
    <row r="16" spans="3:14" ht="15" x14ac:dyDescent="0.2">
      <c r="C16" s="55" t="s">
        <v>174</v>
      </c>
      <c r="D16" s="53"/>
      <c r="E16" s="53"/>
      <c r="F16" s="53"/>
      <c r="G16" s="53"/>
      <c r="H16" s="53"/>
      <c r="I16" s="53" t="s">
        <v>135</v>
      </c>
      <c r="J16" s="53"/>
      <c r="K16" s="53"/>
      <c r="L16" s="53"/>
      <c r="M16" s="53" t="s">
        <v>134</v>
      </c>
      <c r="N16" s="53"/>
    </row>
    <row r="17" spans="3:14" ht="15" x14ac:dyDescent="0.2">
      <c r="C17" s="55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3:14" ht="15" x14ac:dyDescent="0.2">
      <c r="C18" s="55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 spans="3:14" ht="15" x14ac:dyDescent="0.2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 spans="3:14" ht="15" x14ac:dyDescent="0.2">
      <c r="C20" s="54"/>
      <c r="D20" s="54"/>
      <c r="E20" s="54"/>
      <c r="F20" s="54"/>
      <c r="G20" s="53"/>
      <c r="H20" s="53"/>
      <c r="I20" s="54"/>
      <c r="J20" s="54"/>
      <c r="K20" s="54"/>
      <c r="L20" s="54"/>
      <c r="M20" s="53"/>
      <c r="N20" s="53"/>
    </row>
    <row r="21" spans="3:14" ht="15" x14ac:dyDescent="0.2">
      <c r="C21" s="53" t="s">
        <v>75</v>
      </c>
      <c r="D21" s="53"/>
      <c r="E21" s="53"/>
      <c r="F21" s="53"/>
      <c r="G21" s="53"/>
      <c r="H21" s="53"/>
      <c r="I21" s="53" t="s">
        <v>112</v>
      </c>
      <c r="J21" s="53"/>
      <c r="K21" s="53"/>
      <c r="L21" s="53"/>
      <c r="M21" s="53"/>
      <c r="N21" s="53"/>
    </row>
    <row r="22" spans="3:14" ht="15" x14ac:dyDescent="0.2"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3:14" ht="15" x14ac:dyDescent="0.2"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3:14" ht="15" x14ac:dyDescent="0.2"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3:14" ht="15" x14ac:dyDescent="0.2"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3:14" ht="15" x14ac:dyDescent="0.2">
      <c r="C26" s="54"/>
      <c r="D26" s="54"/>
      <c r="E26" s="54"/>
      <c r="F26" s="54"/>
      <c r="G26" s="53"/>
      <c r="H26" s="53"/>
      <c r="I26" s="54"/>
      <c r="J26" s="54"/>
      <c r="K26" s="54"/>
      <c r="L26" s="54"/>
      <c r="M26" s="53"/>
      <c r="N26" s="53"/>
    </row>
    <row r="27" spans="3:14" ht="15" x14ac:dyDescent="0.2">
      <c r="C27" s="53" t="s">
        <v>76</v>
      </c>
      <c r="D27" s="53"/>
      <c r="E27" s="53"/>
      <c r="F27" s="53"/>
      <c r="G27" s="53"/>
      <c r="H27" s="53"/>
      <c r="I27" s="53" t="s">
        <v>83</v>
      </c>
      <c r="J27" s="53"/>
      <c r="K27" s="53"/>
      <c r="L27" s="53"/>
      <c r="M27" s="53"/>
      <c r="N27" s="53"/>
    </row>
    <row r="28" spans="3:14" ht="15" x14ac:dyDescent="0.2"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spans="3:14" ht="15" x14ac:dyDescent="0.2"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3:14" ht="15" x14ac:dyDescent="0.2">
      <c r="C30" s="53" t="s">
        <v>84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3:14" ht="15" x14ac:dyDescent="0.2">
      <c r="C31" s="53" t="s">
        <v>85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3:14" ht="15" x14ac:dyDescent="0.2"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H25" sqref="H25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5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95" customFormat="1" ht="19.5" x14ac:dyDescent="0.3">
      <c r="B5" s="96"/>
      <c r="C5" s="96"/>
      <c r="D5" s="98" t="s">
        <v>93</v>
      </c>
      <c r="E5" s="96"/>
      <c r="F5" s="96"/>
      <c r="G5" s="97"/>
      <c r="H5" s="96"/>
      <c r="I5" s="96"/>
      <c r="J5" s="98" t="s">
        <v>93</v>
      </c>
      <c r="K5" s="96"/>
      <c r="L5" s="96"/>
    </row>
    <row r="6" spans="1:12" s="11" customFormat="1" x14ac:dyDescent="0.2">
      <c r="B6" s="3"/>
      <c r="C6" s="3"/>
      <c r="D6" s="12">
        <v>44986</v>
      </c>
      <c r="E6" s="3"/>
      <c r="F6" s="3"/>
      <c r="G6" s="10"/>
      <c r="H6" s="3"/>
      <c r="I6" s="3"/>
      <c r="J6" s="12">
        <v>44986</v>
      </c>
      <c r="K6" s="3"/>
      <c r="L6" s="3"/>
    </row>
    <row r="7" spans="1:12" x14ac:dyDescent="0.2">
      <c r="B7" s="13" t="s">
        <v>111</v>
      </c>
      <c r="C7" s="3"/>
      <c r="D7" s="13"/>
      <c r="E7" s="3"/>
      <c r="F7" s="3"/>
      <c r="G7" s="10"/>
      <c r="H7" s="13" t="s">
        <v>111</v>
      </c>
      <c r="J7" s="13" t="s">
        <v>248</v>
      </c>
    </row>
    <row r="8" spans="1:12" x14ac:dyDescent="0.2">
      <c r="B8" s="56" t="s">
        <v>124</v>
      </c>
      <c r="C8" s="13" t="s">
        <v>1</v>
      </c>
      <c r="D8" s="13" t="s">
        <v>2</v>
      </c>
      <c r="E8" s="13" t="s">
        <v>129</v>
      </c>
      <c r="F8" s="3"/>
      <c r="G8" s="10"/>
      <c r="H8" s="56" t="s">
        <v>249</v>
      </c>
      <c r="I8" s="13" t="s">
        <v>1</v>
      </c>
      <c r="J8" s="13" t="s">
        <v>246</v>
      </c>
      <c r="K8" s="13" t="s">
        <v>129</v>
      </c>
    </row>
    <row r="9" spans="1:12" s="16" customFormat="1" x14ac:dyDescent="0.2">
      <c r="A9" s="14"/>
      <c r="B9" s="185" t="s">
        <v>125</v>
      </c>
      <c r="C9" s="15" t="s">
        <v>3</v>
      </c>
      <c r="D9" s="15" t="s">
        <v>91</v>
      </c>
      <c r="E9" s="15" t="s">
        <v>4</v>
      </c>
      <c r="F9" s="15" t="s">
        <v>5</v>
      </c>
      <c r="G9" s="10"/>
      <c r="H9" s="185" t="s">
        <v>125</v>
      </c>
      <c r="I9" s="15" t="s">
        <v>3</v>
      </c>
      <c r="J9" s="16" t="s">
        <v>247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94">
        <v>51551669.810000002</v>
      </c>
      <c r="C10" s="102">
        <v>3158205.59</v>
      </c>
      <c r="D10" s="18">
        <v>4257517</v>
      </c>
      <c r="E10" s="18"/>
      <c r="F10" s="18">
        <f t="shared" ref="F10:F24" si="0">SUM(B10:E10)</f>
        <v>58967392.400000006</v>
      </c>
      <c r="G10" s="19">
        <f>SUM(C10:F10)</f>
        <v>66383114.99000001</v>
      </c>
      <c r="H10" s="94">
        <v>25597902.670000002</v>
      </c>
      <c r="I10" s="102">
        <v>4554350.1500000004</v>
      </c>
      <c r="J10" s="18">
        <v>3340434.58</v>
      </c>
      <c r="K10" s="18">
        <v>12000000</v>
      </c>
      <c r="L10" s="18">
        <f t="shared" ref="L10:L24" si="1">SUM(H10:K10)</f>
        <v>45492687.399999999</v>
      </c>
    </row>
    <row r="11" spans="1:12" s="17" customFormat="1" x14ac:dyDescent="0.2">
      <c r="A11" s="17" t="s">
        <v>133</v>
      </c>
      <c r="B11" s="94">
        <v>14579313.43</v>
      </c>
      <c r="C11" s="102"/>
      <c r="D11" s="18"/>
      <c r="E11" s="18"/>
      <c r="F11" s="18">
        <f t="shared" si="0"/>
        <v>14579313.43</v>
      </c>
      <c r="G11" s="19"/>
      <c r="H11" s="94">
        <v>14261930.98</v>
      </c>
      <c r="I11" s="227"/>
      <c r="J11" s="18"/>
      <c r="K11" s="18"/>
      <c r="L11" s="18">
        <f t="shared" si="1"/>
        <v>14261930.98</v>
      </c>
    </row>
    <row r="12" spans="1:12" s="17" customFormat="1" x14ac:dyDescent="0.2">
      <c r="A12" s="17" t="s">
        <v>7</v>
      </c>
      <c r="B12" s="18">
        <v>5922.87</v>
      </c>
      <c r="D12" s="18"/>
      <c r="E12" s="18"/>
      <c r="F12" s="18">
        <f t="shared" si="0"/>
        <v>5922.87</v>
      </c>
      <c r="G12" s="19">
        <f>SUM(C12:F12)</f>
        <v>5922.87</v>
      </c>
      <c r="H12" s="18">
        <v>5946.83</v>
      </c>
      <c r="I12" s="103"/>
      <c r="J12" s="18"/>
      <c r="K12" s="18"/>
      <c r="L12" s="18">
        <f t="shared" si="1"/>
        <v>5946.83</v>
      </c>
    </row>
    <row r="13" spans="1:12" s="17" customFormat="1" x14ac:dyDescent="0.2">
      <c r="A13" s="17" t="s">
        <v>81</v>
      </c>
      <c r="B13" s="18">
        <v>5014.66</v>
      </c>
      <c r="D13" s="18"/>
      <c r="E13" s="18"/>
      <c r="F13" s="18">
        <f t="shared" si="0"/>
        <v>5014.66</v>
      </c>
      <c r="G13" s="19"/>
      <c r="H13" s="18">
        <v>5034.9399999999996</v>
      </c>
      <c r="I13" s="103"/>
      <c r="J13" s="18"/>
      <c r="K13" s="18"/>
      <c r="L13" s="18">
        <f t="shared" si="1"/>
        <v>5034.9399999999996</v>
      </c>
    </row>
    <row r="14" spans="1:12" s="17" customFormat="1" x14ac:dyDescent="0.2">
      <c r="A14" s="17" t="s">
        <v>121</v>
      </c>
      <c r="B14" s="18">
        <v>13515836.380000001</v>
      </c>
      <c r="D14" s="18"/>
      <c r="E14" s="18"/>
      <c r="F14" s="18">
        <f t="shared" si="0"/>
        <v>13515836.380000001</v>
      </c>
      <c r="G14" s="19"/>
      <c r="H14" s="18">
        <v>8927120.6899999995</v>
      </c>
      <c r="I14" s="103">
        <v>1471000</v>
      </c>
      <c r="J14" s="18">
        <v>2495669.4</v>
      </c>
      <c r="K14" s="18"/>
      <c r="L14" s="18">
        <f t="shared" si="1"/>
        <v>12893790.09</v>
      </c>
    </row>
    <row r="15" spans="1:12" s="17" customFormat="1" x14ac:dyDescent="0.2">
      <c r="A15" s="17" t="s">
        <v>8</v>
      </c>
      <c r="B15" s="18">
        <v>2096025.11</v>
      </c>
      <c r="D15" s="20"/>
      <c r="E15" s="18"/>
      <c r="F15" s="18">
        <f t="shared" si="0"/>
        <v>2096025.11</v>
      </c>
      <c r="G15" s="19">
        <f t="shared" ref="G15:G25" si="2">SUM(C15:F15)</f>
        <v>2096025.11</v>
      </c>
      <c r="H15" s="18">
        <v>660635.66</v>
      </c>
      <c r="J15" s="20"/>
      <c r="K15" s="18">
        <v>1500000</v>
      </c>
      <c r="L15" s="18">
        <f t="shared" si="1"/>
        <v>2160635.66</v>
      </c>
    </row>
    <row r="16" spans="1:12" s="17" customFormat="1" x14ac:dyDescent="0.2">
      <c r="A16" s="17" t="s">
        <v>9</v>
      </c>
      <c r="B16" s="18">
        <v>2481460.59</v>
      </c>
      <c r="D16" s="18"/>
      <c r="E16" s="18"/>
      <c r="F16" s="18">
        <f t="shared" si="0"/>
        <v>2481460.59</v>
      </c>
      <c r="G16" s="19">
        <f t="shared" si="2"/>
        <v>2481460.59</v>
      </c>
      <c r="H16" s="18">
        <v>1644565.29</v>
      </c>
      <c r="J16" s="18"/>
      <c r="K16" s="18">
        <v>1000000</v>
      </c>
      <c r="L16" s="18">
        <f t="shared" si="1"/>
        <v>2644565.29</v>
      </c>
    </row>
    <row r="17" spans="1:13" s="17" customFormat="1" x14ac:dyDescent="0.2">
      <c r="A17" s="17" t="s">
        <v>10</v>
      </c>
      <c r="B17" s="18">
        <v>1746381.78</v>
      </c>
      <c r="D17" s="18"/>
      <c r="E17" s="18"/>
      <c r="F17" s="18">
        <f t="shared" si="0"/>
        <v>1746381.78</v>
      </c>
      <c r="G17" s="19">
        <f t="shared" si="2"/>
        <v>1746381.78</v>
      </c>
      <c r="H17" s="18">
        <v>3835211.58</v>
      </c>
      <c r="J17" s="18"/>
      <c r="K17" s="18"/>
      <c r="L17" s="18">
        <f t="shared" si="1"/>
        <v>3835211.58</v>
      </c>
    </row>
    <row r="18" spans="1:13" s="17" customFormat="1" x14ac:dyDescent="0.2">
      <c r="A18" s="17" t="s">
        <v>11</v>
      </c>
      <c r="B18" s="18">
        <v>69122.59</v>
      </c>
      <c r="D18" s="21"/>
      <c r="E18" s="18"/>
      <c r="F18" s="18">
        <f t="shared" si="0"/>
        <v>69122.59</v>
      </c>
      <c r="G18" s="19">
        <f t="shared" si="2"/>
        <v>69122.59</v>
      </c>
      <c r="H18" s="18">
        <v>69056.78</v>
      </c>
      <c r="J18" s="21"/>
      <c r="K18" s="18"/>
      <c r="L18" s="18">
        <f t="shared" si="1"/>
        <v>69056.78</v>
      </c>
    </row>
    <row r="19" spans="1:13" s="17" customFormat="1" x14ac:dyDescent="0.2">
      <c r="A19" s="17" t="s">
        <v>12</v>
      </c>
      <c r="B19" s="18">
        <v>1246930.92</v>
      </c>
      <c r="D19" s="21"/>
      <c r="E19" s="18"/>
      <c r="F19" s="18">
        <f t="shared" si="0"/>
        <v>1246930.92</v>
      </c>
      <c r="G19" s="19">
        <f t="shared" si="2"/>
        <v>1246930.92</v>
      </c>
      <c r="H19" s="18">
        <v>1380837.09</v>
      </c>
      <c r="J19" s="21"/>
      <c r="K19" s="18"/>
      <c r="L19" s="18">
        <f t="shared" si="1"/>
        <v>1380837.09</v>
      </c>
    </row>
    <row r="20" spans="1:13" s="17" customFormat="1" x14ac:dyDescent="0.2">
      <c r="A20" s="17" t="s">
        <v>13</v>
      </c>
      <c r="B20" s="18">
        <v>102066.65</v>
      </c>
      <c r="D20" s="18"/>
      <c r="E20" s="18"/>
      <c r="F20" s="18">
        <f t="shared" si="0"/>
        <v>102066.65</v>
      </c>
      <c r="G20" s="19">
        <f t="shared" si="2"/>
        <v>102066.65</v>
      </c>
      <c r="H20" s="18">
        <v>34937.24</v>
      </c>
      <c r="J20" s="18"/>
      <c r="K20" s="18"/>
      <c r="L20" s="18">
        <f t="shared" si="1"/>
        <v>34937.24</v>
      </c>
    </row>
    <row r="21" spans="1:13" s="17" customFormat="1" x14ac:dyDescent="0.2">
      <c r="A21" s="17" t="s">
        <v>14</v>
      </c>
      <c r="B21" s="18">
        <v>1161866.03</v>
      </c>
      <c r="D21" s="18"/>
      <c r="E21" s="18"/>
      <c r="F21" s="18">
        <f t="shared" si="0"/>
        <v>1161866.03</v>
      </c>
      <c r="G21" s="19">
        <f t="shared" si="2"/>
        <v>1161866.03</v>
      </c>
      <c r="H21" s="18">
        <v>1412898.56</v>
      </c>
      <c r="J21" s="18"/>
      <c r="K21" s="18"/>
      <c r="L21" s="18">
        <f t="shared" si="1"/>
        <v>1412898.56</v>
      </c>
    </row>
    <row r="22" spans="1:13" s="17" customFormat="1" x14ac:dyDescent="0.2">
      <c r="A22" s="17" t="s">
        <v>96</v>
      </c>
      <c r="B22" s="18">
        <v>1045742.18</v>
      </c>
      <c r="D22" s="18"/>
      <c r="E22" s="18"/>
      <c r="F22" s="18">
        <f t="shared" si="0"/>
        <v>1045742.18</v>
      </c>
      <c r="G22" s="19">
        <f t="shared" si="2"/>
        <v>1045742.18</v>
      </c>
      <c r="H22" s="18">
        <v>1050206.51</v>
      </c>
      <c r="J22" s="18"/>
      <c r="K22" s="18"/>
      <c r="L22" s="18">
        <f t="shared" si="1"/>
        <v>1050206.51</v>
      </c>
    </row>
    <row r="23" spans="1:13" s="17" customFormat="1" x14ac:dyDescent="0.2">
      <c r="A23" s="17" t="s">
        <v>15</v>
      </c>
      <c r="B23" s="18">
        <v>2886905.93</v>
      </c>
      <c r="D23" s="18"/>
      <c r="E23" s="18"/>
      <c r="F23" s="18">
        <f t="shared" si="0"/>
        <v>2886905.93</v>
      </c>
      <c r="G23" s="19">
        <f t="shared" si="2"/>
        <v>2886905.93</v>
      </c>
      <c r="H23" s="18">
        <v>3182628.34</v>
      </c>
      <c r="J23" s="18"/>
      <c r="K23" s="18"/>
      <c r="L23" s="18">
        <f t="shared" si="1"/>
        <v>3182628.34</v>
      </c>
    </row>
    <row r="24" spans="1:13" s="17" customFormat="1" x14ac:dyDescent="0.2">
      <c r="A24" s="17" t="s">
        <v>16</v>
      </c>
      <c r="B24" s="18">
        <v>17373334.829999998</v>
      </c>
      <c r="D24" s="18"/>
      <c r="E24" s="18"/>
      <c r="F24" s="18">
        <f t="shared" si="0"/>
        <v>17373334.829999998</v>
      </c>
      <c r="G24" s="19">
        <f t="shared" si="2"/>
        <v>17373334.829999998</v>
      </c>
      <c r="H24" s="18">
        <v>14569074.689999999</v>
      </c>
      <c r="J24" s="18"/>
      <c r="K24" s="18"/>
      <c r="L24" s="18">
        <f t="shared" si="1"/>
        <v>14569074.689999999</v>
      </c>
    </row>
    <row r="25" spans="1:13" s="14" customFormat="1" x14ac:dyDescent="0.2">
      <c r="B25" s="22"/>
      <c r="D25" s="22"/>
      <c r="E25" s="3"/>
      <c r="G25" s="19">
        <f t="shared" si="2"/>
        <v>0</v>
      </c>
      <c r="H25" s="22"/>
      <c r="J25" s="22"/>
      <c r="K25" s="3"/>
    </row>
    <row r="26" spans="1:13" s="17" customFormat="1" x14ac:dyDescent="0.2">
      <c r="A26" s="24" t="s">
        <v>5</v>
      </c>
      <c r="B26" s="18">
        <f>SUM(B10:B25)</f>
        <v>109867593.76000002</v>
      </c>
      <c r="C26" s="103">
        <f>SUM(C10:C25)</f>
        <v>3158205.59</v>
      </c>
      <c r="D26" s="18">
        <f>SUM(D10:D25)</f>
        <v>4257517</v>
      </c>
      <c r="E26" s="170">
        <f>SUM(E10:E25)</f>
        <v>0</v>
      </c>
      <c r="F26" s="172">
        <f>SUM(F10:F25)</f>
        <v>117283316.35000004</v>
      </c>
      <c r="G26" s="19">
        <f t="shared" ref="G26" si="3">SUM(G10:G25)</f>
        <v>96598874.470000044</v>
      </c>
      <c r="H26" s="18">
        <f>SUM(H10:H25)</f>
        <v>76637987.849999994</v>
      </c>
      <c r="I26" s="103">
        <f>SUM(I10:I25)</f>
        <v>6025350.1500000004</v>
      </c>
      <c r="J26" s="18">
        <f>SUM(J10:J25)</f>
        <v>5836103.9800000004</v>
      </c>
      <c r="K26" s="170">
        <f>SUM(K10:K25)</f>
        <v>14500000</v>
      </c>
      <c r="L26" s="172">
        <f>SUM(L10:L25)</f>
        <v>102999441.98</v>
      </c>
      <c r="M26" s="171"/>
    </row>
    <row r="27" spans="1:13" x14ac:dyDescent="0.2">
      <c r="B27" s="3"/>
      <c r="C27" s="3"/>
      <c r="D27" s="3"/>
      <c r="E27" s="3"/>
      <c r="F27" s="3"/>
      <c r="G27" s="10"/>
    </row>
    <row r="28" spans="1:13" x14ac:dyDescent="0.2">
      <c r="A28" t="s">
        <v>17</v>
      </c>
      <c r="B28" s="3"/>
      <c r="C28" s="3"/>
      <c r="D28" s="3"/>
      <c r="E28" s="3"/>
      <c r="F28" s="3" t="s">
        <v>0</v>
      </c>
      <c r="G28" s="10"/>
      <c r="H28" s="3">
        <f>SUM(H26-B26)</f>
        <v>-33229605.910000026</v>
      </c>
      <c r="I28" s="3">
        <f>SUM(I26-C26)</f>
        <v>2867144.5600000005</v>
      </c>
      <c r="J28" s="3">
        <f>SUM(J26-D26)</f>
        <v>1578586.9800000004</v>
      </c>
      <c r="K28" s="3">
        <f>SUM(K26-E26)</f>
        <v>14500000</v>
      </c>
      <c r="L28" s="3">
        <f>SUM(H28:K28)</f>
        <v>-14283874.370000023</v>
      </c>
    </row>
    <row r="29" spans="1:13" x14ac:dyDescent="0.2">
      <c r="B29" s="3"/>
      <c r="C29" s="22"/>
      <c r="D29" s="3"/>
      <c r="E29" s="3"/>
      <c r="F29" s="7"/>
      <c r="G29" s="23"/>
      <c r="L29"/>
    </row>
    <row r="30" spans="1:13" x14ac:dyDescent="0.2">
      <c r="B30" s="3"/>
      <c r="C30" s="3"/>
      <c r="D30" s="3"/>
      <c r="E30" s="3"/>
      <c r="F30" s="3"/>
      <c r="G30" s="25"/>
    </row>
    <row r="31" spans="1:13" x14ac:dyDescent="0.2">
      <c r="B31" s="3"/>
      <c r="C31" s="3"/>
      <c r="D31" s="3"/>
      <c r="E31" s="3"/>
      <c r="F31" s="3"/>
      <c r="G31" s="25"/>
    </row>
    <row r="32" spans="1:13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  <c r="K33" s="3" t="s">
        <v>92</v>
      </c>
    </row>
    <row r="34" spans="2:12" x14ac:dyDescent="0.2">
      <c r="B34" s="3"/>
      <c r="C34" s="3"/>
      <c r="D34" s="3"/>
      <c r="E34" s="3" t="s">
        <v>117</v>
      </c>
      <c r="F34" s="3"/>
      <c r="G34" s="25"/>
      <c r="K34" s="3" t="s">
        <v>118</v>
      </c>
    </row>
    <row r="35" spans="2:12" x14ac:dyDescent="0.2">
      <c r="B35" s="3"/>
      <c r="C35" s="3"/>
      <c r="D35" s="3"/>
      <c r="E35" s="3" t="s">
        <v>127</v>
      </c>
      <c r="F35" s="3"/>
      <c r="G35" s="25"/>
      <c r="K35" s="3" t="s">
        <v>126</v>
      </c>
    </row>
    <row r="36" spans="2:12" x14ac:dyDescent="0.2">
      <c r="B36" s="3"/>
      <c r="C36" s="3"/>
      <c r="D36" s="3"/>
      <c r="E36" s="3" t="s">
        <v>89</v>
      </c>
      <c r="F36" s="3"/>
      <c r="G36" s="25"/>
      <c r="K36" s="3" t="s">
        <v>87</v>
      </c>
    </row>
    <row r="37" spans="2:12" x14ac:dyDescent="0.2">
      <c r="B37" s="3"/>
      <c r="C37" s="3"/>
      <c r="D37" s="3"/>
      <c r="E37" s="3" t="s">
        <v>90</v>
      </c>
      <c r="F37" s="3"/>
      <c r="G37" s="25"/>
      <c r="K37" s="3" t="s">
        <v>88</v>
      </c>
    </row>
    <row r="38" spans="2:12" x14ac:dyDescent="0.2">
      <c r="B38" s="3"/>
      <c r="C38" s="3"/>
      <c r="D38" s="3"/>
      <c r="E38" s="3"/>
      <c r="F38" s="3"/>
      <c r="G38" s="25"/>
    </row>
    <row r="39" spans="2:12" x14ac:dyDescent="0.2">
      <c r="B39" s="3"/>
      <c r="C39" s="3"/>
      <c r="D39" s="3"/>
      <c r="E39" s="3"/>
      <c r="F39" s="3"/>
      <c r="G39" s="25"/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  <c r="L41" s="3" t="s">
        <v>0</v>
      </c>
    </row>
    <row r="42" spans="2:12" x14ac:dyDescent="0.2">
      <c r="B42" s="3"/>
      <c r="C42" s="3"/>
      <c r="D42" s="3"/>
      <c r="E42" s="3"/>
      <c r="F42" s="3"/>
      <c r="L42"/>
    </row>
    <row r="43" spans="2:12" x14ac:dyDescent="0.2">
      <c r="B43" s="3"/>
      <c r="C43" s="3"/>
      <c r="D43" s="3"/>
      <c r="E43" s="3"/>
      <c r="F43" s="3"/>
      <c r="K43"/>
      <c r="L43"/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</row>
    <row r="46" spans="2:12" x14ac:dyDescent="0.2">
      <c r="B46" s="3"/>
      <c r="C46" s="3"/>
      <c r="D46" s="3"/>
      <c r="E46" s="3"/>
      <c r="F46" s="3"/>
    </row>
    <row r="47" spans="2:12" x14ac:dyDescent="0.2">
      <c r="F47" s="3"/>
    </row>
    <row r="78" spans="7:7" x14ac:dyDescent="0.2">
      <c r="G78" s="11"/>
    </row>
    <row r="79" spans="7:7" x14ac:dyDescent="0.2">
      <c r="G79" s="11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</sheetData>
  <phoneticPr fontId="5" type="noConversion"/>
  <pageMargins left="0.5" right="0.25" top="1.25" bottom="0.5" header="0.5" footer="0.5"/>
  <pageSetup paperSize="5" scale="90" orientation="landscape" useFirstPageNumber="1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139"/>
  <sheetViews>
    <sheetView showGridLines="0" view="pageLayout" zoomScaleNormal="114" workbookViewId="0">
      <selection activeCell="K163" sqref="K162:K163"/>
    </sheetView>
  </sheetViews>
  <sheetFormatPr defaultRowHeight="12.75" x14ac:dyDescent="0.2"/>
  <cols>
    <col min="1" max="1" width="17.85546875" style="26" customWidth="1"/>
    <col min="2" max="2" width="8.7109375" style="106" bestFit="1" customWidth="1"/>
    <col min="3" max="3" width="20.140625" style="118" customWidth="1"/>
    <col min="4" max="4" width="5.28515625" style="183" customWidth="1"/>
    <col min="5" max="5" width="11.140625" style="26" customWidth="1"/>
    <col min="6" max="6" width="13" style="27" customWidth="1"/>
    <col min="7" max="7" width="22.7109375" style="133" customWidth="1"/>
    <col min="8" max="8" width="15.42578125" style="139" customWidth="1"/>
    <col min="9" max="9" width="17.140625" style="136" bestFit="1" customWidth="1"/>
    <col min="10" max="10" width="13.7109375" style="133" customWidth="1"/>
    <col min="11" max="11" width="15.140625" style="143" customWidth="1"/>
    <col min="12" max="12" width="12.42578125" style="133" bestFit="1" customWidth="1"/>
    <col min="13" max="13" width="13.7109375" style="133" customWidth="1"/>
    <col min="14" max="14" width="12.42578125" style="133" bestFit="1" customWidth="1"/>
    <col min="15" max="114" width="8.85546875" style="14"/>
  </cols>
  <sheetData>
    <row r="2" spans="1:114" s="33" customFormat="1" x14ac:dyDescent="0.2">
      <c r="B2" s="113"/>
      <c r="C2" s="114"/>
      <c r="D2" s="177"/>
      <c r="F2" s="29"/>
      <c r="G2" s="133"/>
      <c r="H2" s="139"/>
      <c r="I2" s="136"/>
      <c r="J2" s="148" t="s">
        <v>200</v>
      </c>
      <c r="K2" s="143"/>
      <c r="L2" s="148" t="s">
        <v>119</v>
      </c>
      <c r="M2" s="148" t="s">
        <v>136</v>
      </c>
      <c r="N2" s="148" t="s">
        <v>138</v>
      </c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</row>
    <row r="3" spans="1:114" x14ac:dyDescent="0.2">
      <c r="A3" s="28" t="s">
        <v>18</v>
      </c>
      <c r="C3" s="115" t="s">
        <v>19</v>
      </c>
      <c r="D3" s="177" t="s">
        <v>109</v>
      </c>
      <c r="E3" s="28" t="s">
        <v>20</v>
      </c>
      <c r="F3" s="29" t="s">
        <v>21</v>
      </c>
      <c r="G3" s="131" t="s">
        <v>22</v>
      </c>
      <c r="H3" s="145" t="s">
        <v>23</v>
      </c>
      <c r="I3" s="145" t="s">
        <v>24</v>
      </c>
      <c r="J3" s="133" t="s">
        <v>25</v>
      </c>
      <c r="K3" s="143" t="s">
        <v>77</v>
      </c>
      <c r="L3" s="133" t="s">
        <v>25</v>
      </c>
      <c r="M3" s="133" t="s">
        <v>25</v>
      </c>
      <c r="N3" s="133" t="s">
        <v>25</v>
      </c>
    </row>
    <row r="4" spans="1:114" s="16" customFormat="1" x14ac:dyDescent="0.2">
      <c r="A4" s="30"/>
      <c r="B4" s="107"/>
      <c r="C4" s="116" t="s">
        <v>26</v>
      </c>
      <c r="D4" s="178" t="s">
        <v>110</v>
      </c>
      <c r="E4" s="31" t="s">
        <v>27</v>
      </c>
      <c r="F4" s="32" t="s">
        <v>28</v>
      </c>
      <c r="G4" s="132" t="s">
        <v>29</v>
      </c>
      <c r="H4" s="141"/>
      <c r="I4" s="147"/>
      <c r="J4" s="137" t="s">
        <v>30</v>
      </c>
      <c r="K4" s="144" t="s">
        <v>30</v>
      </c>
      <c r="L4" s="137" t="s">
        <v>30</v>
      </c>
      <c r="M4" s="137" t="s">
        <v>30</v>
      </c>
      <c r="N4" s="137" t="s">
        <v>30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</row>
    <row r="5" spans="1:114" ht="14.25" customHeight="1" x14ac:dyDescent="0.2">
      <c r="A5" s="33" t="s">
        <v>31</v>
      </c>
      <c r="C5" s="117" t="s">
        <v>115</v>
      </c>
      <c r="D5" s="162">
        <v>4.5500999999999996</v>
      </c>
      <c r="F5" s="58">
        <v>45107</v>
      </c>
      <c r="G5" s="131">
        <v>3379799.38</v>
      </c>
      <c r="H5" s="131">
        <v>3379799.38</v>
      </c>
      <c r="I5" s="131">
        <v>3379799.38</v>
      </c>
      <c r="J5" s="218">
        <v>102151.31</v>
      </c>
      <c r="K5" s="201">
        <f>SUM(J5+L5+M5+N5)</f>
        <v>369007.15</v>
      </c>
      <c r="L5" s="218">
        <v>67952.3</v>
      </c>
      <c r="M5" s="218">
        <v>198903.54</v>
      </c>
      <c r="N5" s="138"/>
    </row>
    <row r="6" spans="1:114" ht="14.25" customHeight="1" x14ac:dyDescent="0.2">
      <c r="A6" s="33"/>
      <c r="C6" s="117" t="s">
        <v>188</v>
      </c>
      <c r="D6" s="162">
        <v>4.5025000000000004</v>
      </c>
      <c r="F6" s="58">
        <v>45107</v>
      </c>
      <c r="G6" s="131">
        <v>12161600.460000001</v>
      </c>
      <c r="H6" s="131">
        <v>12161600.460000001</v>
      </c>
      <c r="I6" s="131">
        <v>12161600.460000001</v>
      </c>
      <c r="J6" s="131">
        <v>132833.34</v>
      </c>
      <c r="K6" s="143">
        <f t="shared" ref="K6:K46" si="0">SUM(J6+L6+M6+N6)</f>
        <v>161600.46</v>
      </c>
      <c r="L6" s="131">
        <v>0</v>
      </c>
      <c r="M6" s="131">
        <v>28767.119999999999</v>
      </c>
    </row>
    <row r="7" spans="1:114" ht="14.25" customHeight="1" x14ac:dyDescent="0.2">
      <c r="A7" s="99" t="s">
        <v>98</v>
      </c>
      <c r="B7" s="127">
        <v>121.63</v>
      </c>
      <c r="C7" s="117" t="s">
        <v>106</v>
      </c>
      <c r="D7" s="162">
        <v>4.6109999999999998</v>
      </c>
      <c r="F7" s="58">
        <v>45107</v>
      </c>
      <c r="G7" s="131">
        <v>800</v>
      </c>
      <c r="H7" s="131">
        <v>800</v>
      </c>
      <c r="I7" s="131">
        <v>800</v>
      </c>
      <c r="J7" s="131">
        <v>734.69</v>
      </c>
      <c r="K7" s="143">
        <f t="shared" si="0"/>
        <v>16843.800000000003</v>
      </c>
      <c r="L7" s="131">
        <v>6928.43</v>
      </c>
      <c r="M7" s="131">
        <v>9180.68</v>
      </c>
    </row>
    <row r="8" spans="1:114" ht="14.25" customHeight="1" x14ac:dyDescent="0.2">
      <c r="A8" s="216" t="s">
        <v>175</v>
      </c>
      <c r="B8" s="127">
        <v>1209.94</v>
      </c>
      <c r="C8" s="117" t="s">
        <v>107</v>
      </c>
      <c r="D8" s="162">
        <v>4.8010000000000002</v>
      </c>
      <c r="F8" s="58">
        <v>45107</v>
      </c>
      <c r="G8" s="131">
        <v>10000000</v>
      </c>
      <c r="H8" s="131">
        <v>10000000</v>
      </c>
      <c r="I8" s="131">
        <v>10000000</v>
      </c>
      <c r="J8" s="131">
        <v>128840.64</v>
      </c>
      <c r="K8" s="143">
        <f t="shared" si="0"/>
        <v>340171.17</v>
      </c>
      <c r="L8" s="131">
        <v>95855.05</v>
      </c>
      <c r="M8" s="131">
        <v>115475.48</v>
      </c>
    </row>
    <row r="9" spans="1:114" ht="14.25" customHeight="1" x14ac:dyDescent="0.2">
      <c r="A9" s="216" t="s">
        <v>176</v>
      </c>
      <c r="B9" s="127">
        <v>3753.81</v>
      </c>
      <c r="C9" s="117" t="s">
        <v>137</v>
      </c>
      <c r="D9" s="162">
        <v>4.13</v>
      </c>
      <c r="E9" s="26" t="s">
        <v>202</v>
      </c>
      <c r="F9" s="58">
        <v>45107</v>
      </c>
      <c r="G9" s="131">
        <v>41451.919999999998</v>
      </c>
      <c r="H9" s="131">
        <v>41451.919999999998</v>
      </c>
      <c r="I9" s="131">
        <v>41451.919999999998</v>
      </c>
      <c r="J9" s="131">
        <v>41451.919999999998</v>
      </c>
      <c r="K9" s="143">
        <f t="shared" si="0"/>
        <v>247102.61</v>
      </c>
      <c r="L9" s="131">
        <v>91739.32</v>
      </c>
      <c r="M9" s="131">
        <v>113911.37</v>
      </c>
    </row>
    <row r="10" spans="1:114" ht="14.25" customHeight="1" x14ac:dyDescent="0.2">
      <c r="A10" s="216" t="s">
        <v>177</v>
      </c>
      <c r="B10" s="127">
        <v>0.82</v>
      </c>
      <c r="C10" s="117" t="s">
        <v>201</v>
      </c>
      <c r="D10" s="162">
        <v>5.25</v>
      </c>
      <c r="E10" s="26" t="s">
        <v>202</v>
      </c>
      <c r="F10" s="58">
        <v>45408</v>
      </c>
      <c r="G10" s="131">
        <v>10000000</v>
      </c>
      <c r="H10" s="131">
        <v>10000000</v>
      </c>
      <c r="I10" s="131">
        <v>10000000</v>
      </c>
      <c r="J10" s="131">
        <v>87500.23</v>
      </c>
      <c r="K10" s="143">
        <f t="shared" si="0"/>
        <v>87500.23</v>
      </c>
      <c r="L10" s="131">
        <v>0</v>
      </c>
      <c r="M10" s="131">
        <v>0</v>
      </c>
    </row>
    <row r="11" spans="1:114" ht="14.25" customHeight="1" x14ac:dyDescent="0.2">
      <c r="A11" s="216" t="s">
        <v>179</v>
      </c>
      <c r="B11" s="127">
        <v>43.73</v>
      </c>
      <c r="C11" s="117" t="s">
        <v>201</v>
      </c>
      <c r="D11" s="162">
        <v>5.4</v>
      </c>
      <c r="E11" s="26" t="s">
        <v>202</v>
      </c>
      <c r="F11" s="58">
        <v>45226</v>
      </c>
      <c r="G11" s="131">
        <v>2000000</v>
      </c>
      <c r="H11" s="131">
        <v>2000000</v>
      </c>
      <c r="I11" s="131">
        <v>2000000</v>
      </c>
      <c r="J11" s="131">
        <v>17457.509999999998</v>
      </c>
      <c r="K11" s="143">
        <f t="shared" si="0"/>
        <v>17457.509999999998</v>
      </c>
      <c r="L11" s="131">
        <v>0</v>
      </c>
      <c r="M11" s="131">
        <v>0</v>
      </c>
    </row>
    <row r="12" spans="1:114" ht="14.25" customHeight="1" x14ac:dyDescent="0.2">
      <c r="A12" s="216" t="s">
        <v>178</v>
      </c>
      <c r="B12" s="127">
        <v>44.73</v>
      </c>
      <c r="C12" s="117" t="s">
        <v>147</v>
      </c>
      <c r="D12" s="162">
        <v>0.16</v>
      </c>
      <c r="F12" s="58">
        <v>45107</v>
      </c>
      <c r="G12" s="131">
        <v>14250.91</v>
      </c>
      <c r="H12" s="131">
        <v>14250.91</v>
      </c>
      <c r="I12" s="131">
        <v>14250.91</v>
      </c>
      <c r="J12" s="131">
        <v>297.12</v>
      </c>
      <c r="K12" s="143">
        <f t="shared" si="0"/>
        <v>1934.3400000000001</v>
      </c>
      <c r="L12" s="131">
        <v>0.01</v>
      </c>
      <c r="M12" s="131">
        <v>1637.21</v>
      </c>
    </row>
    <row r="13" spans="1:114" ht="14.25" customHeight="1" x14ac:dyDescent="0.2">
      <c r="A13" s="216" t="s">
        <v>180</v>
      </c>
      <c r="B13" s="127">
        <v>1.48</v>
      </c>
      <c r="C13" s="117" t="s">
        <v>149</v>
      </c>
      <c r="D13" s="162">
        <v>3</v>
      </c>
      <c r="E13" s="59" t="s">
        <v>150</v>
      </c>
      <c r="F13" s="58">
        <v>45148</v>
      </c>
      <c r="G13" s="131">
        <v>242000</v>
      </c>
      <c r="H13" s="131">
        <v>242000</v>
      </c>
      <c r="I13" s="136">
        <v>241349.02</v>
      </c>
      <c r="J13" s="133">
        <v>1809.88</v>
      </c>
      <c r="K13" s="143">
        <f t="shared" si="0"/>
        <v>5429.8600000000006</v>
      </c>
      <c r="L13" s="133">
        <v>1829.88</v>
      </c>
      <c r="M13" s="133">
        <v>1790.1</v>
      </c>
    </row>
    <row r="14" spans="1:114" ht="14.25" customHeight="1" x14ac:dyDescent="0.2">
      <c r="A14" s="216" t="s">
        <v>181</v>
      </c>
      <c r="B14" s="127">
        <v>180.48</v>
      </c>
      <c r="C14" s="117" t="s">
        <v>151</v>
      </c>
      <c r="D14" s="162">
        <v>3.05</v>
      </c>
      <c r="E14" s="59" t="s">
        <v>152</v>
      </c>
      <c r="F14" s="58">
        <v>45148</v>
      </c>
      <c r="G14" s="131">
        <v>242000</v>
      </c>
      <c r="H14" s="131">
        <v>242000</v>
      </c>
      <c r="I14" s="136">
        <v>241363.54</v>
      </c>
      <c r="J14" s="133">
        <v>1840.93</v>
      </c>
      <c r="K14" s="143">
        <f t="shared" si="0"/>
        <v>5522.79</v>
      </c>
      <c r="L14" s="133">
        <v>1861.16</v>
      </c>
      <c r="M14" s="133">
        <v>1820.7</v>
      </c>
    </row>
    <row r="15" spans="1:114" ht="14.25" customHeight="1" x14ac:dyDescent="0.2">
      <c r="A15" s="216" t="s">
        <v>182</v>
      </c>
      <c r="B15" s="127">
        <v>10967.4</v>
      </c>
      <c r="C15" s="117" t="s">
        <v>153</v>
      </c>
      <c r="D15" s="162">
        <v>3.05</v>
      </c>
      <c r="E15" s="59" t="s">
        <v>154</v>
      </c>
      <c r="F15" s="58">
        <v>45148</v>
      </c>
      <c r="G15" s="131">
        <v>242000</v>
      </c>
      <c r="H15" s="131">
        <v>242000</v>
      </c>
      <c r="I15" s="136">
        <v>241363.54</v>
      </c>
      <c r="J15" s="133">
        <v>1840.93</v>
      </c>
      <c r="K15" s="143">
        <f t="shared" si="0"/>
        <v>5522.79</v>
      </c>
      <c r="L15" s="133">
        <v>1861.16</v>
      </c>
      <c r="M15" s="133">
        <v>1820.7</v>
      </c>
    </row>
    <row r="16" spans="1:114" ht="14.25" customHeight="1" x14ac:dyDescent="0.2">
      <c r="A16" s="216" t="s">
        <v>233</v>
      </c>
      <c r="B16" s="127">
        <v>7530.93</v>
      </c>
      <c r="C16" s="117" t="s">
        <v>155</v>
      </c>
      <c r="D16" s="162">
        <v>3</v>
      </c>
      <c r="E16" s="59" t="s">
        <v>156</v>
      </c>
      <c r="F16" s="58">
        <v>45149</v>
      </c>
      <c r="G16" s="131">
        <v>242000</v>
      </c>
      <c r="H16" s="131">
        <v>242000</v>
      </c>
      <c r="I16" s="136">
        <v>241334.5</v>
      </c>
      <c r="J16" s="133">
        <v>1809.99</v>
      </c>
      <c r="K16" s="143">
        <f t="shared" si="0"/>
        <v>5429.9699999999993</v>
      </c>
      <c r="L16" s="133">
        <v>1829.88</v>
      </c>
      <c r="M16" s="133">
        <v>1790.1</v>
      </c>
    </row>
    <row r="17" spans="1:16" ht="14.25" customHeight="1" x14ac:dyDescent="0.2">
      <c r="A17" s="99" t="s">
        <v>99</v>
      </c>
      <c r="B17" s="108">
        <v>781.79</v>
      </c>
      <c r="C17" s="117" t="s">
        <v>157</v>
      </c>
      <c r="D17" s="162">
        <v>3.05</v>
      </c>
      <c r="E17" s="59" t="s">
        <v>158</v>
      </c>
      <c r="F17" s="58">
        <v>45149</v>
      </c>
      <c r="G17" s="131">
        <v>242000</v>
      </c>
      <c r="H17" s="131">
        <v>242000</v>
      </c>
      <c r="I17" s="136">
        <v>242000</v>
      </c>
      <c r="J17" s="133">
        <v>1840.93</v>
      </c>
      <c r="K17" s="143">
        <f t="shared" si="0"/>
        <v>5522.79</v>
      </c>
      <c r="L17" s="133">
        <v>1861.16</v>
      </c>
      <c r="M17" s="133">
        <v>1820.7</v>
      </c>
    </row>
    <row r="18" spans="1:16" x14ac:dyDescent="0.2">
      <c r="A18" s="99" t="s">
        <v>100</v>
      </c>
      <c r="B18" s="108">
        <v>9504.09</v>
      </c>
      <c r="C18" s="118" t="s">
        <v>159</v>
      </c>
      <c r="D18" s="162">
        <v>3</v>
      </c>
      <c r="E18" s="59" t="s">
        <v>160</v>
      </c>
      <c r="F18" s="35">
        <v>45153</v>
      </c>
      <c r="G18" s="133">
        <v>242000</v>
      </c>
      <c r="H18" s="133">
        <v>242000</v>
      </c>
      <c r="I18" s="136">
        <v>241269.16</v>
      </c>
      <c r="J18" s="133">
        <v>1809.99</v>
      </c>
      <c r="K18" s="143">
        <f t="shared" si="0"/>
        <v>5429.9699999999993</v>
      </c>
      <c r="L18" s="133">
        <v>1829.88</v>
      </c>
      <c r="M18" s="133">
        <v>1790.1</v>
      </c>
    </row>
    <row r="19" spans="1:16" ht="14.25" customHeight="1" x14ac:dyDescent="0.2">
      <c r="A19" s="99" t="s">
        <v>101</v>
      </c>
      <c r="B19" s="127">
        <v>1142.76</v>
      </c>
      <c r="C19" s="119" t="s">
        <v>139</v>
      </c>
      <c r="D19" s="162">
        <v>2.4279999999999999</v>
      </c>
      <c r="E19" s="59" t="s">
        <v>144</v>
      </c>
      <c r="F19" s="173">
        <v>45260</v>
      </c>
      <c r="G19" s="133">
        <v>918000</v>
      </c>
      <c r="H19" s="131">
        <v>893195.02</v>
      </c>
      <c r="I19" s="131">
        <v>899924.58</v>
      </c>
      <c r="J19" s="133">
        <v>5446.35</v>
      </c>
      <c r="K19" s="143">
        <f t="shared" si="0"/>
        <v>16339.05</v>
      </c>
      <c r="L19" s="133">
        <v>5506.2</v>
      </c>
      <c r="M19" s="133">
        <v>5386.5</v>
      </c>
    </row>
    <row r="20" spans="1:16" ht="14.25" customHeight="1" x14ac:dyDescent="0.2">
      <c r="A20" s="99" t="s">
        <v>102</v>
      </c>
      <c r="B20" s="215">
        <v>15.07</v>
      </c>
      <c r="C20" s="119" t="s">
        <v>203</v>
      </c>
      <c r="D20" s="223">
        <v>4.9000000000000004</v>
      </c>
      <c r="E20" s="224" t="s">
        <v>204</v>
      </c>
      <c r="F20" s="173">
        <v>45310</v>
      </c>
      <c r="G20" s="133">
        <v>241000</v>
      </c>
      <c r="H20" s="133">
        <v>241000</v>
      </c>
      <c r="I20" s="131">
        <v>241000</v>
      </c>
      <c r="J20" s="133">
        <v>2337.46</v>
      </c>
      <c r="K20" s="143">
        <f t="shared" si="0"/>
        <v>2337.46</v>
      </c>
      <c r="L20" s="133">
        <v>0</v>
      </c>
      <c r="M20" s="133">
        <v>0</v>
      </c>
      <c r="P20" s="36"/>
    </row>
    <row r="21" spans="1:16" ht="14.25" customHeight="1" x14ac:dyDescent="0.2">
      <c r="A21" s="99" t="s">
        <v>130</v>
      </c>
      <c r="B21" s="127">
        <v>393.52</v>
      </c>
      <c r="C21" s="119" t="s">
        <v>161</v>
      </c>
      <c r="D21" s="162">
        <v>3.15</v>
      </c>
      <c r="E21" s="59" t="s">
        <v>162</v>
      </c>
      <c r="F21" s="173">
        <v>45334</v>
      </c>
      <c r="G21" s="133">
        <v>245000</v>
      </c>
      <c r="H21" s="133">
        <v>245000</v>
      </c>
      <c r="I21" s="131">
        <v>241785.60000000001</v>
      </c>
      <c r="J21" s="133">
        <v>1924.65</v>
      </c>
      <c r="K21" s="143">
        <f t="shared" si="0"/>
        <v>5773.95</v>
      </c>
      <c r="L21" s="133">
        <v>1945.8</v>
      </c>
      <c r="M21" s="133">
        <v>1903.5</v>
      </c>
    </row>
    <row r="22" spans="1:16" ht="14.25" customHeight="1" x14ac:dyDescent="0.2">
      <c r="A22" s="122" t="s">
        <v>105</v>
      </c>
      <c r="B22" s="127">
        <v>9395.3700000000008</v>
      </c>
      <c r="C22" s="119" t="s">
        <v>163</v>
      </c>
      <c r="D22" s="162">
        <v>3.2</v>
      </c>
      <c r="E22" s="59" t="s">
        <v>164</v>
      </c>
      <c r="F22" s="173">
        <v>45334</v>
      </c>
      <c r="G22" s="133">
        <v>249000</v>
      </c>
      <c r="H22" s="133">
        <v>249000</v>
      </c>
      <c r="I22" s="131">
        <v>245795.37</v>
      </c>
      <c r="J22" s="133">
        <v>1986.53</v>
      </c>
      <c r="K22" s="143">
        <f t="shared" si="0"/>
        <v>5959.59</v>
      </c>
      <c r="L22" s="133">
        <v>2008.36</v>
      </c>
      <c r="M22" s="133">
        <v>1964.7</v>
      </c>
    </row>
    <row r="23" spans="1:16" ht="14.25" customHeight="1" x14ac:dyDescent="0.2">
      <c r="A23" s="100" t="s">
        <v>103</v>
      </c>
      <c r="B23" s="110">
        <f>SUM(B7:B22)</f>
        <v>45087.55</v>
      </c>
      <c r="C23" s="119" t="s">
        <v>205</v>
      </c>
      <c r="D23" s="162">
        <v>5.25</v>
      </c>
      <c r="E23" s="59" t="s">
        <v>206</v>
      </c>
      <c r="F23" s="173">
        <v>45345</v>
      </c>
      <c r="G23" s="133">
        <v>230000</v>
      </c>
      <c r="H23" s="133">
        <v>230000</v>
      </c>
      <c r="I23" s="131">
        <v>230000</v>
      </c>
      <c r="J23" s="133">
        <v>1257.42</v>
      </c>
      <c r="K23" s="143">
        <f t="shared" si="0"/>
        <v>1257.42</v>
      </c>
      <c r="L23" s="133">
        <v>0</v>
      </c>
      <c r="M23" s="133">
        <v>0</v>
      </c>
    </row>
    <row r="24" spans="1:16" ht="14.25" customHeight="1" thickBot="1" x14ac:dyDescent="0.25">
      <c r="A24" s="100" t="s">
        <v>116</v>
      </c>
      <c r="B24" s="111">
        <v>57063.76</v>
      </c>
      <c r="C24" s="119" t="s">
        <v>207</v>
      </c>
      <c r="D24" s="162">
        <v>5.2</v>
      </c>
      <c r="E24" s="59" t="s">
        <v>208</v>
      </c>
      <c r="F24" s="173">
        <v>45351</v>
      </c>
      <c r="G24" s="133">
        <v>229000</v>
      </c>
      <c r="H24" s="133">
        <v>229000</v>
      </c>
      <c r="I24" s="131">
        <v>229000</v>
      </c>
      <c r="J24" s="133">
        <v>1044.1600000000001</v>
      </c>
      <c r="K24" s="143">
        <f t="shared" si="0"/>
        <v>1044.1600000000001</v>
      </c>
      <c r="L24" s="133">
        <v>0</v>
      </c>
      <c r="M24" s="133">
        <v>0</v>
      </c>
    </row>
    <row r="25" spans="1:16" ht="14.25" customHeight="1" thickTop="1" x14ac:dyDescent="0.2">
      <c r="A25" s="100" t="s">
        <v>104</v>
      </c>
      <c r="B25" s="108">
        <f>SUM(B23:B24)</f>
        <v>102151.31</v>
      </c>
      <c r="C25" s="119" t="s">
        <v>139</v>
      </c>
      <c r="D25" s="162">
        <v>3.0649999999999999</v>
      </c>
      <c r="E25" s="59" t="s">
        <v>165</v>
      </c>
      <c r="F25" s="173">
        <v>45351</v>
      </c>
      <c r="G25" s="133">
        <v>1000000</v>
      </c>
      <c r="H25" s="131">
        <v>994812.78</v>
      </c>
      <c r="I25" s="131">
        <v>978790</v>
      </c>
      <c r="J25" s="133">
        <v>7557.55</v>
      </c>
      <c r="K25" s="143">
        <f t="shared" si="0"/>
        <v>22672.65</v>
      </c>
      <c r="L25" s="133">
        <v>7640.6</v>
      </c>
      <c r="M25" s="133">
        <v>7474.5</v>
      </c>
    </row>
    <row r="26" spans="1:16" ht="14.25" customHeight="1" x14ac:dyDescent="0.2">
      <c r="A26" s="100"/>
      <c r="B26" s="108"/>
      <c r="C26" s="119" t="s">
        <v>209</v>
      </c>
      <c r="D26" s="162">
        <v>4.95</v>
      </c>
      <c r="E26" s="59" t="s">
        <v>210</v>
      </c>
      <c r="F26" s="173">
        <v>45401</v>
      </c>
      <c r="G26" s="133">
        <v>238000</v>
      </c>
      <c r="H26" s="131">
        <v>238000</v>
      </c>
      <c r="I26" s="131">
        <v>238000</v>
      </c>
      <c r="J26" s="133">
        <v>2291.88</v>
      </c>
      <c r="K26" s="143">
        <f t="shared" si="0"/>
        <v>2291.88</v>
      </c>
      <c r="L26" s="133">
        <v>0</v>
      </c>
      <c r="M26" s="133">
        <v>0</v>
      </c>
    </row>
    <row r="27" spans="1:16" ht="15.75" customHeight="1" x14ac:dyDescent="0.2">
      <c r="A27" s="100"/>
      <c r="B27" s="108"/>
      <c r="C27" s="119" t="s">
        <v>141</v>
      </c>
      <c r="D27" s="162">
        <v>3</v>
      </c>
      <c r="E27" s="202" t="s">
        <v>145</v>
      </c>
      <c r="F27" s="58">
        <v>45432</v>
      </c>
      <c r="G27" s="133">
        <v>246000</v>
      </c>
      <c r="H27" s="133">
        <v>246000</v>
      </c>
      <c r="I27" s="131">
        <v>240834</v>
      </c>
      <c r="J27" s="133">
        <v>1840.02</v>
      </c>
      <c r="K27" s="143">
        <f t="shared" si="0"/>
        <v>5520.06</v>
      </c>
      <c r="L27" s="133">
        <v>1860.24</v>
      </c>
      <c r="M27" s="133">
        <v>1819.8</v>
      </c>
    </row>
    <row r="28" spans="1:16" ht="15.75" customHeight="1" x14ac:dyDescent="0.2">
      <c r="A28" s="217"/>
      <c r="B28" s="164"/>
      <c r="C28" s="119" t="s">
        <v>213</v>
      </c>
      <c r="D28" s="162">
        <v>5.15</v>
      </c>
      <c r="E28" s="202" t="s">
        <v>211</v>
      </c>
      <c r="F28" s="58">
        <v>45436</v>
      </c>
      <c r="G28" s="133">
        <v>229000</v>
      </c>
      <c r="H28" s="133">
        <v>229000</v>
      </c>
      <c r="I28" s="131">
        <v>229000</v>
      </c>
      <c r="J28" s="133">
        <v>1227.78</v>
      </c>
      <c r="K28" s="143">
        <f t="shared" si="0"/>
        <v>1227.78</v>
      </c>
      <c r="L28" s="133">
        <v>0</v>
      </c>
      <c r="M28" s="133">
        <v>0</v>
      </c>
    </row>
    <row r="29" spans="1:16" ht="15" customHeight="1" x14ac:dyDescent="0.2">
      <c r="A29" s="217"/>
      <c r="B29" s="164"/>
      <c r="C29" s="119" t="s">
        <v>212</v>
      </c>
      <c r="D29" s="162">
        <v>5.2</v>
      </c>
      <c r="E29" s="202" t="s">
        <v>214</v>
      </c>
      <c r="F29" s="58">
        <v>45436</v>
      </c>
      <c r="G29" s="133">
        <v>230000</v>
      </c>
      <c r="H29" s="133">
        <v>230000</v>
      </c>
      <c r="I29" s="131">
        <v>229519.3</v>
      </c>
      <c r="J29" s="133">
        <v>1245.26</v>
      </c>
      <c r="K29" s="143">
        <f t="shared" si="0"/>
        <v>1245.26</v>
      </c>
      <c r="L29" s="133">
        <v>0</v>
      </c>
      <c r="M29" s="133">
        <v>0</v>
      </c>
    </row>
    <row r="30" spans="1:16" ht="14.25" customHeight="1" x14ac:dyDescent="0.2">
      <c r="A30" s="217"/>
      <c r="B30" s="164"/>
      <c r="C30" s="119" t="s">
        <v>167</v>
      </c>
      <c r="D30" s="162">
        <v>3.5</v>
      </c>
      <c r="E30" s="202" t="s">
        <v>166</v>
      </c>
      <c r="F30" s="58">
        <v>45527</v>
      </c>
      <c r="G30" s="133">
        <v>1500000</v>
      </c>
      <c r="H30" s="133">
        <v>1500000</v>
      </c>
      <c r="I30" s="131">
        <v>1461720</v>
      </c>
      <c r="J30" s="133">
        <v>13089.44</v>
      </c>
      <c r="K30" s="143">
        <f t="shared" si="0"/>
        <v>39268.32</v>
      </c>
      <c r="L30" s="133">
        <v>13233.28</v>
      </c>
      <c r="M30" s="133">
        <v>12945.6</v>
      </c>
    </row>
    <row r="31" spans="1:16" ht="14.25" customHeight="1" x14ac:dyDescent="0.2">
      <c r="A31" s="217"/>
      <c r="B31" s="164"/>
      <c r="C31" s="119" t="s">
        <v>215</v>
      </c>
      <c r="D31" s="162">
        <v>5.25</v>
      </c>
      <c r="E31" s="59" t="s">
        <v>190</v>
      </c>
      <c r="F31" s="173">
        <v>45733</v>
      </c>
      <c r="G31" s="133">
        <v>249000</v>
      </c>
      <c r="H31" s="131">
        <v>249000</v>
      </c>
      <c r="I31" s="131">
        <v>248235.57</v>
      </c>
      <c r="J31" s="133">
        <v>3345.16</v>
      </c>
      <c r="K31" s="143">
        <f t="shared" si="0"/>
        <v>3896.56</v>
      </c>
      <c r="L31" s="133">
        <v>0</v>
      </c>
      <c r="M31" s="133">
        <v>551.4</v>
      </c>
    </row>
    <row r="32" spans="1:16" ht="14.25" customHeight="1" x14ac:dyDescent="0.2">
      <c r="A32" s="217"/>
      <c r="B32" s="164"/>
      <c r="C32" s="119" t="s">
        <v>191</v>
      </c>
      <c r="D32" s="162">
        <v>5.25</v>
      </c>
      <c r="E32" s="221">
        <v>254673278</v>
      </c>
      <c r="F32" s="173">
        <v>45737</v>
      </c>
      <c r="G32" s="133">
        <v>243000</v>
      </c>
      <c r="H32" s="131">
        <v>243000</v>
      </c>
      <c r="I32" s="131">
        <v>242232.12</v>
      </c>
      <c r="J32" s="133">
        <v>3264.17</v>
      </c>
      <c r="K32" s="143">
        <f t="shared" si="0"/>
        <v>3622.87</v>
      </c>
      <c r="L32" s="133">
        <v>0</v>
      </c>
      <c r="M32" s="133">
        <v>358.7</v>
      </c>
    </row>
    <row r="33" spans="1:14" ht="14.25" customHeight="1" x14ac:dyDescent="0.2">
      <c r="A33" s="217"/>
      <c r="B33" s="164"/>
      <c r="C33" s="119" t="s">
        <v>192</v>
      </c>
      <c r="D33" s="162">
        <v>5.3</v>
      </c>
      <c r="E33" s="59" t="s">
        <v>193</v>
      </c>
      <c r="F33" s="173">
        <v>45743</v>
      </c>
      <c r="G33" s="133">
        <v>249000</v>
      </c>
      <c r="H33" s="131">
        <v>249000</v>
      </c>
      <c r="I33" s="131">
        <v>248437.26</v>
      </c>
      <c r="J33" s="133">
        <v>3368.82</v>
      </c>
      <c r="K33" s="143">
        <f t="shared" si="0"/>
        <v>3739.02</v>
      </c>
      <c r="L33" s="133">
        <v>0</v>
      </c>
      <c r="M33" s="133">
        <v>370.2</v>
      </c>
    </row>
    <row r="34" spans="1:14" ht="14.25" customHeight="1" x14ac:dyDescent="0.2">
      <c r="A34" s="217"/>
      <c r="B34" s="164"/>
      <c r="C34" s="119" t="s">
        <v>194</v>
      </c>
      <c r="D34" s="162">
        <v>5.15</v>
      </c>
      <c r="E34" s="221" t="s">
        <v>195</v>
      </c>
      <c r="F34" s="173">
        <v>45743</v>
      </c>
      <c r="G34" s="133">
        <v>243000</v>
      </c>
      <c r="H34" s="131">
        <v>243000</v>
      </c>
      <c r="I34" s="131">
        <v>241831.17</v>
      </c>
      <c r="J34" s="133">
        <v>3200.47</v>
      </c>
      <c r="K34" s="143">
        <f t="shared" si="0"/>
        <v>3376.3199999999997</v>
      </c>
      <c r="L34" s="133">
        <v>0</v>
      </c>
      <c r="M34" s="133">
        <v>175.85</v>
      </c>
    </row>
    <row r="35" spans="1:14" ht="14.25" customHeight="1" x14ac:dyDescent="0.2">
      <c r="A35" s="217"/>
      <c r="B35" s="164"/>
      <c r="C35" s="119"/>
      <c r="D35" s="162"/>
      <c r="E35" s="221"/>
      <c r="F35" s="173"/>
      <c r="H35" s="131"/>
      <c r="I35" s="131"/>
    </row>
    <row r="36" spans="1:14" ht="14.25" customHeight="1" x14ac:dyDescent="0.2">
      <c r="A36" s="217"/>
      <c r="B36" s="164"/>
      <c r="C36" s="119"/>
      <c r="D36" s="162"/>
      <c r="E36" s="221"/>
      <c r="F36" s="173"/>
      <c r="H36" s="131"/>
      <c r="I36" s="131"/>
    </row>
    <row r="37" spans="1:14" ht="14.25" customHeight="1" x14ac:dyDescent="0.2">
      <c r="A37" s="217"/>
      <c r="B37" s="164"/>
      <c r="C37" s="119"/>
      <c r="D37" s="162"/>
      <c r="E37" s="221"/>
      <c r="F37" s="173"/>
      <c r="H37" s="131"/>
      <c r="I37" s="131"/>
    </row>
    <row r="38" spans="1:14" ht="14.25" customHeight="1" x14ac:dyDescent="0.2">
      <c r="A38" s="217"/>
      <c r="B38" s="164"/>
      <c r="C38" s="119"/>
      <c r="D38" s="162"/>
      <c r="E38" s="221"/>
      <c r="F38" s="173"/>
      <c r="H38" s="131"/>
      <c r="I38" s="131"/>
    </row>
    <row r="39" spans="1:14" ht="12" customHeight="1" x14ac:dyDescent="0.2">
      <c r="A39" s="33"/>
      <c r="C39" s="114"/>
      <c r="D39" s="177"/>
      <c r="E39" s="33"/>
      <c r="F39" s="29"/>
      <c r="H39" s="133"/>
      <c r="I39" s="133"/>
      <c r="J39" s="148" t="s">
        <v>200</v>
      </c>
      <c r="L39" s="148" t="s">
        <v>119</v>
      </c>
      <c r="M39" s="148" t="s">
        <v>136</v>
      </c>
      <c r="N39" s="148"/>
    </row>
    <row r="40" spans="1:14" ht="12" customHeight="1" x14ac:dyDescent="0.2">
      <c r="A40" s="28" t="s">
        <v>18</v>
      </c>
      <c r="C40" s="115" t="s">
        <v>19</v>
      </c>
      <c r="D40" s="177" t="s">
        <v>109</v>
      </c>
      <c r="E40" s="28" t="s">
        <v>20</v>
      </c>
      <c r="F40" s="29" t="s">
        <v>21</v>
      </c>
      <c r="G40" s="131" t="s">
        <v>22</v>
      </c>
      <c r="H40" s="143"/>
      <c r="J40" s="133" t="s">
        <v>25</v>
      </c>
      <c r="K40" s="143" t="s">
        <v>77</v>
      </c>
      <c r="L40" s="133" t="s">
        <v>25</v>
      </c>
      <c r="M40" s="133" t="s">
        <v>25</v>
      </c>
    </row>
    <row r="41" spans="1:14" ht="12" customHeight="1" x14ac:dyDescent="0.2">
      <c r="A41" s="30"/>
      <c r="B41" s="107"/>
      <c r="C41" s="116" t="s">
        <v>26</v>
      </c>
      <c r="D41" s="178" t="s">
        <v>110</v>
      </c>
      <c r="E41" s="31" t="s">
        <v>27</v>
      </c>
      <c r="F41" s="32" t="s">
        <v>28</v>
      </c>
      <c r="G41" s="132" t="s">
        <v>29</v>
      </c>
      <c r="H41" s="184" t="s">
        <v>23</v>
      </c>
      <c r="I41" s="184" t="s">
        <v>24</v>
      </c>
      <c r="J41" s="137" t="s">
        <v>30</v>
      </c>
      <c r="K41" s="144" t="s">
        <v>30</v>
      </c>
      <c r="L41" s="137" t="s">
        <v>30</v>
      </c>
      <c r="M41" s="137" t="s">
        <v>30</v>
      </c>
      <c r="N41" s="137"/>
    </row>
    <row r="42" spans="1:14" ht="14.25" customHeight="1" x14ac:dyDescent="0.2">
      <c r="A42" s="217"/>
      <c r="B42" s="164"/>
      <c r="C42" s="119" t="s">
        <v>139</v>
      </c>
      <c r="D42" s="162">
        <v>1.4370000000000001</v>
      </c>
      <c r="E42" s="59" t="s">
        <v>142</v>
      </c>
      <c r="F42" s="173">
        <v>44895</v>
      </c>
      <c r="G42" s="133">
        <v>0</v>
      </c>
      <c r="H42" s="131">
        <v>0</v>
      </c>
      <c r="I42" s="131">
        <v>0</v>
      </c>
      <c r="J42" s="133">
        <v>0</v>
      </c>
      <c r="K42" s="143">
        <f t="shared" si="0"/>
        <v>2149.0700000000002</v>
      </c>
      <c r="L42" s="133">
        <v>2149.0700000000002</v>
      </c>
      <c r="M42" s="133">
        <v>0</v>
      </c>
    </row>
    <row r="43" spans="1:14" ht="14.25" customHeight="1" x14ac:dyDescent="0.2">
      <c r="A43" s="217"/>
      <c r="B43" s="164"/>
      <c r="C43" s="119" t="s">
        <v>139</v>
      </c>
      <c r="D43" s="162">
        <v>2.855</v>
      </c>
      <c r="E43" s="26" t="s">
        <v>148</v>
      </c>
      <c r="F43" s="58">
        <v>44985</v>
      </c>
      <c r="G43" s="136">
        <v>0</v>
      </c>
      <c r="H43" s="136">
        <v>0</v>
      </c>
      <c r="I43" s="136">
        <v>0</v>
      </c>
      <c r="J43" s="133">
        <v>0</v>
      </c>
      <c r="K43" s="143">
        <f t="shared" si="0"/>
        <v>17748.580000000002</v>
      </c>
      <c r="L43" s="133">
        <v>10796.2</v>
      </c>
      <c r="M43" s="133">
        <v>6952.38</v>
      </c>
    </row>
    <row r="44" spans="1:14" x14ac:dyDescent="0.2">
      <c r="A44" s="217"/>
      <c r="B44" s="164"/>
      <c r="C44" s="119" t="s">
        <v>140</v>
      </c>
      <c r="D44" s="162">
        <v>2.113</v>
      </c>
      <c r="E44" s="59" t="s">
        <v>143</v>
      </c>
      <c r="F44" s="173">
        <v>45065</v>
      </c>
      <c r="G44" s="133">
        <v>0</v>
      </c>
      <c r="H44" s="131">
        <v>0</v>
      </c>
      <c r="I44" s="131">
        <v>0</v>
      </c>
      <c r="J44" s="133">
        <v>2515.9699999999998</v>
      </c>
      <c r="K44" s="143">
        <f t="shared" si="0"/>
        <v>12056.41</v>
      </c>
      <c r="L44" s="133">
        <v>4822.6400000000003</v>
      </c>
      <c r="M44" s="133">
        <v>4717.8</v>
      </c>
    </row>
    <row r="45" spans="1:14" ht="12" customHeight="1" x14ac:dyDescent="0.2">
      <c r="A45" s="217"/>
      <c r="B45" s="164"/>
      <c r="K45" s="143">
        <f t="shared" si="0"/>
        <v>0</v>
      </c>
    </row>
    <row r="46" spans="1:14" ht="12" customHeight="1" thickBot="1" x14ac:dyDescent="0.25">
      <c r="A46" s="33"/>
      <c r="C46" s="120"/>
      <c r="D46" s="179"/>
      <c r="E46" s="60" t="s">
        <v>78</v>
      </c>
      <c r="F46" s="61"/>
      <c r="G46" s="140">
        <f>SUM(G5:G45)</f>
        <v>45588902.670000002</v>
      </c>
      <c r="H46" s="134">
        <f>SUM(H5:H45)</f>
        <v>45558910.470000006</v>
      </c>
      <c r="I46" s="142">
        <f>SUM(I5:I45)</f>
        <v>45492687.399999991</v>
      </c>
      <c r="J46" s="140">
        <f>SUM(J5:J45)</f>
        <v>579162.5</v>
      </c>
      <c r="K46" s="165">
        <f t="shared" si="0"/>
        <v>1426001.85</v>
      </c>
      <c r="L46" s="140">
        <f>SUM(L5:L45)</f>
        <v>323510.62</v>
      </c>
      <c r="M46" s="140">
        <f>SUM(M5:M45)</f>
        <v>523328.73</v>
      </c>
      <c r="N46" s="140"/>
    </row>
    <row r="47" spans="1:14" ht="12" customHeight="1" x14ac:dyDescent="0.2">
      <c r="A47" s="33"/>
      <c r="C47" s="120"/>
      <c r="D47" s="179"/>
      <c r="E47" s="60"/>
      <c r="F47" s="61"/>
      <c r="H47" s="131"/>
    </row>
    <row r="48" spans="1:14" ht="12" customHeight="1" x14ac:dyDescent="0.2">
      <c r="A48" s="33"/>
      <c r="C48" s="120"/>
      <c r="D48" s="179"/>
      <c r="E48" s="60"/>
      <c r="F48" s="61"/>
      <c r="G48" s="131"/>
      <c r="H48" s="136"/>
    </row>
    <row r="49" spans="1:14" ht="12" customHeight="1" x14ac:dyDescent="0.2">
      <c r="A49" s="188" t="s">
        <v>133</v>
      </c>
      <c r="B49" s="164"/>
      <c r="C49" s="117" t="s">
        <v>114</v>
      </c>
      <c r="D49" s="162">
        <v>4.55</v>
      </c>
      <c r="E49" s="60"/>
      <c r="F49" s="58">
        <v>45107</v>
      </c>
      <c r="G49" s="131">
        <v>14261930.98</v>
      </c>
      <c r="H49" s="131">
        <v>14261930.98</v>
      </c>
      <c r="I49" s="131">
        <v>14261930.98</v>
      </c>
      <c r="J49" s="133">
        <v>102720.58</v>
      </c>
      <c r="K49" s="143">
        <f>SUM(J49+L49+M49+N49)</f>
        <v>310322.32</v>
      </c>
      <c r="L49" s="133">
        <v>113759.83</v>
      </c>
      <c r="M49" s="133">
        <v>93841.91</v>
      </c>
    </row>
    <row r="50" spans="1:14" ht="12" customHeight="1" x14ac:dyDescent="0.2">
      <c r="C50" s="117"/>
      <c r="D50" s="180"/>
      <c r="E50" s="37"/>
      <c r="F50" s="35"/>
      <c r="G50" s="131"/>
      <c r="H50" s="131"/>
      <c r="I50" s="131"/>
    </row>
    <row r="51" spans="1:14" ht="12" customHeight="1" x14ac:dyDescent="0.2">
      <c r="A51" s="33" t="s">
        <v>7</v>
      </c>
      <c r="B51" s="164"/>
      <c r="C51" s="117" t="s">
        <v>114</v>
      </c>
      <c r="D51" s="162">
        <v>4.55</v>
      </c>
      <c r="F51" s="58">
        <v>45107</v>
      </c>
      <c r="G51" s="133">
        <v>5946.83</v>
      </c>
      <c r="H51" s="133">
        <v>5946.83</v>
      </c>
      <c r="I51" s="133">
        <v>5946.83</v>
      </c>
      <c r="J51" s="133">
        <v>42.29</v>
      </c>
      <c r="K51" s="143">
        <f t="shared" ref="K51:K76" si="1">SUM(J51+L51+M51+N51)</f>
        <v>2887.3999999999996</v>
      </c>
      <c r="L51" s="133">
        <v>2807.95</v>
      </c>
      <c r="M51" s="133">
        <v>37.159999999999997</v>
      </c>
    </row>
    <row r="52" spans="1:14" ht="12" customHeight="1" x14ac:dyDescent="0.2">
      <c r="A52" s="33"/>
      <c r="B52" s="164"/>
      <c r="C52" s="117"/>
      <c r="D52" s="162"/>
      <c r="E52"/>
      <c r="F52" s="58"/>
      <c r="G52" s="135"/>
      <c r="H52" s="135"/>
      <c r="I52" s="135"/>
      <c r="N52" s="135"/>
    </row>
    <row r="53" spans="1:14" ht="12" customHeight="1" x14ac:dyDescent="0.2">
      <c r="A53" s="33" t="s">
        <v>81</v>
      </c>
      <c r="B53" s="164"/>
      <c r="C53" s="117" t="s">
        <v>114</v>
      </c>
      <c r="D53" s="162">
        <v>4.55</v>
      </c>
      <c r="F53" s="58">
        <v>45107</v>
      </c>
      <c r="G53" s="135">
        <v>5034.9399999999996</v>
      </c>
      <c r="H53" s="135">
        <v>5034.9399999999996</v>
      </c>
      <c r="I53" s="135">
        <v>5034.9399999999996</v>
      </c>
      <c r="J53" s="135">
        <v>35.799999999999997</v>
      </c>
      <c r="K53" s="143">
        <f t="shared" si="1"/>
        <v>97.86</v>
      </c>
      <c r="L53" s="135">
        <v>30.59</v>
      </c>
      <c r="M53" s="135">
        <v>31.47</v>
      </c>
      <c r="N53" s="135"/>
    </row>
    <row r="54" spans="1:14" ht="12" customHeight="1" x14ac:dyDescent="0.2">
      <c r="A54" s="33"/>
      <c r="B54" s="128"/>
      <c r="C54" s="117"/>
      <c r="D54" s="162"/>
      <c r="F54" s="58"/>
      <c r="G54" s="135"/>
      <c r="H54" s="135"/>
      <c r="I54" s="135"/>
      <c r="J54" s="135"/>
      <c r="L54" s="135"/>
      <c r="M54" s="135"/>
      <c r="N54" s="135"/>
    </row>
    <row r="55" spans="1:14" ht="12" customHeight="1" x14ac:dyDescent="0.2">
      <c r="A55" s="33" t="s">
        <v>121</v>
      </c>
      <c r="B55" s="128"/>
      <c r="C55" s="117" t="s">
        <v>114</v>
      </c>
      <c r="D55" s="162">
        <v>4.55</v>
      </c>
      <c r="F55" s="58">
        <v>45107</v>
      </c>
      <c r="G55" s="135">
        <v>8927120.6899999995</v>
      </c>
      <c r="H55" s="135">
        <v>8927120.6899999995</v>
      </c>
      <c r="I55" s="135">
        <v>8927120.6899999995</v>
      </c>
      <c r="J55" s="135">
        <v>73387.06</v>
      </c>
      <c r="K55" s="143">
        <f t="shared" si="1"/>
        <v>214426.47999999998</v>
      </c>
      <c r="L55" s="135">
        <v>54330.12</v>
      </c>
      <c r="M55" s="135">
        <v>86709.3</v>
      </c>
      <c r="N55" s="135"/>
    </row>
    <row r="56" spans="1:14" ht="12" customHeight="1" x14ac:dyDescent="0.2">
      <c r="A56" s="33"/>
      <c r="B56" s="128"/>
      <c r="C56" s="117" t="s">
        <v>217</v>
      </c>
      <c r="D56" s="162">
        <v>4.8499999999999996</v>
      </c>
      <c r="E56" s="26" t="s">
        <v>216</v>
      </c>
      <c r="F56" s="58">
        <v>45117</v>
      </c>
      <c r="G56" s="135">
        <v>247000</v>
      </c>
      <c r="H56" s="135">
        <v>247000</v>
      </c>
      <c r="I56" s="135">
        <v>247000</v>
      </c>
      <c r="J56" s="135">
        <v>1772.28</v>
      </c>
      <c r="K56" s="143">
        <f t="shared" si="1"/>
        <v>1772.28</v>
      </c>
      <c r="L56" s="135">
        <v>0</v>
      </c>
      <c r="M56" s="135">
        <v>0</v>
      </c>
      <c r="N56" s="135"/>
    </row>
    <row r="57" spans="1:14" ht="12" customHeight="1" x14ac:dyDescent="0.2">
      <c r="A57" s="33"/>
      <c r="B57" s="128"/>
      <c r="C57" s="117" t="s">
        <v>218</v>
      </c>
      <c r="D57" s="162">
        <v>5.1429999999999998</v>
      </c>
      <c r="E57" s="26" t="s">
        <v>219</v>
      </c>
      <c r="F57" s="58">
        <v>45141</v>
      </c>
      <c r="G57" s="135">
        <v>1260000</v>
      </c>
      <c r="H57" s="135">
        <v>1244220.08</v>
      </c>
      <c r="I57" s="135">
        <v>1254468.6000000001</v>
      </c>
      <c r="J57" s="135">
        <v>9994.3799999999992</v>
      </c>
      <c r="K57" s="143">
        <f t="shared" si="1"/>
        <v>9994.3799999999992</v>
      </c>
      <c r="L57" s="135">
        <v>0</v>
      </c>
      <c r="M57" s="135">
        <v>0</v>
      </c>
      <c r="N57" s="135"/>
    </row>
    <row r="58" spans="1:14" ht="12" customHeight="1" x14ac:dyDescent="0.2">
      <c r="A58" s="33"/>
      <c r="B58" s="128"/>
      <c r="C58" s="117" t="s">
        <v>220</v>
      </c>
      <c r="D58" s="162">
        <v>4.95</v>
      </c>
      <c r="E58" s="26" t="s">
        <v>221</v>
      </c>
      <c r="F58" s="58">
        <v>45142</v>
      </c>
      <c r="G58" s="135">
        <v>246000</v>
      </c>
      <c r="H58" s="135">
        <v>246100.08</v>
      </c>
      <c r="I58" s="135">
        <v>246000</v>
      </c>
      <c r="J58" s="135">
        <v>1839.39</v>
      </c>
      <c r="K58" s="143">
        <f t="shared" si="1"/>
        <v>1839.39</v>
      </c>
      <c r="L58" s="135">
        <v>0</v>
      </c>
      <c r="M58" s="135">
        <v>0</v>
      </c>
      <c r="N58" s="135"/>
    </row>
    <row r="59" spans="1:14" ht="12" customHeight="1" x14ac:dyDescent="0.2">
      <c r="A59" s="33"/>
      <c r="B59" s="128"/>
      <c r="C59" s="117" t="s">
        <v>222</v>
      </c>
      <c r="D59" s="162">
        <v>5</v>
      </c>
      <c r="E59" s="26" t="s">
        <v>223</v>
      </c>
      <c r="F59" s="58">
        <v>45145</v>
      </c>
      <c r="G59" s="135">
        <v>246000</v>
      </c>
      <c r="H59" s="135">
        <v>246000</v>
      </c>
      <c r="I59" s="135">
        <v>246000</v>
      </c>
      <c r="J59" s="135">
        <v>1894.2</v>
      </c>
      <c r="K59" s="143">
        <f t="shared" si="1"/>
        <v>1894.2</v>
      </c>
      <c r="L59" s="135">
        <v>0</v>
      </c>
      <c r="M59" s="135">
        <v>0</v>
      </c>
      <c r="N59" s="135"/>
    </row>
    <row r="60" spans="1:14" ht="12" customHeight="1" x14ac:dyDescent="0.2">
      <c r="A60" s="33"/>
      <c r="B60" s="128"/>
      <c r="C60" s="117" t="s">
        <v>224</v>
      </c>
      <c r="D60" s="162">
        <v>5.05</v>
      </c>
      <c r="E60" s="26" t="s">
        <v>225</v>
      </c>
      <c r="F60" s="58">
        <v>45147</v>
      </c>
      <c r="G60" s="135">
        <v>246000</v>
      </c>
      <c r="H60" s="135">
        <v>246000</v>
      </c>
      <c r="I60" s="135">
        <v>246000</v>
      </c>
      <c r="J60" s="135">
        <v>1940.28</v>
      </c>
      <c r="K60" s="143">
        <f t="shared" si="1"/>
        <v>1940.28</v>
      </c>
      <c r="L60" s="135">
        <v>0</v>
      </c>
      <c r="M60" s="135">
        <v>0</v>
      </c>
      <c r="N60" s="135"/>
    </row>
    <row r="61" spans="1:14" ht="12" customHeight="1" x14ac:dyDescent="0.2">
      <c r="A61" s="33"/>
      <c r="B61" s="128"/>
      <c r="C61" s="117" t="s">
        <v>226</v>
      </c>
      <c r="D61" s="162">
        <v>5.05</v>
      </c>
      <c r="E61" s="26" t="s">
        <v>227</v>
      </c>
      <c r="F61" s="58">
        <v>45238</v>
      </c>
      <c r="G61" s="135">
        <v>243000</v>
      </c>
      <c r="H61" s="135">
        <v>243000</v>
      </c>
      <c r="I61" s="135">
        <v>243000</v>
      </c>
      <c r="J61" s="135">
        <v>1815.48</v>
      </c>
      <c r="K61" s="143">
        <f t="shared" si="1"/>
        <v>1815.48</v>
      </c>
      <c r="L61" s="135">
        <v>0</v>
      </c>
      <c r="M61" s="135">
        <v>0</v>
      </c>
      <c r="N61" s="135"/>
    </row>
    <row r="62" spans="1:14" ht="12" customHeight="1" x14ac:dyDescent="0.2">
      <c r="A62" s="33"/>
      <c r="B62" s="128"/>
      <c r="C62" s="117" t="s">
        <v>228</v>
      </c>
      <c r="D62" s="162">
        <v>5</v>
      </c>
      <c r="E62" s="26" t="s">
        <v>229</v>
      </c>
      <c r="F62" s="58">
        <v>45238</v>
      </c>
      <c r="G62" s="135">
        <v>243000</v>
      </c>
      <c r="H62" s="135">
        <v>243000</v>
      </c>
      <c r="I62" s="135">
        <v>243000</v>
      </c>
      <c r="J62" s="135">
        <v>1731.08</v>
      </c>
      <c r="K62" s="143">
        <f t="shared" si="1"/>
        <v>1731.08</v>
      </c>
      <c r="L62" s="135">
        <v>0</v>
      </c>
      <c r="M62" s="135">
        <v>0</v>
      </c>
      <c r="N62" s="135"/>
    </row>
    <row r="63" spans="1:14" ht="12" customHeight="1" x14ac:dyDescent="0.2">
      <c r="A63" s="33"/>
      <c r="B63" s="128"/>
      <c r="C63" s="117" t="s">
        <v>139</v>
      </c>
      <c r="D63" s="162">
        <v>4.8010000000000002</v>
      </c>
      <c r="E63" s="26" t="s">
        <v>230</v>
      </c>
      <c r="F63" s="58">
        <v>45291</v>
      </c>
      <c r="G63" s="135">
        <v>1260000</v>
      </c>
      <c r="H63" s="135">
        <v>1249274.3899999999</v>
      </c>
      <c r="I63" s="135">
        <v>1241200.8</v>
      </c>
      <c r="J63" s="135">
        <v>6975.09</v>
      </c>
      <c r="K63" s="143">
        <f t="shared" si="1"/>
        <v>6975.09</v>
      </c>
      <c r="L63" s="135">
        <v>0</v>
      </c>
      <c r="M63" s="135">
        <v>0</v>
      </c>
      <c r="N63" s="135"/>
    </row>
    <row r="64" spans="1:14" ht="12" customHeight="1" x14ac:dyDescent="0.2">
      <c r="A64" s="33"/>
      <c r="B64" s="128"/>
      <c r="C64" s="117"/>
      <c r="D64" s="162"/>
      <c r="F64" s="58"/>
      <c r="G64" s="135"/>
      <c r="H64" s="135"/>
      <c r="I64" s="135"/>
      <c r="J64" s="135"/>
      <c r="L64" s="135"/>
      <c r="M64" s="135"/>
      <c r="N64" s="135"/>
    </row>
    <row r="65" spans="1:114" ht="12" customHeight="1" x14ac:dyDescent="0.2">
      <c r="A65" s="33" t="s">
        <v>8</v>
      </c>
      <c r="C65" s="117" t="s">
        <v>114</v>
      </c>
      <c r="D65" s="162">
        <v>4.55</v>
      </c>
      <c r="F65" s="58">
        <v>45107</v>
      </c>
      <c r="G65" s="133">
        <v>148042.23999999999</v>
      </c>
      <c r="H65" s="133">
        <v>148042.23999999999</v>
      </c>
      <c r="I65" s="133">
        <v>148042.23999999999</v>
      </c>
      <c r="J65" s="133">
        <v>930.17</v>
      </c>
      <c r="K65" s="143">
        <f t="shared" si="1"/>
        <v>3975.25</v>
      </c>
      <c r="L65" s="133">
        <v>2417.5300000000002</v>
      </c>
      <c r="M65" s="133">
        <v>627.54999999999995</v>
      </c>
    </row>
    <row r="66" spans="1:114" x14ac:dyDescent="0.2">
      <c r="C66" s="117" t="s">
        <v>137</v>
      </c>
      <c r="D66" s="162">
        <v>5.14</v>
      </c>
      <c r="F66" s="58">
        <v>45107</v>
      </c>
      <c r="G66" s="133">
        <v>8022.79</v>
      </c>
      <c r="H66" s="133">
        <v>8022.79</v>
      </c>
      <c r="I66" s="133">
        <v>8022.79</v>
      </c>
      <c r="J66" s="133">
        <v>8022.79</v>
      </c>
      <c r="K66" s="143">
        <f t="shared" si="1"/>
        <v>49087.9</v>
      </c>
      <c r="L66" s="133">
        <v>18319.59</v>
      </c>
      <c r="M66" s="133">
        <v>22745.52</v>
      </c>
    </row>
    <row r="67" spans="1:114" x14ac:dyDescent="0.2">
      <c r="C67" s="117" t="s">
        <v>232</v>
      </c>
      <c r="D67" s="162">
        <v>5.27</v>
      </c>
      <c r="F67" s="58">
        <v>45107</v>
      </c>
      <c r="G67" s="133">
        <v>504570.63</v>
      </c>
      <c r="H67" s="133">
        <v>504570.63</v>
      </c>
      <c r="I67" s="133">
        <v>504570.63</v>
      </c>
      <c r="J67" s="133">
        <v>4570.63</v>
      </c>
      <c r="K67" s="143">
        <f t="shared" si="1"/>
        <v>4570.63</v>
      </c>
      <c r="L67" s="133">
        <v>0</v>
      </c>
      <c r="M67" s="133">
        <v>0</v>
      </c>
    </row>
    <row r="68" spans="1:114" x14ac:dyDescent="0.2">
      <c r="C68" s="117" t="s">
        <v>201</v>
      </c>
      <c r="D68" s="162">
        <v>5.25</v>
      </c>
      <c r="F68" s="58">
        <v>45408</v>
      </c>
      <c r="G68" s="133">
        <v>1500000</v>
      </c>
      <c r="H68" s="133">
        <v>1500000</v>
      </c>
      <c r="I68" s="133">
        <v>1500000</v>
      </c>
      <c r="J68" s="133">
        <v>13125.37</v>
      </c>
      <c r="K68" s="143">
        <f t="shared" si="1"/>
        <v>13125.37</v>
      </c>
      <c r="L68" s="133">
        <v>0</v>
      </c>
      <c r="M68" s="133">
        <v>0</v>
      </c>
    </row>
    <row r="69" spans="1:114" x14ac:dyDescent="0.2">
      <c r="A69" s="33"/>
      <c r="C69" s="117"/>
      <c r="D69" s="162"/>
      <c r="F69" s="58"/>
      <c r="H69" s="133"/>
      <c r="I69" s="133"/>
    </row>
    <row r="70" spans="1:114" s="194" customFormat="1" x14ac:dyDescent="0.2">
      <c r="A70" s="33" t="s">
        <v>9</v>
      </c>
      <c r="B70" s="106"/>
      <c r="C70" s="117" t="s">
        <v>114</v>
      </c>
      <c r="D70" s="162">
        <v>4.55</v>
      </c>
      <c r="E70" s="26"/>
      <c r="F70" s="58">
        <v>45107</v>
      </c>
      <c r="G70" s="131">
        <v>1640452.64</v>
      </c>
      <c r="H70" s="131">
        <v>1640452.64</v>
      </c>
      <c r="I70" s="131">
        <v>1640452.64</v>
      </c>
      <c r="J70" s="133">
        <v>11136.38</v>
      </c>
      <c r="K70" s="143">
        <f t="shared" si="1"/>
        <v>27456.269999999997</v>
      </c>
      <c r="L70" s="133">
        <v>7719.5</v>
      </c>
      <c r="M70" s="133">
        <v>8600.39</v>
      </c>
      <c r="N70" s="133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  <c r="AP70" s="197"/>
      <c r="AQ70" s="197"/>
      <c r="AR70" s="197"/>
      <c r="AS70" s="197"/>
      <c r="AT70" s="197"/>
      <c r="AU70" s="197"/>
      <c r="AV70" s="197"/>
      <c r="AW70" s="197"/>
      <c r="AX70" s="197"/>
      <c r="AY70" s="197"/>
      <c r="AZ70" s="197"/>
      <c r="BA70" s="197"/>
      <c r="BB70" s="197"/>
      <c r="BC70" s="197"/>
      <c r="BD70" s="197"/>
      <c r="BE70" s="197"/>
      <c r="BF70" s="197"/>
      <c r="BG70" s="197"/>
      <c r="BH70" s="197"/>
      <c r="BI70" s="197"/>
      <c r="BJ70" s="197"/>
      <c r="BK70" s="197"/>
      <c r="BL70" s="197"/>
      <c r="BM70" s="197"/>
      <c r="BN70" s="197"/>
      <c r="BO70" s="197"/>
      <c r="BP70" s="197"/>
      <c r="BQ70" s="197"/>
      <c r="BR70" s="197"/>
      <c r="BS70" s="197"/>
      <c r="BT70" s="197"/>
      <c r="BU70" s="197"/>
      <c r="BV70" s="197"/>
      <c r="BW70" s="197"/>
      <c r="BX70" s="197"/>
      <c r="BY70" s="197"/>
      <c r="BZ70" s="197"/>
      <c r="CA70" s="197"/>
      <c r="CB70" s="197"/>
      <c r="CC70" s="197"/>
      <c r="CD70" s="197"/>
      <c r="CE70" s="197"/>
      <c r="CF70" s="197"/>
      <c r="CG70" s="197"/>
      <c r="CH70" s="197"/>
      <c r="CI70" s="197"/>
      <c r="CJ70" s="197"/>
      <c r="CK70" s="197"/>
      <c r="CL70" s="197"/>
      <c r="CM70" s="197"/>
      <c r="CN70" s="197"/>
      <c r="CO70" s="197"/>
      <c r="CP70" s="197"/>
      <c r="CQ70" s="197"/>
      <c r="CR70" s="197"/>
      <c r="CS70" s="197"/>
      <c r="CT70" s="197"/>
      <c r="CU70" s="197"/>
      <c r="CV70" s="197"/>
      <c r="CW70" s="197"/>
      <c r="CX70" s="197"/>
      <c r="CY70" s="197"/>
      <c r="CZ70" s="197"/>
      <c r="DA70" s="197"/>
      <c r="DB70" s="197"/>
      <c r="DC70" s="197"/>
      <c r="DD70" s="197"/>
      <c r="DE70" s="197"/>
      <c r="DF70" s="197"/>
      <c r="DG70" s="197"/>
      <c r="DH70" s="197"/>
      <c r="DI70" s="197"/>
      <c r="DJ70" s="197"/>
    </row>
    <row r="71" spans="1:114" x14ac:dyDescent="0.2">
      <c r="C71" s="117" t="s">
        <v>137</v>
      </c>
      <c r="D71" s="162">
        <v>5.14</v>
      </c>
      <c r="E71" s="26" t="s">
        <v>231</v>
      </c>
      <c r="F71" s="58">
        <v>45107</v>
      </c>
      <c r="G71" s="133">
        <v>4112.6499999999996</v>
      </c>
      <c r="H71" s="133">
        <v>4112.6499999999996</v>
      </c>
      <c r="I71" s="133">
        <v>4112.6499999999996</v>
      </c>
      <c r="J71" s="133">
        <v>4112.6499999999996</v>
      </c>
      <c r="K71" s="143">
        <f t="shared" si="1"/>
        <v>24645.22</v>
      </c>
      <c r="L71" s="133">
        <v>9159.7999999999993</v>
      </c>
      <c r="M71" s="133">
        <v>11372.77</v>
      </c>
    </row>
    <row r="72" spans="1:114" x14ac:dyDescent="0.2">
      <c r="C72" s="117" t="s">
        <v>201</v>
      </c>
      <c r="D72" s="162">
        <v>5.25</v>
      </c>
      <c r="E72" s="26" t="s">
        <v>231</v>
      </c>
      <c r="F72" s="58">
        <v>45408</v>
      </c>
      <c r="G72" s="133">
        <v>1000000</v>
      </c>
      <c r="H72" s="133">
        <v>1000000</v>
      </c>
      <c r="I72" s="133">
        <v>1000000</v>
      </c>
      <c r="J72" s="133">
        <v>8750.4500000000007</v>
      </c>
      <c r="K72" s="143">
        <f t="shared" si="1"/>
        <v>8750.4500000000007</v>
      </c>
      <c r="L72" s="133">
        <v>0</v>
      </c>
      <c r="M72" s="133">
        <v>0</v>
      </c>
    </row>
    <row r="73" spans="1:114" x14ac:dyDescent="0.2">
      <c r="D73" s="162"/>
      <c r="F73" s="58"/>
      <c r="H73" s="133"/>
      <c r="I73" s="133"/>
    </row>
    <row r="74" spans="1:114" x14ac:dyDescent="0.2">
      <c r="A74" s="33" t="s">
        <v>10</v>
      </c>
      <c r="B74" s="109"/>
      <c r="C74" s="117" t="s">
        <v>114</v>
      </c>
      <c r="D74" s="162">
        <v>4.55</v>
      </c>
      <c r="F74" s="58">
        <v>45107</v>
      </c>
      <c r="G74" s="131">
        <v>3835211.58</v>
      </c>
      <c r="H74" s="131">
        <v>3835211.58</v>
      </c>
      <c r="I74" s="131">
        <v>3835211.58</v>
      </c>
      <c r="J74" s="133">
        <v>18510.45</v>
      </c>
      <c r="K74" s="143">
        <f t="shared" si="1"/>
        <v>51255.509999999995</v>
      </c>
      <c r="L74" s="133">
        <v>18106.47</v>
      </c>
      <c r="M74" s="133">
        <v>14638.59</v>
      </c>
    </row>
    <row r="75" spans="1:114" x14ac:dyDescent="0.2">
      <c r="A75" s="33"/>
      <c r="B75" s="109"/>
      <c r="C75" s="117"/>
      <c r="D75" s="180"/>
      <c r="F75" s="58"/>
      <c r="G75" s="131"/>
      <c r="H75" s="131"/>
      <c r="I75" s="131"/>
    </row>
    <row r="76" spans="1:114" ht="12" customHeight="1" x14ac:dyDescent="0.2">
      <c r="A76" s="33" t="s">
        <v>11</v>
      </c>
      <c r="B76" s="109"/>
      <c r="C76" s="117" t="s">
        <v>114</v>
      </c>
      <c r="D76" s="162">
        <v>4.55</v>
      </c>
      <c r="F76" s="58">
        <v>45107</v>
      </c>
      <c r="G76" s="131">
        <v>69056.78</v>
      </c>
      <c r="H76" s="131">
        <v>69056.78</v>
      </c>
      <c r="I76" s="131">
        <v>69056.78</v>
      </c>
      <c r="J76" s="133">
        <v>496.28</v>
      </c>
      <c r="K76" s="143">
        <f t="shared" si="1"/>
        <v>1338.98</v>
      </c>
      <c r="L76" s="133">
        <v>413.52</v>
      </c>
      <c r="M76" s="133">
        <v>429.18</v>
      </c>
    </row>
    <row r="77" spans="1:114" ht="12" customHeight="1" x14ac:dyDescent="0.2">
      <c r="A77" s="190"/>
      <c r="B77" s="191"/>
      <c r="C77" s="192"/>
      <c r="D77" s="193"/>
      <c r="E77" s="194"/>
      <c r="F77" s="58"/>
      <c r="G77" s="195"/>
      <c r="H77" s="195"/>
      <c r="I77" s="195"/>
      <c r="J77" s="196"/>
      <c r="L77" s="196"/>
      <c r="M77" s="196"/>
      <c r="N77" s="196"/>
    </row>
    <row r="78" spans="1:114" ht="12" customHeight="1" x14ac:dyDescent="0.2">
      <c r="A78" s="33" t="s">
        <v>32</v>
      </c>
      <c r="C78" s="117" t="s">
        <v>114</v>
      </c>
      <c r="D78" s="162">
        <v>4.55</v>
      </c>
      <c r="F78" s="58">
        <v>45107</v>
      </c>
      <c r="G78" s="131">
        <v>1380837.09</v>
      </c>
      <c r="H78" s="131">
        <v>1380837.09</v>
      </c>
      <c r="I78" s="131">
        <v>1380837.09</v>
      </c>
      <c r="J78" s="148" t="s">
        <v>186</v>
      </c>
      <c r="K78" s="133" t="s">
        <v>94</v>
      </c>
      <c r="L78" s="148" t="s">
        <v>186</v>
      </c>
      <c r="M78" s="148" t="s">
        <v>186</v>
      </c>
    </row>
    <row r="79" spans="1:114" s="146" customFormat="1" x14ac:dyDescent="0.2">
      <c r="A79" s="33"/>
      <c r="B79" s="106"/>
      <c r="C79" s="117"/>
      <c r="D79" s="180"/>
      <c r="E79" s="26"/>
      <c r="F79" s="58"/>
      <c r="G79" s="133"/>
      <c r="H79" s="133"/>
      <c r="I79" s="133"/>
      <c r="J79" s="133"/>
      <c r="K79" s="143"/>
      <c r="L79" s="133"/>
      <c r="M79" s="133"/>
      <c r="N79" s="133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117"/>
      <c r="CE79" s="117"/>
      <c r="CF79" s="117"/>
      <c r="CG79" s="117"/>
      <c r="CH79" s="117"/>
      <c r="CI79" s="117"/>
      <c r="CJ79" s="117"/>
      <c r="CK79" s="117"/>
      <c r="CL79" s="117"/>
      <c r="CM79" s="117"/>
      <c r="CN79" s="117"/>
      <c r="CO79" s="117"/>
      <c r="CP79" s="117"/>
      <c r="CQ79" s="117"/>
      <c r="CR79" s="117"/>
      <c r="CS79" s="117"/>
      <c r="CT79" s="117"/>
      <c r="CU79" s="117"/>
      <c r="CV79" s="117"/>
      <c r="CW79" s="117"/>
      <c r="CX79" s="117"/>
      <c r="CY79" s="117"/>
      <c r="CZ79" s="117"/>
      <c r="DA79" s="117"/>
      <c r="DB79" s="117"/>
      <c r="DC79" s="117"/>
      <c r="DD79" s="117"/>
      <c r="DE79" s="117"/>
      <c r="DF79" s="117"/>
      <c r="DG79" s="117"/>
      <c r="DH79" s="117"/>
      <c r="DI79" s="117"/>
      <c r="DJ79" s="117"/>
    </row>
    <row r="80" spans="1:114" s="146" customFormat="1" x14ac:dyDescent="0.2">
      <c r="A80" s="33"/>
      <c r="B80" s="106"/>
      <c r="C80" s="117"/>
      <c r="D80" s="180"/>
      <c r="E80" s="26"/>
      <c r="F80" s="58"/>
      <c r="G80" s="133"/>
      <c r="H80" s="133"/>
      <c r="I80" s="133"/>
      <c r="J80" s="133"/>
      <c r="K80" s="143"/>
      <c r="L80" s="133"/>
      <c r="M80" s="133"/>
      <c r="N80" s="133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7"/>
      <c r="CH80" s="117"/>
      <c r="CI80" s="117"/>
      <c r="CJ80" s="117"/>
      <c r="CK80" s="117"/>
      <c r="CL80" s="117"/>
      <c r="CM80" s="117"/>
      <c r="CN80" s="117"/>
      <c r="CO80" s="117"/>
      <c r="CP80" s="117"/>
      <c r="CQ80" s="117"/>
      <c r="CR80" s="117"/>
      <c r="CS80" s="117"/>
      <c r="CT80" s="117"/>
      <c r="CU80" s="117"/>
      <c r="CV80" s="117"/>
      <c r="CW80" s="117"/>
      <c r="CX80" s="117"/>
      <c r="CY80" s="117"/>
      <c r="CZ80" s="117"/>
      <c r="DA80" s="117"/>
      <c r="DB80" s="117"/>
      <c r="DC80" s="117"/>
      <c r="DD80" s="117"/>
      <c r="DE80" s="117"/>
      <c r="DF80" s="117"/>
      <c r="DG80" s="117"/>
      <c r="DH80" s="117"/>
      <c r="DI80" s="117"/>
      <c r="DJ80" s="117"/>
    </row>
    <row r="81" spans="1:114" s="146" customFormat="1" x14ac:dyDescent="0.2">
      <c r="A81" s="33"/>
      <c r="B81" s="106"/>
      <c r="C81" s="117"/>
      <c r="D81" s="180"/>
      <c r="E81" s="26"/>
      <c r="F81" s="58"/>
      <c r="G81" s="133"/>
      <c r="H81" s="133"/>
      <c r="I81" s="133"/>
      <c r="J81" s="133"/>
      <c r="K81" s="143"/>
      <c r="L81" s="133"/>
      <c r="M81" s="133"/>
      <c r="N81" s="133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7"/>
      <c r="BU81" s="117"/>
      <c r="BV81" s="117"/>
      <c r="BW81" s="117"/>
      <c r="BX81" s="117"/>
      <c r="BY81" s="117"/>
      <c r="BZ81" s="117"/>
      <c r="CA81" s="117"/>
      <c r="CB81" s="117"/>
      <c r="CC81" s="117"/>
      <c r="CD81" s="117"/>
      <c r="CE81" s="117"/>
      <c r="CF81" s="117"/>
      <c r="CG81" s="117"/>
      <c r="CH81" s="117"/>
      <c r="CI81" s="117"/>
      <c r="CJ81" s="117"/>
      <c r="CK81" s="117"/>
      <c r="CL81" s="117"/>
      <c r="CM81" s="117"/>
      <c r="CN81" s="117"/>
      <c r="CO81" s="117"/>
      <c r="CP81" s="117"/>
      <c r="CQ81" s="117"/>
      <c r="CR81" s="117"/>
      <c r="CS81" s="117"/>
      <c r="CT81" s="117"/>
      <c r="CU81" s="117"/>
      <c r="CV81" s="117"/>
      <c r="CW81" s="117"/>
      <c r="CX81" s="117"/>
      <c r="CY81" s="117"/>
      <c r="CZ81" s="117"/>
      <c r="DA81" s="117"/>
      <c r="DB81" s="117"/>
      <c r="DC81" s="117"/>
      <c r="DD81" s="117"/>
      <c r="DE81" s="117"/>
      <c r="DF81" s="117"/>
      <c r="DG81" s="117"/>
      <c r="DH81" s="117"/>
      <c r="DI81" s="117"/>
      <c r="DJ81" s="117"/>
    </row>
    <row r="82" spans="1:114" x14ac:dyDescent="0.2">
      <c r="A82" s="33"/>
      <c r="C82" s="114"/>
      <c r="D82" s="177"/>
      <c r="E82" s="33"/>
      <c r="F82" s="29"/>
      <c r="H82" s="133"/>
      <c r="I82" s="133"/>
      <c r="J82" s="148" t="s">
        <v>200</v>
      </c>
      <c r="L82" s="148" t="s">
        <v>119</v>
      </c>
      <c r="M82" s="148" t="s">
        <v>136</v>
      </c>
      <c r="N82" s="148"/>
    </row>
    <row r="83" spans="1:114" x14ac:dyDescent="0.2">
      <c r="A83" s="28" t="s">
        <v>18</v>
      </c>
      <c r="C83" s="115" t="s">
        <v>19</v>
      </c>
      <c r="D83" s="177" t="s">
        <v>109</v>
      </c>
      <c r="E83" s="28" t="s">
        <v>20</v>
      </c>
      <c r="F83" s="29" t="s">
        <v>21</v>
      </c>
      <c r="G83" s="131" t="s">
        <v>22</v>
      </c>
      <c r="H83" s="143"/>
      <c r="J83" s="133" t="s">
        <v>25</v>
      </c>
      <c r="K83" s="143" t="s">
        <v>77</v>
      </c>
      <c r="L83" s="133" t="s">
        <v>25</v>
      </c>
      <c r="M83" s="133" t="s">
        <v>25</v>
      </c>
    </row>
    <row r="84" spans="1:114" x14ac:dyDescent="0.2">
      <c r="A84" s="30"/>
      <c r="B84" s="107"/>
      <c r="C84" s="116" t="s">
        <v>26</v>
      </c>
      <c r="D84" s="178" t="s">
        <v>110</v>
      </c>
      <c r="E84" s="31" t="s">
        <v>27</v>
      </c>
      <c r="F84" s="32" t="s">
        <v>28</v>
      </c>
      <c r="G84" s="132" t="s">
        <v>29</v>
      </c>
      <c r="H84" s="184" t="s">
        <v>23</v>
      </c>
      <c r="I84" s="184" t="s">
        <v>24</v>
      </c>
      <c r="J84" s="137" t="s">
        <v>30</v>
      </c>
      <c r="K84" s="144" t="s">
        <v>30</v>
      </c>
      <c r="L84" s="137" t="s">
        <v>30</v>
      </c>
      <c r="M84" s="137" t="s">
        <v>30</v>
      </c>
      <c r="N84" s="137"/>
    </row>
    <row r="85" spans="1:114" s="146" customFormat="1" x14ac:dyDescent="0.2">
      <c r="A85" s="33"/>
      <c r="B85" s="106"/>
      <c r="C85" s="117"/>
      <c r="D85" s="180"/>
      <c r="E85" s="26"/>
      <c r="F85" s="58"/>
      <c r="G85" s="133"/>
      <c r="H85" s="133"/>
      <c r="I85" s="133"/>
      <c r="J85" s="133"/>
      <c r="K85" s="143"/>
      <c r="L85" s="133"/>
      <c r="M85" s="133"/>
      <c r="N85" s="133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17"/>
      <c r="BU85" s="117"/>
      <c r="BV85" s="117"/>
      <c r="BW85" s="117"/>
      <c r="BX85" s="117"/>
      <c r="BY85" s="117"/>
      <c r="BZ85" s="117"/>
      <c r="CA85" s="117"/>
      <c r="CB85" s="117"/>
      <c r="CC85" s="117"/>
      <c r="CD85" s="117"/>
      <c r="CE85" s="117"/>
      <c r="CF85" s="117"/>
      <c r="CG85" s="117"/>
      <c r="CH85" s="117"/>
      <c r="CI85" s="117"/>
      <c r="CJ85" s="117"/>
      <c r="CK85" s="117"/>
      <c r="CL85" s="117"/>
      <c r="CM85" s="117"/>
      <c r="CN85" s="117"/>
      <c r="CO85" s="117"/>
      <c r="CP85" s="117"/>
      <c r="CQ85" s="117"/>
      <c r="CR85" s="117"/>
      <c r="CS85" s="117"/>
      <c r="CT85" s="117"/>
      <c r="CU85" s="117"/>
      <c r="CV85" s="117"/>
      <c r="CW85" s="117"/>
      <c r="CX85" s="117"/>
      <c r="CY85" s="117"/>
      <c r="CZ85" s="117"/>
      <c r="DA85" s="117"/>
      <c r="DB85" s="117"/>
      <c r="DC85" s="117"/>
      <c r="DD85" s="117"/>
      <c r="DE85" s="117"/>
      <c r="DF85" s="117"/>
      <c r="DG85" s="117"/>
      <c r="DH85" s="117"/>
      <c r="DI85" s="117"/>
      <c r="DJ85" s="117"/>
    </row>
    <row r="86" spans="1:114" s="146" customFormat="1" x14ac:dyDescent="0.2">
      <c r="A86" s="33" t="s">
        <v>33</v>
      </c>
      <c r="B86" s="106"/>
      <c r="C86" s="117" t="s">
        <v>114</v>
      </c>
      <c r="D86" s="162">
        <v>4.55</v>
      </c>
      <c r="E86" s="26"/>
      <c r="F86" s="58">
        <v>45107</v>
      </c>
      <c r="G86" s="131">
        <v>34937.24</v>
      </c>
      <c r="H86" s="131">
        <v>34937.24</v>
      </c>
      <c r="I86" s="131">
        <v>34937.24</v>
      </c>
      <c r="J86" s="133">
        <v>608.03</v>
      </c>
      <c r="K86" s="143">
        <f>SUM(J86+L86+M86+N86)</f>
        <v>2026.25</v>
      </c>
      <c r="L86" s="133">
        <v>668.81</v>
      </c>
      <c r="M86" s="133">
        <v>749.41</v>
      </c>
      <c r="N86" s="133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17"/>
      <c r="BU86" s="117"/>
      <c r="BV86" s="117"/>
      <c r="BW86" s="117"/>
      <c r="BX86" s="117"/>
      <c r="BY86" s="117"/>
      <c r="BZ86" s="117"/>
      <c r="CA86" s="117"/>
      <c r="CB86" s="117"/>
      <c r="CC86" s="117"/>
      <c r="CD86" s="117"/>
      <c r="CE86" s="117"/>
      <c r="CF86" s="117"/>
      <c r="CG86" s="117"/>
      <c r="CH86" s="117"/>
      <c r="CI86" s="117"/>
      <c r="CJ86" s="117"/>
      <c r="CK86" s="117"/>
      <c r="CL86" s="117"/>
      <c r="CM86" s="117"/>
      <c r="CN86" s="117"/>
      <c r="CO86" s="117"/>
      <c r="CP86" s="117"/>
      <c r="CQ86" s="117"/>
      <c r="CR86" s="117"/>
      <c r="CS86" s="117"/>
      <c r="CT86" s="117"/>
      <c r="CU86" s="117"/>
      <c r="CV86" s="117"/>
      <c r="CW86" s="117"/>
      <c r="CX86" s="117"/>
      <c r="CY86" s="117"/>
      <c r="CZ86" s="117"/>
      <c r="DA86" s="117"/>
      <c r="DB86" s="117"/>
      <c r="DC86" s="117"/>
      <c r="DD86" s="117"/>
      <c r="DE86" s="117"/>
      <c r="DF86" s="117"/>
      <c r="DG86" s="117"/>
      <c r="DH86" s="117"/>
      <c r="DI86" s="117"/>
      <c r="DJ86" s="117"/>
    </row>
    <row r="87" spans="1:114" s="146" customFormat="1" x14ac:dyDescent="0.2">
      <c r="A87" s="33"/>
      <c r="B87" s="106"/>
      <c r="C87" s="117"/>
      <c r="D87" s="162"/>
      <c r="E87" s="26"/>
      <c r="F87" s="58"/>
      <c r="G87" s="131"/>
      <c r="H87" s="131"/>
      <c r="I87" s="131"/>
      <c r="J87" s="133"/>
      <c r="K87" s="143"/>
      <c r="L87" s="133"/>
      <c r="M87" s="133"/>
      <c r="N87" s="133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  <c r="CC87" s="117"/>
      <c r="CD87" s="117"/>
      <c r="CE87" s="117"/>
      <c r="CF87" s="117"/>
      <c r="CG87" s="117"/>
      <c r="CH87" s="117"/>
      <c r="CI87" s="117"/>
      <c r="CJ87" s="117"/>
      <c r="CK87" s="117"/>
      <c r="CL87" s="117"/>
      <c r="CM87" s="117"/>
      <c r="CN87" s="117"/>
      <c r="CO87" s="117"/>
      <c r="CP87" s="117"/>
      <c r="CQ87" s="117"/>
      <c r="CR87" s="117"/>
      <c r="CS87" s="117"/>
      <c r="CT87" s="117"/>
      <c r="CU87" s="117"/>
      <c r="CV87" s="117"/>
      <c r="CW87" s="117"/>
      <c r="CX87" s="117"/>
      <c r="CY87" s="117"/>
      <c r="CZ87" s="117"/>
      <c r="DA87" s="117"/>
      <c r="DB87" s="117"/>
      <c r="DC87" s="117"/>
      <c r="DD87" s="117"/>
      <c r="DE87" s="117"/>
      <c r="DF87" s="117"/>
      <c r="DG87" s="117"/>
      <c r="DH87" s="117"/>
      <c r="DI87" s="117"/>
      <c r="DJ87" s="117"/>
    </row>
    <row r="88" spans="1:114" s="146" customFormat="1" x14ac:dyDescent="0.2">
      <c r="A88" s="33" t="s">
        <v>34</v>
      </c>
      <c r="B88" s="128"/>
      <c r="C88" s="117" t="s">
        <v>114</v>
      </c>
      <c r="D88" s="162">
        <v>4.55</v>
      </c>
      <c r="E88" s="26"/>
      <c r="F88" s="58">
        <v>45107</v>
      </c>
      <c r="G88" s="133">
        <v>1412898.56</v>
      </c>
      <c r="H88" s="133">
        <v>1412898.56</v>
      </c>
      <c r="I88" s="133">
        <v>1412898.56</v>
      </c>
      <c r="J88" s="133">
        <v>7858.37</v>
      </c>
      <c r="K88" s="143">
        <f t="shared" ref="K88:K92" si="2">SUM(J88+L88+M88+N88)</f>
        <v>24116.26</v>
      </c>
      <c r="L88" s="133">
        <v>9843.32</v>
      </c>
      <c r="M88" s="133">
        <v>6414.57</v>
      </c>
      <c r="N88" s="133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17"/>
      <c r="BL88" s="117"/>
      <c r="BM88" s="117"/>
      <c r="BN88" s="117"/>
      <c r="BO88" s="117"/>
      <c r="BP88" s="117"/>
      <c r="BQ88" s="117"/>
      <c r="BR88" s="117"/>
      <c r="BS88" s="117"/>
      <c r="BT88" s="117"/>
      <c r="BU88" s="117"/>
      <c r="BV88" s="117"/>
      <c r="BW88" s="117"/>
      <c r="BX88" s="117"/>
      <c r="BY88" s="117"/>
      <c r="BZ88" s="117"/>
      <c r="CA88" s="117"/>
      <c r="CB88" s="117"/>
      <c r="CC88" s="117"/>
      <c r="CD88" s="117"/>
      <c r="CE88" s="117"/>
      <c r="CF88" s="117"/>
      <c r="CG88" s="117"/>
      <c r="CH88" s="117"/>
      <c r="CI88" s="117"/>
      <c r="CJ88" s="117"/>
      <c r="CK88" s="117"/>
      <c r="CL88" s="117"/>
      <c r="CM88" s="117"/>
      <c r="CN88" s="117"/>
      <c r="CO88" s="117"/>
      <c r="CP88" s="117"/>
      <c r="CQ88" s="117"/>
      <c r="CR88" s="117"/>
      <c r="CS88" s="117"/>
      <c r="CT88" s="117"/>
      <c r="CU88" s="117"/>
      <c r="CV88" s="117"/>
      <c r="CW88" s="117"/>
      <c r="CX88" s="117"/>
      <c r="CY88" s="117"/>
      <c r="CZ88" s="117"/>
      <c r="DA88" s="117"/>
      <c r="DB88" s="117"/>
      <c r="DC88" s="117"/>
      <c r="DD88" s="117"/>
      <c r="DE88" s="117"/>
      <c r="DF88" s="117"/>
      <c r="DG88" s="117"/>
      <c r="DH88" s="117"/>
      <c r="DI88" s="117"/>
      <c r="DJ88" s="117"/>
    </row>
    <row r="89" spans="1:114" s="146" customFormat="1" x14ac:dyDescent="0.2">
      <c r="A89" s="33"/>
      <c r="B89" s="128"/>
      <c r="C89" s="117"/>
      <c r="D89" s="162"/>
      <c r="E89" s="26"/>
      <c r="F89" s="58"/>
      <c r="G89" s="133"/>
      <c r="H89" s="133"/>
      <c r="I89" s="133"/>
      <c r="J89" s="133"/>
      <c r="K89" s="143"/>
      <c r="L89" s="133"/>
      <c r="M89" s="133"/>
      <c r="N89" s="133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117"/>
      <c r="BO89" s="117"/>
      <c r="BP89" s="117"/>
      <c r="BQ89" s="117"/>
      <c r="BR89" s="117"/>
      <c r="BS89" s="117"/>
      <c r="BT89" s="117"/>
      <c r="BU89" s="117"/>
      <c r="BV89" s="117"/>
      <c r="BW89" s="117"/>
      <c r="BX89" s="117"/>
      <c r="BY89" s="117"/>
      <c r="BZ89" s="117"/>
      <c r="CA89" s="117"/>
      <c r="CB89" s="117"/>
      <c r="CC89" s="117"/>
      <c r="CD89" s="117"/>
      <c r="CE89" s="117"/>
      <c r="CF89" s="117"/>
      <c r="CG89" s="117"/>
      <c r="CH89" s="117"/>
      <c r="CI89" s="117"/>
      <c r="CJ89" s="117"/>
      <c r="CK89" s="117"/>
      <c r="CL89" s="117"/>
      <c r="CM89" s="117"/>
      <c r="CN89" s="117"/>
      <c r="CO89" s="117"/>
      <c r="CP89" s="117"/>
      <c r="CQ89" s="117"/>
      <c r="CR89" s="117"/>
      <c r="CS89" s="117"/>
      <c r="CT89" s="117"/>
      <c r="CU89" s="117"/>
      <c r="CV89" s="117"/>
      <c r="CW89" s="117"/>
      <c r="CX89" s="117"/>
      <c r="CY89" s="117"/>
      <c r="CZ89" s="117"/>
      <c r="DA89" s="117"/>
      <c r="DB89" s="117"/>
      <c r="DC89" s="117"/>
      <c r="DD89" s="117"/>
      <c r="DE89" s="117"/>
      <c r="DF89" s="117"/>
      <c r="DG89" s="117"/>
      <c r="DH89" s="117"/>
      <c r="DI89" s="117"/>
      <c r="DJ89" s="117"/>
    </row>
    <row r="90" spans="1:114" s="146" customFormat="1" x14ac:dyDescent="0.2">
      <c r="A90" s="33" t="s">
        <v>15</v>
      </c>
      <c r="B90" s="106"/>
      <c r="C90" s="117" t="s">
        <v>114</v>
      </c>
      <c r="D90" s="162">
        <v>4.55</v>
      </c>
      <c r="E90" s="26"/>
      <c r="F90" s="58">
        <v>45107</v>
      </c>
      <c r="G90" s="131">
        <v>3182628.34</v>
      </c>
      <c r="H90" s="131">
        <v>3182628.34</v>
      </c>
      <c r="I90" s="131">
        <v>3182628.34</v>
      </c>
      <c r="J90" s="133">
        <v>21379.17</v>
      </c>
      <c r="K90" s="143">
        <f t="shared" si="2"/>
        <v>61102.94</v>
      </c>
      <c r="L90" s="133">
        <v>14753.4</v>
      </c>
      <c r="M90" s="133">
        <v>24970.37</v>
      </c>
      <c r="N90" s="133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  <c r="CC90" s="117"/>
      <c r="CD90" s="117"/>
      <c r="CE90" s="117"/>
      <c r="CF90" s="117"/>
      <c r="CG90" s="117"/>
      <c r="CH90" s="117"/>
      <c r="CI90" s="117"/>
      <c r="CJ90" s="117"/>
      <c r="CK90" s="117"/>
      <c r="CL90" s="117"/>
      <c r="CM90" s="117"/>
      <c r="CN90" s="117"/>
      <c r="CO90" s="117"/>
      <c r="CP90" s="117"/>
      <c r="CQ90" s="117"/>
      <c r="CR90" s="117"/>
      <c r="CS90" s="117"/>
      <c r="CT90" s="117"/>
      <c r="CU90" s="117"/>
      <c r="CV90" s="117"/>
      <c r="CW90" s="117"/>
      <c r="CX90" s="117"/>
      <c r="CY90" s="117"/>
      <c r="CZ90" s="117"/>
      <c r="DA90" s="117"/>
      <c r="DB90" s="117"/>
      <c r="DC90" s="117"/>
      <c r="DD90" s="117"/>
      <c r="DE90" s="117"/>
      <c r="DF90" s="117"/>
      <c r="DG90" s="117"/>
      <c r="DH90" s="117"/>
      <c r="DI90" s="117"/>
      <c r="DJ90" s="117"/>
    </row>
    <row r="91" spans="1:114" s="146" customFormat="1" x14ac:dyDescent="0.2">
      <c r="A91" s="33"/>
      <c r="B91" s="109"/>
      <c r="C91" s="117"/>
      <c r="D91" s="162"/>
      <c r="E91" s="26"/>
      <c r="F91" s="58"/>
      <c r="G91" s="131"/>
      <c r="H91" s="131"/>
      <c r="I91" s="131"/>
      <c r="J91" s="133"/>
      <c r="K91" s="143"/>
      <c r="L91" s="133"/>
      <c r="M91" s="133"/>
      <c r="N91" s="133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  <c r="CC91" s="117"/>
      <c r="CD91" s="117"/>
      <c r="CE91" s="117"/>
      <c r="CF91" s="117"/>
      <c r="CG91" s="117"/>
      <c r="CH91" s="117"/>
      <c r="CI91" s="117"/>
      <c r="CJ91" s="117"/>
      <c r="CK91" s="117"/>
      <c r="CL91" s="117"/>
      <c r="CM91" s="117"/>
      <c r="CN91" s="117"/>
      <c r="CO91" s="117"/>
      <c r="CP91" s="117"/>
      <c r="CQ91" s="117"/>
      <c r="CR91" s="117"/>
      <c r="CS91" s="117"/>
      <c r="CT91" s="117"/>
      <c r="CU91" s="117"/>
      <c r="CV91" s="117"/>
      <c r="CW91" s="117"/>
      <c r="CX91" s="117"/>
      <c r="CY91" s="117"/>
      <c r="CZ91" s="117"/>
      <c r="DA91" s="117"/>
      <c r="DB91" s="117"/>
      <c r="DC91" s="117"/>
      <c r="DD91" s="117"/>
      <c r="DE91" s="117"/>
      <c r="DF91" s="117"/>
      <c r="DG91" s="117"/>
      <c r="DH91" s="117"/>
      <c r="DI91" s="117"/>
      <c r="DJ91" s="117"/>
    </row>
    <row r="92" spans="1:114" s="146" customFormat="1" x14ac:dyDescent="0.2">
      <c r="A92" s="33" t="s">
        <v>96</v>
      </c>
      <c r="B92" s="106"/>
      <c r="C92" s="117" t="s">
        <v>114</v>
      </c>
      <c r="D92" s="162">
        <v>4.55</v>
      </c>
      <c r="E92" s="26"/>
      <c r="F92" s="58">
        <v>45107</v>
      </c>
      <c r="G92" s="133">
        <v>1050206.51</v>
      </c>
      <c r="H92" s="133">
        <v>1050206.51</v>
      </c>
      <c r="I92" s="133">
        <v>1050206.51</v>
      </c>
      <c r="J92" s="133">
        <v>7467.09</v>
      </c>
      <c r="K92" s="143">
        <f t="shared" si="2"/>
        <v>20406.13</v>
      </c>
      <c r="L92" s="133">
        <v>6377.9</v>
      </c>
      <c r="M92" s="133">
        <v>6561.14</v>
      </c>
      <c r="N92" s="133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/>
      <c r="BP92" s="117"/>
      <c r="BQ92" s="117"/>
      <c r="BR92" s="117"/>
      <c r="BS92" s="117"/>
      <c r="BT92" s="117"/>
      <c r="BU92" s="117"/>
      <c r="BV92" s="117"/>
      <c r="BW92" s="117"/>
      <c r="BX92" s="117"/>
      <c r="BY92" s="117"/>
      <c r="BZ92" s="117"/>
      <c r="CA92" s="117"/>
      <c r="CB92" s="117"/>
      <c r="CC92" s="117"/>
      <c r="CD92" s="117"/>
      <c r="CE92" s="117"/>
      <c r="CF92" s="117"/>
      <c r="CG92" s="117"/>
      <c r="CH92" s="117"/>
      <c r="CI92" s="117"/>
      <c r="CJ92" s="117"/>
      <c r="CK92" s="117"/>
      <c r="CL92" s="117"/>
      <c r="CM92" s="117"/>
      <c r="CN92" s="117"/>
      <c r="CO92" s="117"/>
      <c r="CP92" s="117"/>
      <c r="CQ92" s="117"/>
      <c r="CR92" s="117"/>
      <c r="CS92" s="117"/>
      <c r="CT92" s="117"/>
      <c r="CU92" s="117"/>
      <c r="CV92" s="117"/>
      <c r="CW92" s="117"/>
      <c r="CX92" s="117"/>
      <c r="CY92" s="117"/>
      <c r="CZ92" s="117"/>
      <c r="DA92" s="117"/>
      <c r="DB92" s="117"/>
      <c r="DC92" s="117"/>
      <c r="DD92" s="117"/>
      <c r="DE92" s="117"/>
      <c r="DF92" s="117"/>
      <c r="DG92" s="117"/>
      <c r="DH92" s="117"/>
      <c r="DI92" s="117"/>
      <c r="DJ92" s="117"/>
    </row>
    <row r="93" spans="1:114" s="146" customFormat="1" x14ac:dyDescent="0.2">
      <c r="A93" s="33"/>
      <c r="B93" s="106"/>
      <c r="C93" s="117"/>
      <c r="D93" s="162"/>
      <c r="E93" s="26"/>
      <c r="F93" s="58"/>
      <c r="G93" s="133"/>
      <c r="H93" s="133"/>
      <c r="I93" s="133"/>
      <c r="J93" s="133"/>
      <c r="K93" s="143"/>
      <c r="L93" s="133"/>
      <c r="M93" s="133"/>
      <c r="N93" s="133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  <c r="CC93" s="117"/>
      <c r="CD93" s="117"/>
      <c r="CE93" s="117"/>
      <c r="CF93" s="117"/>
      <c r="CG93" s="117"/>
      <c r="CH93" s="117"/>
      <c r="CI93" s="117"/>
      <c r="CJ93" s="117"/>
      <c r="CK93" s="117"/>
      <c r="CL93" s="117"/>
      <c r="CM93" s="117"/>
      <c r="CN93" s="117"/>
      <c r="CO93" s="117"/>
      <c r="CP93" s="117"/>
      <c r="CQ93" s="117"/>
      <c r="CR93" s="117"/>
      <c r="CS93" s="117"/>
      <c r="CT93" s="117"/>
      <c r="CU93" s="117"/>
      <c r="CV93" s="117"/>
      <c r="CW93" s="117"/>
      <c r="CX93" s="117"/>
      <c r="CY93" s="117"/>
      <c r="CZ93" s="117"/>
      <c r="DA93" s="117"/>
      <c r="DB93" s="117"/>
      <c r="DC93" s="117"/>
      <c r="DD93" s="117"/>
      <c r="DE93" s="117"/>
      <c r="DF93" s="117"/>
      <c r="DG93" s="117"/>
      <c r="DH93" s="117"/>
      <c r="DI93" s="117"/>
      <c r="DJ93" s="117"/>
    </row>
    <row r="94" spans="1:114" x14ac:dyDescent="0.2">
      <c r="A94" s="33"/>
      <c r="C94" s="117"/>
      <c r="D94" s="162"/>
      <c r="F94" s="58"/>
      <c r="H94" s="133"/>
      <c r="I94" s="133"/>
    </row>
    <row r="95" spans="1:114" x14ac:dyDescent="0.2">
      <c r="A95" s="33" t="s">
        <v>16</v>
      </c>
      <c r="C95" s="114" t="s">
        <v>122</v>
      </c>
      <c r="D95" s="181"/>
      <c r="E95" s="33"/>
      <c r="F95" s="121"/>
      <c r="G95" s="198">
        <v>14569074.689999999</v>
      </c>
      <c r="H95" s="198">
        <v>14569074.689999999</v>
      </c>
      <c r="I95" s="198">
        <v>14569074.689999999</v>
      </c>
      <c r="J95" s="199">
        <v>114482.88</v>
      </c>
      <c r="K95" s="200">
        <f>SUM(J95+L95+M95+N95)</f>
        <v>252320.61000000002</v>
      </c>
      <c r="L95" s="199">
        <v>74908.820000000007</v>
      </c>
      <c r="M95" s="199">
        <v>62928.91</v>
      </c>
      <c r="N95" s="199"/>
    </row>
    <row r="96" spans="1:114" x14ac:dyDescent="0.2">
      <c r="A96" s="149"/>
      <c r="C96" s="151" t="s">
        <v>97</v>
      </c>
      <c r="D96" s="162">
        <v>4.55</v>
      </c>
      <c r="E96" s="152"/>
      <c r="F96" s="186">
        <v>45107</v>
      </c>
      <c r="G96" s="47">
        <v>1923908.95</v>
      </c>
      <c r="H96" s="47">
        <v>1923908.95</v>
      </c>
      <c r="I96" s="47">
        <v>1923908.95</v>
      </c>
      <c r="J96" s="47">
        <v>12428.6</v>
      </c>
      <c r="K96" s="145">
        <f>SUM(J96+L96+M96+N96)</f>
        <v>29258.170000000002</v>
      </c>
      <c r="L96" s="47">
        <v>9788.4500000000007</v>
      </c>
      <c r="M96" s="47">
        <v>7041.12</v>
      </c>
      <c r="N96" s="47"/>
    </row>
    <row r="97" spans="1:14" x14ac:dyDescent="0.2">
      <c r="A97" s="153" t="s">
        <v>35</v>
      </c>
      <c r="C97" s="154" t="s">
        <v>36</v>
      </c>
      <c r="D97" s="162">
        <v>4.55</v>
      </c>
      <c r="E97" s="155"/>
      <c r="F97" s="186">
        <v>45107</v>
      </c>
      <c r="G97" s="47">
        <v>119425.23</v>
      </c>
      <c r="H97" s="47">
        <v>119425.23</v>
      </c>
      <c r="I97" s="47">
        <v>119425.23</v>
      </c>
      <c r="J97" s="47">
        <v>843.68</v>
      </c>
      <c r="K97" s="145">
        <f>SUM(J97+L97+M97+N97)</f>
        <v>2234.02</v>
      </c>
      <c r="L97" s="47">
        <v>677.69</v>
      </c>
      <c r="M97" s="47">
        <v>712.65</v>
      </c>
      <c r="N97" s="47"/>
    </row>
    <row r="98" spans="1:14" x14ac:dyDescent="0.2">
      <c r="A98" s="153"/>
      <c r="C98" s="154" t="s">
        <v>113</v>
      </c>
      <c r="D98" s="162">
        <v>4.55</v>
      </c>
      <c r="E98" s="155"/>
      <c r="F98" s="186">
        <v>45107</v>
      </c>
      <c r="G98" s="156">
        <v>68324.710000000006</v>
      </c>
      <c r="H98" s="156">
        <v>68324.710000000006</v>
      </c>
      <c r="I98" s="156">
        <v>68324.710000000006</v>
      </c>
      <c r="J98" s="47">
        <v>485.84</v>
      </c>
      <c r="K98" s="145">
        <f>SUM(J98+L98+M98+N98)</f>
        <v>1711.0499999999997</v>
      </c>
      <c r="L98" s="47">
        <v>623.54</v>
      </c>
      <c r="M98" s="47">
        <v>601.66999999999996</v>
      </c>
      <c r="N98" s="47"/>
    </row>
    <row r="99" spans="1:14" x14ac:dyDescent="0.2">
      <c r="A99" s="149"/>
      <c r="C99" s="151" t="s">
        <v>120</v>
      </c>
      <c r="D99" s="162">
        <v>4.55</v>
      </c>
      <c r="E99" s="155"/>
      <c r="F99" s="186">
        <v>45107</v>
      </c>
      <c r="G99" s="47">
        <v>17701.5</v>
      </c>
      <c r="H99" s="47">
        <v>17701.5</v>
      </c>
      <c r="I99" s="47">
        <v>17701.5</v>
      </c>
      <c r="J99" s="47" t="s">
        <v>187</v>
      </c>
      <c r="K99" s="47" t="s">
        <v>94</v>
      </c>
      <c r="L99" s="47" t="s">
        <v>187</v>
      </c>
      <c r="M99" s="47" t="s">
        <v>187</v>
      </c>
      <c r="N99" s="47"/>
    </row>
    <row r="100" spans="1:14" x14ac:dyDescent="0.2">
      <c r="A100" s="38"/>
      <c r="C100" s="151" t="s">
        <v>95</v>
      </c>
      <c r="D100" s="162">
        <v>4.55</v>
      </c>
      <c r="E100" s="155"/>
      <c r="F100" s="186">
        <v>45107</v>
      </c>
      <c r="G100" s="156">
        <v>540380.79</v>
      </c>
      <c r="H100" s="156">
        <v>540380.79</v>
      </c>
      <c r="I100" s="156">
        <v>540380.79</v>
      </c>
      <c r="J100" s="47">
        <v>3875.68</v>
      </c>
      <c r="K100" s="145">
        <f>SUM(J100+L100+M100+N100)</f>
        <v>10778.970000000001</v>
      </c>
      <c r="L100" s="47">
        <v>3437.01</v>
      </c>
      <c r="M100" s="47">
        <v>3466.28</v>
      </c>
      <c r="N100" s="47"/>
    </row>
    <row r="101" spans="1:14" x14ac:dyDescent="0.2">
      <c r="A101" s="149"/>
      <c r="C101" s="151" t="s">
        <v>37</v>
      </c>
      <c r="D101" s="162">
        <v>4.55</v>
      </c>
      <c r="E101" s="155"/>
      <c r="F101" s="186">
        <v>45107</v>
      </c>
      <c r="G101" s="156">
        <v>348883.01</v>
      </c>
      <c r="H101" s="156">
        <v>348883.01</v>
      </c>
      <c r="I101" s="156">
        <v>348883.01</v>
      </c>
      <c r="J101" s="47">
        <v>2477.6799999999998</v>
      </c>
      <c r="K101" s="145">
        <f>SUM(J101+L101+M101+N101)</f>
        <v>7166.5</v>
      </c>
      <c r="L101" s="47">
        <v>2342.44</v>
      </c>
      <c r="M101" s="47">
        <v>2346.38</v>
      </c>
      <c r="N101" s="47"/>
    </row>
    <row r="102" spans="1:14" x14ac:dyDescent="0.2">
      <c r="A102" s="149"/>
      <c r="C102" s="151" t="s">
        <v>175</v>
      </c>
      <c r="D102" s="162">
        <v>4.55</v>
      </c>
      <c r="E102" s="155"/>
      <c r="F102" s="186">
        <v>45107</v>
      </c>
      <c r="G102" s="22">
        <v>165358.76999999999</v>
      </c>
      <c r="H102" s="22">
        <v>165358.76999999999</v>
      </c>
      <c r="I102" s="22">
        <v>165358.76999999999</v>
      </c>
      <c r="J102" s="47" t="s">
        <v>187</v>
      </c>
      <c r="K102" s="47" t="s">
        <v>94</v>
      </c>
      <c r="L102" s="47" t="s">
        <v>187</v>
      </c>
      <c r="M102" s="47" t="s">
        <v>187</v>
      </c>
      <c r="N102" s="47"/>
    </row>
    <row r="103" spans="1:14" x14ac:dyDescent="0.2">
      <c r="A103" s="149"/>
      <c r="C103" s="151" t="s">
        <v>176</v>
      </c>
      <c r="D103" s="162">
        <v>4.55</v>
      </c>
      <c r="E103" s="155"/>
      <c r="F103" s="186">
        <v>45107</v>
      </c>
      <c r="G103" s="22">
        <v>504034.34</v>
      </c>
      <c r="H103" s="22">
        <v>504034.34</v>
      </c>
      <c r="I103" s="22">
        <v>504034.34</v>
      </c>
      <c r="J103" s="47" t="s">
        <v>187</v>
      </c>
      <c r="K103" s="47" t="s">
        <v>94</v>
      </c>
      <c r="L103" s="47" t="s">
        <v>187</v>
      </c>
      <c r="M103" s="47" t="s">
        <v>187</v>
      </c>
      <c r="N103" s="47"/>
    </row>
    <row r="104" spans="1:14" x14ac:dyDescent="0.2">
      <c r="A104" s="149"/>
      <c r="C104" s="151" t="s">
        <v>177</v>
      </c>
      <c r="D104" s="162">
        <v>4.55</v>
      </c>
      <c r="E104" s="155"/>
      <c r="F104" s="186">
        <v>45107</v>
      </c>
      <c r="G104" s="22">
        <v>0</v>
      </c>
      <c r="H104" s="22">
        <v>0</v>
      </c>
      <c r="I104" s="22">
        <v>0</v>
      </c>
      <c r="J104" s="47" t="s">
        <v>187</v>
      </c>
      <c r="K104" s="47" t="s">
        <v>94</v>
      </c>
      <c r="L104" s="47" t="s">
        <v>187</v>
      </c>
      <c r="M104" s="47" t="s">
        <v>187</v>
      </c>
      <c r="N104" s="47"/>
    </row>
    <row r="105" spans="1:14" ht="12" customHeight="1" x14ac:dyDescent="0.2">
      <c r="A105" s="149"/>
      <c r="C105" s="151" t="s">
        <v>179</v>
      </c>
      <c r="D105" s="162">
        <v>4.55</v>
      </c>
      <c r="E105" s="155"/>
      <c r="F105" s="186">
        <v>45107</v>
      </c>
      <c r="G105" s="22">
        <v>4991.5</v>
      </c>
      <c r="H105" s="22">
        <v>4991.5</v>
      </c>
      <c r="I105" s="22">
        <v>4991.5</v>
      </c>
      <c r="J105" s="47" t="s">
        <v>187</v>
      </c>
      <c r="K105" s="47" t="s">
        <v>94</v>
      </c>
      <c r="L105" s="47" t="s">
        <v>187</v>
      </c>
      <c r="M105" s="47" t="s">
        <v>187</v>
      </c>
      <c r="N105" s="47"/>
    </row>
    <row r="106" spans="1:14" x14ac:dyDescent="0.2">
      <c r="A106" s="149"/>
      <c r="C106" s="151" t="s">
        <v>178</v>
      </c>
      <c r="D106" s="162">
        <v>4.55</v>
      </c>
      <c r="E106" s="155"/>
      <c r="F106" s="186">
        <v>45107</v>
      </c>
      <c r="G106" s="22">
        <v>8803.2800000000007</v>
      </c>
      <c r="H106" s="22">
        <v>8803.2800000000007</v>
      </c>
      <c r="I106" s="22">
        <v>8803.2800000000007</v>
      </c>
      <c r="J106" s="47" t="s">
        <v>187</v>
      </c>
      <c r="K106" s="47" t="s">
        <v>94</v>
      </c>
      <c r="L106" s="47" t="s">
        <v>187</v>
      </c>
      <c r="M106" s="47" t="s">
        <v>187</v>
      </c>
      <c r="N106" s="47"/>
    </row>
    <row r="107" spans="1:14" x14ac:dyDescent="0.2">
      <c r="A107" s="149"/>
      <c r="C107" s="151" t="s">
        <v>180</v>
      </c>
      <c r="D107" s="162">
        <v>4.55</v>
      </c>
      <c r="E107" s="155"/>
      <c r="F107" s="186">
        <v>45107</v>
      </c>
      <c r="G107" s="22">
        <v>0</v>
      </c>
      <c r="H107" s="22">
        <v>0</v>
      </c>
      <c r="I107" s="22">
        <v>0</v>
      </c>
      <c r="J107" s="47" t="s">
        <v>187</v>
      </c>
      <c r="K107" s="47" t="s">
        <v>94</v>
      </c>
      <c r="L107" s="47" t="s">
        <v>187</v>
      </c>
      <c r="M107" s="47" t="s">
        <v>187</v>
      </c>
      <c r="N107" s="47"/>
    </row>
    <row r="108" spans="1:14" ht="12" customHeight="1" x14ac:dyDescent="0.2">
      <c r="A108" s="149"/>
      <c r="C108" s="151" t="s">
        <v>181</v>
      </c>
      <c r="D108" s="162">
        <v>4.55</v>
      </c>
      <c r="E108" s="155"/>
      <c r="F108" s="186">
        <v>45107</v>
      </c>
      <c r="G108" s="22">
        <v>10394</v>
      </c>
      <c r="H108" s="22">
        <v>10394</v>
      </c>
      <c r="I108" s="22">
        <v>10394</v>
      </c>
      <c r="J108" s="47" t="s">
        <v>187</v>
      </c>
      <c r="K108" s="47" t="s">
        <v>94</v>
      </c>
      <c r="L108" s="47" t="s">
        <v>187</v>
      </c>
      <c r="M108" s="47" t="s">
        <v>187</v>
      </c>
      <c r="N108" s="47"/>
    </row>
    <row r="109" spans="1:14" ht="12" customHeight="1" x14ac:dyDescent="0.2">
      <c r="A109" s="149"/>
      <c r="C109" s="151" t="s">
        <v>182</v>
      </c>
      <c r="D109" s="162">
        <v>4.55</v>
      </c>
      <c r="E109" s="155"/>
      <c r="F109" s="186">
        <v>45107</v>
      </c>
      <c r="G109" s="22">
        <v>943779.4</v>
      </c>
      <c r="H109" s="22">
        <v>943779.4</v>
      </c>
      <c r="I109" s="22">
        <v>943779.4</v>
      </c>
      <c r="J109" s="47" t="s">
        <v>187</v>
      </c>
      <c r="K109" s="47" t="s">
        <v>94</v>
      </c>
      <c r="L109" s="47" t="s">
        <v>187</v>
      </c>
      <c r="M109" s="47" t="s">
        <v>187</v>
      </c>
      <c r="N109" s="47"/>
    </row>
    <row r="110" spans="1:14" s="14" customFormat="1" x14ac:dyDescent="0.2">
      <c r="A110" s="149"/>
      <c r="B110" s="106"/>
      <c r="C110" s="151" t="s">
        <v>185</v>
      </c>
      <c r="D110" s="162">
        <v>4.55</v>
      </c>
      <c r="E110" s="155"/>
      <c r="F110" s="186">
        <v>45107</v>
      </c>
      <c r="G110" s="22">
        <v>11904.55</v>
      </c>
      <c r="H110" s="22">
        <v>11904.55</v>
      </c>
      <c r="I110" s="22">
        <v>11904.55</v>
      </c>
      <c r="J110" s="47">
        <v>0</v>
      </c>
      <c r="K110" s="145">
        <f>SUM(J110+L110+M110+N110)</f>
        <v>0</v>
      </c>
      <c r="L110" s="47">
        <v>0</v>
      </c>
      <c r="M110" s="47">
        <v>0</v>
      </c>
      <c r="N110" s="47"/>
    </row>
    <row r="111" spans="1:14" x14ac:dyDescent="0.2">
      <c r="A111" s="153"/>
      <c r="C111" s="154" t="s">
        <v>38</v>
      </c>
      <c r="D111" s="162">
        <v>4.55</v>
      </c>
      <c r="E111" s="155"/>
      <c r="F111" s="186">
        <v>45107</v>
      </c>
      <c r="G111" s="156">
        <v>306097.39</v>
      </c>
      <c r="H111" s="156">
        <v>306097.39</v>
      </c>
      <c r="I111" s="156">
        <v>306097.39</v>
      </c>
      <c r="J111" s="47">
        <v>2328</v>
      </c>
      <c r="K111" s="145">
        <f>SUM(J111+L111+M111+N111)</f>
        <v>6004.59</v>
      </c>
      <c r="L111" s="47">
        <v>1535.32</v>
      </c>
      <c r="M111" s="47">
        <v>2141.27</v>
      </c>
      <c r="N111" s="47"/>
    </row>
    <row r="112" spans="1:14" x14ac:dyDescent="0.2">
      <c r="A112" s="153"/>
      <c r="C112" s="154" t="s">
        <v>128</v>
      </c>
      <c r="D112" s="162">
        <v>4.55</v>
      </c>
      <c r="E112" s="155"/>
      <c r="F112" s="186">
        <v>45107</v>
      </c>
      <c r="G112" s="156">
        <v>97920.07</v>
      </c>
      <c r="H112" s="156">
        <v>97920.07</v>
      </c>
      <c r="I112" s="156">
        <v>97920.07</v>
      </c>
      <c r="J112" s="47">
        <v>701.23</v>
      </c>
      <c r="K112" s="145">
        <f>SUM(J112+L112+M112+N112)</f>
        <v>10539.439999999999</v>
      </c>
      <c r="L112" s="47">
        <v>9033.73</v>
      </c>
      <c r="M112" s="47">
        <v>804.48</v>
      </c>
      <c r="N112" s="47"/>
    </row>
    <row r="113" spans="1:114" x14ac:dyDescent="0.2">
      <c r="A113" s="153"/>
      <c r="C113" s="154" t="s">
        <v>183</v>
      </c>
      <c r="D113" s="162">
        <v>4.55</v>
      </c>
      <c r="E113" s="155"/>
      <c r="F113" s="186">
        <v>45107</v>
      </c>
      <c r="G113" s="203">
        <v>37851.93</v>
      </c>
      <c r="H113" s="203">
        <v>37851.93</v>
      </c>
      <c r="I113" s="203">
        <v>37851.93</v>
      </c>
      <c r="J113" s="47" t="s">
        <v>187</v>
      </c>
      <c r="K113" s="47" t="s">
        <v>94</v>
      </c>
      <c r="L113" s="47" t="s">
        <v>187</v>
      </c>
      <c r="M113" s="47" t="s">
        <v>187</v>
      </c>
      <c r="N113" s="47"/>
    </row>
    <row r="114" spans="1:114" x14ac:dyDescent="0.2">
      <c r="A114" s="149"/>
      <c r="C114" s="151" t="s">
        <v>39</v>
      </c>
      <c r="D114" s="162">
        <v>4.55</v>
      </c>
      <c r="E114" s="155"/>
      <c r="F114" s="186">
        <v>45107</v>
      </c>
      <c r="G114" s="203">
        <v>262236.68</v>
      </c>
      <c r="H114" s="203">
        <v>262236.68</v>
      </c>
      <c r="I114" s="203">
        <v>262236.68</v>
      </c>
      <c r="J114" s="47">
        <v>2048.98</v>
      </c>
      <c r="K114" s="145">
        <f t="shared" ref="K114:K119" si="3">SUM(J114+L114+M114+N114)</f>
        <v>5238.2700000000004</v>
      </c>
      <c r="L114" s="47">
        <v>1496.07</v>
      </c>
      <c r="M114" s="47">
        <v>1693.22</v>
      </c>
      <c r="N114" s="47"/>
    </row>
    <row r="115" spans="1:114" x14ac:dyDescent="0.2">
      <c r="A115" s="149"/>
      <c r="C115" s="151" t="s">
        <v>184</v>
      </c>
      <c r="D115" s="162">
        <v>4.55</v>
      </c>
      <c r="E115" s="155"/>
      <c r="F115" s="186">
        <v>45107</v>
      </c>
      <c r="G115" s="203">
        <v>232933.96</v>
      </c>
      <c r="H115" s="203">
        <v>232933.96</v>
      </c>
      <c r="I115" s="203">
        <v>232933.96</v>
      </c>
      <c r="J115" s="47">
        <v>1433.33</v>
      </c>
      <c r="K115" s="145">
        <f t="shared" si="3"/>
        <v>4149.83</v>
      </c>
      <c r="L115" s="47">
        <v>1435.5</v>
      </c>
      <c r="M115" s="47">
        <v>1281</v>
      </c>
      <c r="N115" s="47"/>
    </row>
    <row r="116" spans="1:114" x14ac:dyDescent="0.2">
      <c r="A116" s="149"/>
      <c r="B116" s="150"/>
      <c r="C116" s="151" t="s">
        <v>131</v>
      </c>
      <c r="D116" s="162">
        <v>4.55</v>
      </c>
      <c r="E116" s="155"/>
      <c r="F116" s="186">
        <v>45107</v>
      </c>
      <c r="G116" s="156">
        <v>1039627.7</v>
      </c>
      <c r="H116" s="156">
        <v>1039627.7</v>
      </c>
      <c r="I116" s="156">
        <v>1039627.7</v>
      </c>
      <c r="J116" s="47">
        <v>7833.04</v>
      </c>
      <c r="K116" s="145">
        <f t="shared" si="3"/>
        <v>24321.940000000002</v>
      </c>
      <c r="L116" s="47">
        <v>8868.2000000000007</v>
      </c>
      <c r="M116" s="47">
        <v>7620.7</v>
      </c>
      <c r="N116" s="47"/>
    </row>
    <row r="117" spans="1:114" x14ac:dyDescent="0.2">
      <c r="A117" s="149"/>
      <c r="B117" s="150"/>
      <c r="C117" s="151" t="s">
        <v>40</v>
      </c>
      <c r="D117" s="162">
        <v>4.55</v>
      </c>
      <c r="E117" s="155"/>
      <c r="F117" s="186">
        <v>45107</v>
      </c>
      <c r="G117" s="156">
        <v>22080.02</v>
      </c>
      <c r="H117" s="156">
        <v>22080.02</v>
      </c>
      <c r="I117" s="156">
        <v>22080.02</v>
      </c>
      <c r="J117" s="47">
        <v>156.15</v>
      </c>
      <c r="K117" s="145">
        <f t="shared" si="3"/>
        <v>436.89</v>
      </c>
      <c r="L117" s="47">
        <v>139.58000000000001</v>
      </c>
      <c r="M117" s="47">
        <v>141.16</v>
      </c>
      <c r="N117" s="47"/>
    </row>
    <row r="118" spans="1:114" ht="10.9" customHeight="1" x14ac:dyDescent="0.2">
      <c r="A118" s="149"/>
      <c r="B118" s="150"/>
      <c r="C118" s="151" t="s">
        <v>41</v>
      </c>
      <c r="D118" s="162">
        <v>4.55</v>
      </c>
      <c r="E118" s="155"/>
      <c r="F118" s="186">
        <v>45107</v>
      </c>
      <c r="G118" s="222">
        <v>184011.53</v>
      </c>
      <c r="H118" s="222">
        <v>184011.53</v>
      </c>
      <c r="I118" s="222">
        <v>184011.53</v>
      </c>
      <c r="J118" s="47">
        <v>1337.29</v>
      </c>
      <c r="K118" s="145">
        <f t="shared" si="3"/>
        <v>3921.71</v>
      </c>
      <c r="L118" s="47">
        <v>1263.8499999999999</v>
      </c>
      <c r="M118" s="47">
        <v>1320.57</v>
      </c>
      <c r="N118" s="47"/>
    </row>
    <row r="119" spans="1:114" x14ac:dyDescent="0.2">
      <c r="A119" s="149"/>
      <c r="B119" s="150"/>
      <c r="C119" s="151" t="s">
        <v>123</v>
      </c>
      <c r="D119" s="162">
        <v>4.55</v>
      </c>
      <c r="E119" s="155"/>
      <c r="F119" s="186">
        <v>45107</v>
      </c>
      <c r="G119" s="156">
        <v>5506214.0499999998</v>
      </c>
      <c r="H119" s="156">
        <v>5506214.0499999998</v>
      </c>
      <c r="I119" s="156">
        <v>5506214.0499999998</v>
      </c>
      <c r="J119" s="47">
        <v>69938.19</v>
      </c>
      <c r="K119" s="145">
        <f t="shared" si="3"/>
        <v>117499.05</v>
      </c>
      <c r="L119" s="47">
        <v>21025.67</v>
      </c>
      <c r="M119" s="47">
        <v>26535.19</v>
      </c>
      <c r="N119" s="47"/>
    </row>
    <row r="120" spans="1:114" x14ac:dyDescent="0.2">
      <c r="A120" s="149"/>
      <c r="B120" s="150"/>
      <c r="C120" s="151"/>
      <c r="D120" s="162"/>
      <c r="E120" s="155"/>
      <c r="F120" s="186"/>
      <c r="G120" s="156"/>
      <c r="H120" s="156"/>
      <c r="I120" s="156"/>
      <c r="J120" s="47"/>
      <c r="K120" s="145"/>
      <c r="L120" s="47"/>
      <c r="M120" s="47"/>
      <c r="N120" s="47"/>
    </row>
    <row r="121" spans="1:114" x14ac:dyDescent="0.2">
      <c r="A121" s="149"/>
      <c r="B121" s="150"/>
      <c r="C121" s="151"/>
      <c r="D121" s="162"/>
      <c r="E121" s="155"/>
      <c r="F121" s="186"/>
      <c r="G121" s="156"/>
      <c r="H121" s="156"/>
      <c r="I121" s="156"/>
      <c r="J121" s="47"/>
      <c r="K121" s="145"/>
      <c r="L121" s="47"/>
      <c r="M121" s="47"/>
      <c r="N121" s="47"/>
    </row>
    <row r="122" spans="1:114" x14ac:dyDescent="0.2">
      <c r="A122" s="149"/>
      <c r="B122" s="150"/>
      <c r="C122" s="151"/>
      <c r="D122" s="162"/>
      <c r="E122" s="155"/>
      <c r="F122" s="186"/>
      <c r="G122" s="156"/>
      <c r="H122" s="156"/>
      <c r="I122" s="156"/>
      <c r="J122" s="47"/>
      <c r="K122" s="145"/>
      <c r="L122" s="47"/>
      <c r="M122" s="47"/>
      <c r="N122" s="47"/>
    </row>
    <row r="123" spans="1:114" x14ac:dyDescent="0.2">
      <c r="A123" s="149"/>
      <c r="B123" s="150"/>
      <c r="C123" s="151"/>
      <c r="D123" s="162"/>
      <c r="E123" s="155"/>
      <c r="F123" s="186"/>
      <c r="G123" s="156"/>
      <c r="H123" s="156"/>
      <c r="I123" s="156"/>
      <c r="J123" s="47"/>
      <c r="K123" s="145"/>
      <c r="L123" s="47"/>
      <c r="M123" s="47"/>
      <c r="N123" s="47"/>
    </row>
    <row r="124" spans="1:114" x14ac:dyDescent="0.2">
      <c r="A124" s="33"/>
      <c r="C124" s="114"/>
      <c r="D124" s="177"/>
      <c r="E124" s="33"/>
      <c r="F124" s="29"/>
      <c r="H124" s="133"/>
      <c r="I124" s="133"/>
      <c r="J124" s="148" t="s">
        <v>200</v>
      </c>
      <c r="L124" s="148" t="s">
        <v>119</v>
      </c>
      <c r="M124" s="148" t="s">
        <v>136</v>
      </c>
      <c r="N124" s="148"/>
    </row>
    <row r="125" spans="1:114" x14ac:dyDescent="0.2">
      <c r="A125" s="28" t="s">
        <v>18</v>
      </c>
      <c r="C125" s="115" t="s">
        <v>19</v>
      </c>
      <c r="D125" s="177" t="s">
        <v>109</v>
      </c>
      <c r="E125" s="28" t="s">
        <v>20</v>
      </c>
      <c r="F125" s="29" t="s">
        <v>21</v>
      </c>
      <c r="G125" s="131" t="s">
        <v>22</v>
      </c>
      <c r="H125" s="143"/>
      <c r="J125" s="133" t="s">
        <v>25</v>
      </c>
      <c r="K125" s="143" t="s">
        <v>77</v>
      </c>
      <c r="L125" s="133" t="s">
        <v>25</v>
      </c>
      <c r="M125" s="133" t="s">
        <v>25</v>
      </c>
    </row>
    <row r="126" spans="1:114" x14ac:dyDescent="0.2">
      <c r="A126" s="30"/>
      <c r="B126" s="107"/>
      <c r="C126" s="116" t="s">
        <v>26</v>
      </c>
      <c r="D126" s="178" t="s">
        <v>110</v>
      </c>
      <c r="E126" s="31" t="s">
        <v>27</v>
      </c>
      <c r="F126" s="32" t="s">
        <v>28</v>
      </c>
      <c r="G126" s="132" t="s">
        <v>29</v>
      </c>
      <c r="H126" s="184" t="s">
        <v>23</v>
      </c>
      <c r="I126" s="184" t="s">
        <v>24</v>
      </c>
      <c r="J126" s="137" t="s">
        <v>30</v>
      </c>
      <c r="K126" s="144" t="s">
        <v>30</v>
      </c>
      <c r="L126" s="137" t="s">
        <v>30</v>
      </c>
      <c r="M126" s="137" t="s">
        <v>30</v>
      </c>
      <c r="N126" s="137"/>
    </row>
    <row r="127" spans="1:114" x14ac:dyDescent="0.2">
      <c r="A127" s="149"/>
      <c r="B127" s="150"/>
      <c r="C127" s="151" t="s">
        <v>86</v>
      </c>
      <c r="D127" s="162">
        <v>4.55</v>
      </c>
      <c r="E127" s="155"/>
      <c r="F127" s="186">
        <v>45107</v>
      </c>
      <c r="G127" s="22">
        <v>0</v>
      </c>
      <c r="H127" s="22">
        <v>0</v>
      </c>
      <c r="I127" s="22">
        <v>0</v>
      </c>
      <c r="J127" s="47" t="s">
        <v>187</v>
      </c>
      <c r="K127" s="47" t="s">
        <v>94</v>
      </c>
      <c r="L127" s="47" t="s">
        <v>187</v>
      </c>
      <c r="M127" s="47" t="s">
        <v>187</v>
      </c>
      <c r="N127" s="47"/>
    </row>
    <row r="128" spans="1:114" s="38" customFormat="1" ht="11.25" x14ac:dyDescent="0.2">
      <c r="A128" s="149"/>
      <c r="B128" s="150"/>
      <c r="C128" s="151" t="s">
        <v>80</v>
      </c>
      <c r="D128" s="162">
        <v>4.55</v>
      </c>
      <c r="E128" s="155"/>
      <c r="F128" s="186">
        <v>45107</v>
      </c>
      <c r="G128" s="22">
        <v>1</v>
      </c>
      <c r="H128" s="22">
        <v>1</v>
      </c>
      <c r="I128" s="22">
        <v>1</v>
      </c>
      <c r="J128" s="47" t="s">
        <v>187</v>
      </c>
      <c r="K128" s="47" t="s">
        <v>94</v>
      </c>
      <c r="L128" s="47" t="s">
        <v>187</v>
      </c>
      <c r="M128" s="47" t="s">
        <v>187</v>
      </c>
      <c r="N128" s="47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</row>
    <row r="129" spans="1:114" s="38" customFormat="1" ht="11.25" x14ac:dyDescent="0.2">
      <c r="A129" s="149"/>
      <c r="B129" s="157"/>
      <c r="C129" s="151" t="s">
        <v>42</v>
      </c>
      <c r="D129" s="162">
        <v>4.55</v>
      </c>
      <c r="E129" s="155"/>
      <c r="F129" s="186">
        <v>45107</v>
      </c>
      <c r="G129" s="156">
        <v>581408.03</v>
      </c>
      <c r="H129" s="156">
        <v>581408.03</v>
      </c>
      <c r="I129" s="156">
        <v>581408.03</v>
      </c>
      <c r="J129" s="47" t="s">
        <v>187</v>
      </c>
      <c r="K129" s="47" t="s">
        <v>94</v>
      </c>
      <c r="L129" s="47" t="s">
        <v>187</v>
      </c>
      <c r="M129" s="47" t="s">
        <v>187</v>
      </c>
      <c r="N129" s="47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</row>
    <row r="130" spans="1:114" s="38" customFormat="1" x14ac:dyDescent="0.2">
      <c r="A130" s="149"/>
      <c r="B130" s="150"/>
      <c r="C130" s="151" t="s">
        <v>43</v>
      </c>
      <c r="D130" s="162">
        <v>4.55</v>
      </c>
      <c r="E130" s="155"/>
      <c r="F130" s="186">
        <v>45107</v>
      </c>
      <c r="G130" s="156">
        <v>207564.5</v>
      </c>
      <c r="H130" s="156">
        <v>207564.5</v>
      </c>
      <c r="I130" s="156">
        <v>207564.5</v>
      </c>
      <c r="J130" s="47">
        <v>1430.05</v>
      </c>
      <c r="K130" s="145">
        <f>SUM(J130+L130+M130+N130)</f>
        <v>3785.36</v>
      </c>
      <c r="L130" s="47">
        <v>1148.33</v>
      </c>
      <c r="M130" s="47">
        <v>1206.98</v>
      </c>
      <c r="N130" s="47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</row>
    <row r="131" spans="1:114" s="38" customFormat="1" ht="11.25" x14ac:dyDescent="0.2">
      <c r="A131" s="149"/>
      <c r="B131" s="150"/>
      <c r="C131" s="151" t="s">
        <v>44</v>
      </c>
      <c r="D131" s="162">
        <v>4.55</v>
      </c>
      <c r="E131" s="155"/>
      <c r="F131" s="186">
        <v>45107</v>
      </c>
      <c r="G131" s="156">
        <v>207679.35999999999</v>
      </c>
      <c r="H131" s="156">
        <v>207679.35999999999</v>
      </c>
      <c r="I131" s="156">
        <v>207679.35999999999</v>
      </c>
      <c r="J131" s="47" t="s">
        <v>187</v>
      </c>
      <c r="K131" s="47" t="s">
        <v>94</v>
      </c>
      <c r="L131" s="47" t="s">
        <v>187</v>
      </c>
      <c r="M131" s="47" t="s">
        <v>187</v>
      </c>
      <c r="N131" s="47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</row>
    <row r="132" spans="1:114" s="38" customFormat="1" x14ac:dyDescent="0.2">
      <c r="A132" s="149"/>
      <c r="B132" s="158"/>
      <c r="C132" s="151" t="s">
        <v>45</v>
      </c>
      <c r="D132" s="162">
        <v>4.55</v>
      </c>
      <c r="E132" s="155"/>
      <c r="F132" s="186">
        <v>45107</v>
      </c>
      <c r="G132" s="156">
        <v>39392.53</v>
      </c>
      <c r="H132" s="156">
        <v>39392.53</v>
      </c>
      <c r="I132" s="156">
        <v>39392.53</v>
      </c>
      <c r="J132" s="47">
        <v>280.11</v>
      </c>
      <c r="K132" s="145">
        <f>SUM(J132+L132+M132+N132)</f>
        <v>765.65000000000009</v>
      </c>
      <c r="L132" s="47">
        <v>239.35</v>
      </c>
      <c r="M132" s="47">
        <v>246.19</v>
      </c>
      <c r="N132" s="47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</row>
    <row r="133" spans="1:114" s="152" customFormat="1" x14ac:dyDescent="0.2">
      <c r="A133" s="149"/>
      <c r="B133" s="150"/>
      <c r="C133" s="151" t="s">
        <v>46</v>
      </c>
      <c r="D133" s="162">
        <v>4.55</v>
      </c>
      <c r="E133" s="155"/>
      <c r="F133" s="186">
        <v>45107</v>
      </c>
      <c r="G133" s="22">
        <v>369904.9</v>
      </c>
      <c r="H133" s="22">
        <v>369904.9</v>
      </c>
      <c r="I133" s="22">
        <v>369904.9</v>
      </c>
      <c r="J133" s="47">
        <v>2630.29</v>
      </c>
      <c r="K133" s="145">
        <f>SUM(J133+L133+M133+N133)</f>
        <v>6493.8700000000008</v>
      </c>
      <c r="L133" s="47">
        <v>2255.4</v>
      </c>
      <c r="M133" s="47">
        <v>1608.18</v>
      </c>
      <c r="N133" s="4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7"/>
      <c r="BQ133" s="167"/>
      <c r="BR133" s="167"/>
      <c r="BS133" s="167"/>
      <c r="BT133" s="167"/>
      <c r="BU133" s="167"/>
      <c r="BV133" s="167"/>
      <c r="BW133" s="167"/>
      <c r="BX133" s="167"/>
      <c r="BY133" s="167"/>
      <c r="BZ133" s="167"/>
      <c r="CA133" s="167"/>
      <c r="CB133" s="167"/>
      <c r="CC133" s="167"/>
      <c r="CD133" s="167"/>
      <c r="CE133" s="167"/>
      <c r="CF133" s="167"/>
      <c r="CG133" s="167"/>
      <c r="CH133" s="167"/>
      <c r="CI133" s="167"/>
      <c r="CJ133" s="167"/>
      <c r="CK133" s="167"/>
      <c r="CL133" s="167"/>
      <c r="CM133" s="167"/>
      <c r="CN133" s="167"/>
      <c r="CO133" s="167"/>
      <c r="CP133" s="167"/>
      <c r="CQ133" s="167"/>
      <c r="CR133" s="167"/>
      <c r="CS133" s="167"/>
      <c r="CT133" s="167"/>
      <c r="CU133" s="167"/>
      <c r="CV133" s="167"/>
      <c r="CW133" s="167"/>
      <c r="CX133" s="167"/>
      <c r="CY133" s="167"/>
      <c r="CZ133" s="167"/>
      <c r="DA133" s="167"/>
      <c r="DB133" s="167"/>
      <c r="DC133" s="167"/>
      <c r="DD133" s="167"/>
      <c r="DE133" s="167"/>
      <c r="DF133" s="167"/>
      <c r="DG133" s="167"/>
      <c r="DH133" s="167"/>
      <c r="DI133" s="167"/>
      <c r="DJ133" s="167"/>
    </row>
    <row r="134" spans="1:114" s="38" customFormat="1" ht="11.25" x14ac:dyDescent="0.2">
      <c r="A134" s="153"/>
      <c r="B134" s="150"/>
      <c r="C134" s="151" t="s">
        <v>47</v>
      </c>
      <c r="D134" s="162">
        <v>4.55</v>
      </c>
      <c r="E134" s="155"/>
      <c r="F134" s="186">
        <v>45107</v>
      </c>
      <c r="G134" s="156">
        <v>2951.6</v>
      </c>
      <c r="H134" s="156">
        <v>2951.6</v>
      </c>
      <c r="I134" s="156">
        <v>2951.6</v>
      </c>
      <c r="J134" s="47" t="s">
        <v>187</v>
      </c>
      <c r="K134" s="47" t="s">
        <v>94</v>
      </c>
      <c r="L134" s="47" t="s">
        <v>187</v>
      </c>
      <c r="M134" s="47" t="s">
        <v>187</v>
      </c>
      <c r="N134" s="47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</row>
    <row r="135" spans="1:114" s="38" customFormat="1" ht="13.5" customHeight="1" x14ac:dyDescent="0.2">
      <c r="A135" s="149"/>
      <c r="B135" s="150"/>
      <c r="C135" s="151" t="s">
        <v>48</v>
      </c>
      <c r="D135" s="162">
        <v>4.55</v>
      </c>
      <c r="E135" s="155"/>
      <c r="F135" s="186">
        <v>45107</v>
      </c>
      <c r="G135" s="22">
        <v>718581.43</v>
      </c>
      <c r="H135" s="22">
        <v>718581.43</v>
      </c>
      <c r="I135" s="22">
        <v>718581.43</v>
      </c>
      <c r="J135" s="47">
        <v>3634.97</v>
      </c>
      <c r="K135" s="145">
        <f>SUM(J135+L135+M135+N135)</f>
        <v>16319.65</v>
      </c>
      <c r="L135" s="47">
        <v>9069.0400000000009</v>
      </c>
      <c r="M135" s="47">
        <v>3615.64</v>
      </c>
      <c r="N135" s="47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</row>
    <row r="136" spans="1:114" x14ac:dyDescent="0.2">
      <c r="A136" s="153"/>
      <c r="B136" s="150"/>
      <c r="C136" s="151" t="s">
        <v>49</v>
      </c>
      <c r="D136" s="162">
        <v>4.55</v>
      </c>
      <c r="E136" s="155"/>
      <c r="F136" s="186">
        <v>45107</v>
      </c>
      <c r="G136" s="22">
        <v>84727.98</v>
      </c>
      <c r="H136" s="22">
        <v>84727.98</v>
      </c>
      <c r="I136" s="22">
        <v>84727.98</v>
      </c>
      <c r="J136" s="189">
        <v>619.77</v>
      </c>
      <c r="K136" s="145">
        <f>SUM(J136+L136+M136+N136)</f>
        <v>1695.45</v>
      </c>
      <c r="L136" s="189">
        <v>529.45000000000005</v>
      </c>
      <c r="M136" s="189">
        <v>546.23</v>
      </c>
      <c r="N136" s="189"/>
    </row>
    <row r="137" spans="1:114" x14ac:dyDescent="0.2">
      <c r="A137" s="149"/>
      <c r="B137" s="150"/>
      <c r="C137" s="159"/>
      <c r="D137" s="182"/>
      <c r="E137" s="38"/>
      <c r="F137" s="45"/>
      <c r="G137" s="160">
        <f>SUM(G96:G136)</f>
        <v>14569074.689999998</v>
      </c>
      <c r="H137" s="160">
        <f>SUM(H96:H136)</f>
        <v>14569074.689999998</v>
      </c>
      <c r="I137" s="160">
        <f>SUM(I96:I136)</f>
        <v>14569074.689999998</v>
      </c>
      <c r="J137" s="161">
        <f>SUM(J96:J136)</f>
        <v>114482.88</v>
      </c>
      <c r="K137" s="225">
        <f t="shared" ref="K137:K139" si="4">SUM(J137+L137+M137+N137)</f>
        <v>252320.41</v>
      </c>
      <c r="L137" s="161">
        <f>SUM(L96:L136)</f>
        <v>74908.62</v>
      </c>
      <c r="M137" s="161">
        <f>SUM(M96:M136)</f>
        <v>62928.910000000011</v>
      </c>
      <c r="N137" s="161"/>
    </row>
    <row r="138" spans="1:114" x14ac:dyDescent="0.2">
      <c r="A138" s="149"/>
      <c r="B138" s="150"/>
      <c r="C138" s="159"/>
      <c r="D138" s="182"/>
      <c r="E138" s="38"/>
      <c r="F138" s="45"/>
      <c r="G138" s="22"/>
      <c r="H138" s="22"/>
      <c r="I138" s="22"/>
      <c r="J138" s="47"/>
      <c r="K138" s="145">
        <f t="shared" si="4"/>
        <v>0</v>
      </c>
      <c r="L138" s="47"/>
      <c r="M138" s="47"/>
      <c r="N138" s="47"/>
    </row>
    <row r="139" spans="1:114" x14ac:dyDescent="0.2">
      <c r="A139" s="90" t="s">
        <v>50</v>
      </c>
      <c r="B139" s="219"/>
      <c r="C139" s="114"/>
      <c r="D139" s="177"/>
      <c r="E139" s="33"/>
      <c r="F139" s="121"/>
      <c r="G139" s="112">
        <v>103119987.84999999</v>
      </c>
      <c r="H139" s="112">
        <v>103063590.2</v>
      </c>
      <c r="I139" s="112">
        <v>102999441.98</v>
      </c>
      <c r="J139" s="169">
        <v>1004761.12</v>
      </c>
      <c r="K139" s="220">
        <f t="shared" si="4"/>
        <v>2525875.8600000003</v>
      </c>
      <c r="L139" s="169">
        <v>657127.77</v>
      </c>
      <c r="M139" s="169">
        <v>863986.97</v>
      </c>
      <c r="N139" s="169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cellWatches>
    <cellWatch r="C65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1"/>
  <sheetViews>
    <sheetView zoomScaleNormal="100" workbookViewId="0">
      <selection activeCell="D120" sqref="D120"/>
    </sheetView>
  </sheetViews>
  <sheetFormatPr defaultColWidth="9.140625" defaultRowHeight="12.75" outlineLevelRow="1" x14ac:dyDescent="0.2"/>
  <cols>
    <col min="1" max="1" width="21.7109375" style="38" customWidth="1"/>
    <col min="2" max="2" width="15" style="38" customWidth="1"/>
    <col min="3" max="3" width="11.5703125" style="163" customWidth="1"/>
    <col min="4" max="4" width="11.5703125" style="62" customWidth="1"/>
    <col min="5" max="5" width="2.28515625" style="38" customWidth="1"/>
    <col min="6" max="6" width="16.140625" style="22" bestFit="1" customWidth="1"/>
    <col min="7" max="7" width="9.42578125" style="39" bestFit="1" customWidth="1"/>
    <col min="8" max="8" width="17.5703125" style="22" customWidth="1"/>
    <col min="9" max="9" width="1.5703125" style="42" customWidth="1"/>
    <col min="10" max="10" width="16.140625" style="22" bestFit="1" customWidth="1"/>
    <col min="11" max="11" width="9.42578125" style="39" bestFit="1" customWidth="1"/>
    <col min="12" max="12" width="17.5703125" style="22" customWidth="1"/>
    <col min="13" max="13" width="1.42578125" style="22" customWidth="1"/>
    <col min="14" max="14" width="16.28515625" style="87" customWidth="1"/>
    <col min="15" max="16384" width="9.140625" style="57"/>
  </cols>
  <sheetData>
    <row r="1" spans="1:256" x14ac:dyDescent="0.2">
      <c r="A1"/>
      <c r="B1" s="40"/>
      <c r="I1" s="85"/>
      <c r="M1" s="83"/>
    </row>
    <row r="2" spans="1:256" s="68" customFormat="1" x14ac:dyDescent="0.2">
      <c r="B2" s="72"/>
      <c r="C2" s="74"/>
      <c r="D2" s="176"/>
      <c r="E2" s="66"/>
      <c r="F2" s="48"/>
      <c r="G2" s="174">
        <v>44986</v>
      </c>
      <c r="H2" s="48"/>
      <c r="I2" s="80"/>
      <c r="J2" s="48"/>
      <c r="K2" s="174">
        <v>45078</v>
      </c>
      <c r="L2" s="48"/>
      <c r="M2" s="80"/>
      <c r="N2" s="87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  <c r="IP2" s="75"/>
      <c r="IQ2" s="75"/>
      <c r="IR2" s="75"/>
      <c r="IS2" s="75"/>
      <c r="IT2" s="75"/>
      <c r="IU2" s="75"/>
      <c r="IV2" s="75"/>
    </row>
    <row r="3" spans="1:256" s="68" customFormat="1" x14ac:dyDescent="0.2">
      <c r="A3" s="66" t="s">
        <v>51</v>
      </c>
      <c r="B3" s="73" t="s">
        <v>19</v>
      </c>
      <c r="C3" s="74" t="s">
        <v>20</v>
      </c>
      <c r="D3" s="176" t="s">
        <v>52</v>
      </c>
      <c r="E3" s="66"/>
      <c r="F3" s="48" t="s">
        <v>53</v>
      </c>
      <c r="G3" s="69" t="s">
        <v>54</v>
      </c>
      <c r="H3" s="48"/>
      <c r="I3" s="80"/>
      <c r="J3" s="48" t="s">
        <v>53</v>
      </c>
      <c r="K3" s="69" t="s">
        <v>54</v>
      </c>
      <c r="L3" s="48"/>
      <c r="M3" s="80"/>
      <c r="N3" s="87" t="s">
        <v>55</v>
      </c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  <c r="IR3" s="75"/>
      <c r="IS3" s="75"/>
      <c r="IT3" s="75"/>
      <c r="IU3" s="75"/>
      <c r="IV3" s="75"/>
    </row>
    <row r="4" spans="1:256" s="68" customFormat="1" ht="13.5" customHeight="1" x14ac:dyDescent="0.2">
      <c r="A4" s="66"/>
      <c r="B4" s="73" t="s">
        <v>26</v>
      </c>
      <c r="C4" s="74" t="s">
        <v>27</v>
      </c>
      <c r="D4" s="176" t="s">
        <v>56</v>
      </c>
      <c r="E4" s="66"/>
      <c r="F4" s="48" t="s">
        <v>57</v>
      </c>
      <c r="G4" s="69" t="s">
        <v>58</v>
      </c>
      <c r="H4" s="48" t="s">
        <v>59</v>
      </c>
      <c r="I4" s="80"/>
      <c r="J4" s="48" t="s">
        <v>57</v>
      </c>
      <c r="K4" s="69" t="s">
        <v>58</v>
      </c>
      <c r="L4" s="48" t="s">
        <v>59</v>
      </c>
      <c r="M4" s="80"/>
      <c r="N4" s="87" t="s">
        <v>17</v>
      </c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</row>
    <row r="5" spans="1:256" s="68" customFormat="1" ht="5.25" customHeight="1" x14ac:dyDescent="0.2">
      <c r="A5" s="77"/>
      <c r="B5" s="78"/>
      <c r="C5" s="82"/>
      <c r="D5" s="212"/>
      <c r="E5" s="77"/>
      <c r="F5" s="80"/>
      <c r="G5" s="86"/>
      <c r="H5" s="80"/>
      <c r="I5" s="80"/>
      <c r="J5" s="80"/>
      <c r="K5" s="86"/>
      <c r="L5" s="80"/>
      <c r="M5" s="80"/>
      <c r="N5" s="88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</row>
    <row r="6" spans="1:256" s="14" customFormat="1" outlineLevel="1" x14ac:dyDescent="0.2">
      <c r="A6" s="34" t="s">
        <v>31</v>
      </c>
      <c r="B6" s="38" t="s">
        <v>114</v>
      </c>
      <c r="C6" s="205"/>
      <c r="D6" s="186">
        <v>45107</v>
      </c>
      <c r="E6" s="43"/>
      <c r="F6" s="22">
        <v>20754708.75</v>
      </c>
      <c r="G6" s="104">
        <f>+H6/F6</f>
        <v>1</v>
      </c>
      <c r="H6" s="22">
        <v>20754708.75</v>
      </c>
      <c r="I6" s="85" t="s">
        <v>61</v>
      </c>
      <c r="J6" s="22">
        <v>3379799.38</v>
      </c>
      <c r="K6" s="104">
        <f>+L6/J6</f>
        <v>1</v>
      </c>
      <c r="L6" s="22">
        <v>3379799.38</v>
      </c>
      <c r="M6" s="83"/>
      <c r="N6" s="129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</row>
    <row r="7" spans="1:256" s="14" customFormat="1" outlineLevel="1" x14ac:dyDescent="0.2">
      <c r="A7" s="34"/>
      <c r="B7" s="38" t="s">
        <v>196</v>
      </c>
      <c r="C7" s="205"/>
      <c r="D7" s="186">
        <v>45107</v>
      </c>
      <c r="E7" s="43"/>
      <c r="F7" s="22">
        <v>10028767.119999999</v>
      </c>
      <c r="G7" s="104">
        <f>+H7/F7</f>
        <v>1</v>
      </c>
      <c r="H7" s="22">
        <v>10028767.119999999</v>
      </c>
      <c r="I7" s="85" t="s">
        <v>61</v>
      </c>
      <c r="J7" s="22">
        <v>12161600.460000001</v>
      </c>
      <c r="K7" s="104">
        <f>+L7/J7</f>
        <v>1</v>
      </c>
      <c r="L7" s="22">
        <v>12161600.460000001</v>
      </c>
      <c r="M7" s="83"/>
      <c r="N7" s="129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</row>
    <row r="8" spans="1:256" s="14" customFormat="1" outlineLevel="1" x14ac:dyDescent="0.2">
      <c r="A8" s="34"/>
      <c r="B8" s="34" t="s">
        <v>60</v>
      </c>
      <c r="C8" s="205"/>
      <c r="D8" s="186">
        <v>45107</v>
      </c>
      <c r="E8" s="43"/>
      <c r="F8" s="22">
        <v>800</v>
      </c>
      <c r="G8" s="104">
        <f t="shared" ref="G8:G13" si="0">+H8/F8</f>
        <v>1</v>
      </c>
      <c r="H8" s="22">
        <v>800</v>
      </c>
      <c r="I8" s="85"/>
      <c r="J8" s="22">
        <v>800</v>
      </c>
      <c r="K8" s="104">
        <f t="shared" ref="K8:K48" si="1">+L8/J8</f>
        <v>1</v>
      </c>
      <c r="L8" s="22">
        <v>800</v>
      </c>
      <c r="M8" s="83"/>
      <c r="N8" s="129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</row>
    <row r="9" spans="1:256" s="14" customFormat="1" outlineLevel="1" x14ac:dyDescent="0.2">
      <c r="A9" s="34"/>
      <c r="B9" s="34" t="s">
        <v>108</v>
      </c>
      <c r="C9" s="205"/>
      <c r="D9" s="186">
        <v>45107</v>
      </c>
      <c r="E9" s="43"/>
      <c r="F9" s="22">
        <v>10000000</v>
      </c>
      <c r="G9" s="104">
        <f t="shared" si="0"/>
        <v>1</v>
      </c>
      <c r="H9" s="22">
        <v>10000000</v>
      </c>
      <c r="I9" s="85"/>
      <c r="J9" s="22">
        <v>10000000</v>
      </c>
      <c r="K9" s="104">
        <f t="shared" si="1"/>
        <v>1</v>
      </c>
      <c r="L9" s="22">
        <v>10000000</v>
      </c>
      <c r="M9" s="83"/>
      <c r="N9" s="129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</row>
    <row r="10" spans="1:256" s="14" customFormat="1" outlineLevel="1" x14ac:dyDescent="0.2">
      <c r="A10" s="34"/>
      <c r="B10" s="34" t="s">
        <v>197</v>
      </c>
      <c r="C10" s="205"/>
      <c r="D10" s="186">
        <v>45107</v>
      </c>
      <c r="E10" s="43"/>
      <c r="F10" s="22">
        <v>10249686.310000001</v>
      </c>
      <c r="G10" s="104">
        <f t="shared" si="0"/>
        <v>1</v>
      </c>
      <c r="H10" s="22">
        <v>10249686.310000001</v>
      </c>
      <c r="I10" s="85" t="s">
        <v>61</v>
      </c>
      <c r="J10" s="22">
        <v>41451.919999999998</v>
      </c>
      <c r="K10" s="104">
        <f t="shared" si="1"/>
        <v>1</v>
      </c>
      <c r="L10" s="22">
        <v>41451.919999999998</v>
      </c>
      <c r="M10" s="83"/>
      <c r="N10" s="129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</row>
    <row r="11" spans="1:256" s="14" customFormat="1" outlineLevel="1" x14ac:dyDescent="0.2">
      <c r="A11" s="34"/>
      <c r="B11" s="34" t="s">
        <v>234</v>
      </c>
      <c r="C11" s="205"/>
      <c r="D11" s="186">
        <v>45042</v>
      </c>
      <c r="E11" s="43"/>
      <c r="F11" s="22">
        <v>0</v>
      </c>
      <c r="G11" s="104">
        <v>0</v>
      </c>
      <c r="H11" s="22">
        <v>0</v>
      </c>
      <c r="I11" s="85" t="s">
        <v>61</v>
      </c>
      <c r="J11" s="22">
        <v>10000000</v>
      </c>
      <c r="K11" s="104">
        <f t="shared" si="1"/>
        <v>1</v>
      </c>
      <c r="L11" s="22">
        <v>10000000</v>
      </c>
      <c r="M11" s="83"/>
      <c r="N11" s="129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</row>
    <row r="12" spans="1:256" s="14" customFormat="1" outlineLevel="1" x14ac:dyDescent="0.2">
      <c r="A12" s="34"/>
      <c r="B12" s="34" t="s">
        <v>234</v>
      </c>
      <c r="C12" s="205"/>
      <c r="D12" s="186">
        <v>45226</v>
      </c>
      <c r="E12" s="43"/>
      <c r="F12" s="22">
        <v>0</v>
      </c>
      <c r="G12" s="104">
        <v>0</v>
      </c>
      <c r="H12" s="22">
        <v>0</v>
      </c>
      <c r="I12" s="85" t="s">
        <v>61</v>
      </c>
      <c r="J12" s="22">
        <v>2000000</v>
      </c>
      <c r="K12" s="104">
        <f t="shared" si="1"/>
        <v>1</v>
      </c>
      <c r="L12" s="22">
        <v>2000000</v>
      </c>
      <c r="M12" s="83"/>
      <c r="N12" s="129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</row>
    <row r="13" spans="1:256" s="14" customFormat="1" outlineLevel="1" x14ac:dyDescent="0.2">
      <c r="A13" s="34"/>
      <c r="B13" s="34" t="s">
        <v>168</v>
      </c>
      <c r="C13" s="163"/>
      <c r="D13" s="186">
        <v>45107</v>
      </c>
      <c r="E13" s="43"/>
      <c r="F13" s="47">
        <v>517707.63</v>
      </c>
      <c r="G13" s="104">
        <f t="shared" si="0"/>
        <v>1</v>
      </c>
      <c r="H13" s="47">
        <v>517707.63</v>
      </c>
      <c r="I13" s="85" t="s">
        <v>61</v>
      </c>
      <c r="J13" s="47">
        <v>14250.91</v>
      </c>
      <c r="K13" s="104">
        <f t="shared" si="1"/>
        <v>1</v>
      </c>
      <c r="L13" s="47">
        <v>14250.91</v>
      </c>
      <c r="M13" s="83"/>
      <c r="N13" s="129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</row>
    <row r="14" spans="1:256" s="14" customFormat="1" outlineLevel="1" x14ac:dyDescent="0.2">
      <c r="A14" s="34"/>
      <c r="B14" s="34" t="s">
        <v>149</v>
      </c>
      <c r="C14" s="163" t="s">
        <v>150</v>
      </c>
      <c r="D14" s="186">
        <v>45148</v>
      </c>
      <c r="E14" s="43"/>
      <c r="F14" s="47">
        <v>242000</v>
      </c>
      <c r="G14" s="104">
        <f t="shared" ref="G14:G37" si="2">+H14/F14</f>
        <v>0.99235000000000007</v>
      </c>
      <c r="H14" s="47">
        <v>240148.7</v>
      </c>
      <c r="I14" s="85" t="s">
        <v>61</v>
      </c>
      <c r="J14" s="47">
        <v>242000</v>
      </c>
      <c r="K14" s="104">
        <f t="shared" ref="K14:K37" si="3">+L14/J14</f>
        <v>0.99730999999999992</v>
      </c>
      <c r="L14" s="47">
        <v>241349.02</v>
      </c>
      <c r="M14" s="83"/>
      <c r="N14" s="129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</row>
    <row r="15" spans="1:256" s="14" customFormat="1" outlineLevel="1" x14ac:dyDescent="0.2">
      <c r="A15" s="34"/>
      <c r="B15" s="34" t="s">
        <v>151</v>
      </c>
      <c r="C15" s="163" t="s">
        <v>152</v>
      </c>
      <c r="D15" s="186">
        <v>45148</v>
      </c>
      <c r="E15" s="43"/>
      <c r="F15" s="47">
        <v>242000</v>
      </c>
      <c r="G15" s="104">
        <f t="shared" si="2"/>
        <v>0.99251999999999996</v>
      </c>
      <c r="H15" s="47">
        <v>240189.84</v>
      </c>
      <c r="I15" s="85" t="s">
        <v>61</v>
      </c>
      <c r="J15" s="47">
        <v>242000</v>
      </c>
      <c r="K15" s="104">
        <f t="shared" si="3"/>
        <v>0.99736999999999998</v>
      </c>
      <c r="L15" s="47">
        <v>241363.54</v>
      </c>
      <c r="M15" s="83"/>
      <c r="N15" s="129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</row>
    <row r="16" spans="1:256" s="14" customFormat="1" outlineLevel="1" x14ac:dyDescent="0.2">
      <c r="A16" s="34"/>
      <c r="B16" s="34" t="s">
        <v>169</v>
      </c>
      <c r="C16" s="163" t="s">
        <v>154</v>
      </c>
      <c r="D16" s="186">
        <v>45148</v>
      </c>
      <c r="E16" s="43"/>
      <c r="F16" s="47">
        <v>242000</v>
      </c>
      <c r="G16" s="104">
        <f t="shared" si="2"/>
        <v>0.99251999999999996</v>
      </c>
      <c r="H16" s="47">
        <v>240189.84</v>
      </c>
      <c r="I16" s="85" t="s">
        <v>61</v>
      </c>
      <c r="J16" s="47">
        <v>242000</v>
      </c>
      <c r="K16" s="104">
        <f t="shared" si="3"/>
        <v>0.99736999999999998</v>
      </c>
      <c r="L16" s="47">
        <v>241363.54</v>
      </c>
      <c r="M16" s="83"/>
      <c r="N16" s="129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57"/>
    </row>
    <row r="17" spans="1:256" s="14" customFormat="1" outlineLevel="1" x14ac:dyDescent="0.2">
      <c r="A17" s="34"/>
      <c r="B17" s="34" t="s">
        <v>155</v>
      </c>
      <c r="C17" s="163" t="s">
        <v>156</v>
      </c>
      <c r="D17" s="186" t="s">
        <v>170</v>
      </c>
      <c r="E17" s="43"/>
      <c r="F17" s="47">
        <v>242000</v>
      </c>
      <c r="G17" s="104">
        <f t="shared" si="2"/>
        <v>0.99229000000000001</v>
      </c>
      <c r="H17" s="47">
        <v>240134.18</v>
      </c>
      <c r="I17" s="85" t="s">
        <v>61</v>
      </c>
      <c r="J17" s="47">
        <v>242000</v>
      </c>
      <c r="K17" s="104">
        <f t="shared" si="3"/>
        <v>0.99724999999999997</v>
      </c>
      <c r="L17" s="47">
        <v>241334.5</v>
      </c>
      <c r="M17" s="83"/>
      <c r="N17" s="129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</row>
    <row r="18" spans="1:256" s="14" customFormat="1" outlineLevel="1" x14ac:dyDescent="0.2">
      <c r="A18" s="34"/>
      <c r="B18" s="34" t="s">
        <v>171</v>
      </c>
      <c r="C18" s="163" t="s">
        <v>158</v>
      </c>
      <c r="D18" s="186">
        <v>45149</v>
      </c>
      <c r="E18" s="43"/>
      <c r="F18" s="47">
        <v>242000</v>
      </c>
      <c r="G18" s="104">
        <f t="shared" si="2"/>
        <v>1</v>
      </c>
      <c r="H18" s="47">
        <v>242000</v>
      </c>
      <c r="I18" s="85" t="s">
        <v>61</v>
      </c>
      <c r="J18" s="47">
        <v>242000</v>
      </c>
      <c r="K18" s="104">
        <f t="shared" si="3"/>
        <v>1</v>
      </c>
      <c r="L18" s="47">
        <v>242000</v>
      </c>
      <c r="M18" s="83"/>
      <c r="N18" s="129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</row>
    <row r="19" spans="1:256" s="14" customFormat="1" outlineLevel="1" x14ac:dyDescent="0.2">
      <c r="A19" s="34"/>
      <c r="B19" s="34" t="s">
        <v>172</v>
      </c>
      <c r="C19" s="163" t="s">
        <v>160</v>
      </c>
      <c r="D19" s="186">
        <v>45153</v>
      </c>
      <c r="E19" s="43"/>
      <c r="F19" s="47">
        <v>242000</v>
      </c>
      <c r="G19" s="104">
        <f t="shared" si="2"/>
        <v>0.99207000000000001</v>
      </c>
      <c r="H19" s="47">
        <v>240080.94</v>
      </c>
      <c r="I19" s="85" t="s">
        <v>61</v>
      </c>
      <c r="J19" s="47">
        <v>242000</v>
      </c>
      <c r="K19" s="104">
        <f t="shared" si="3"/>
        <v>0.99697999999999998</v>
      </c>
      <c r="L19" s="47">
        <v>241269.16</v>
      </c>
      <c r="M19" s="83"/>
      <c r="N19" s="129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</row>
    <row r="20" spans="1:256" s="14" customFormat="1" ht="11.25" customHeight="1" outlineLevel="1" x14ac:dyDescent="0.2">
      <c r="A20" s="34"/>
      <c r="B20" s="34" t="s">
        <v>139</v>
      </c>
      <c r="C20" s="206" t="s">
        <v>144</v>
      </c>
      <c r="D20" s="186">
        <v>45260</v>
      </c>
      <c r="E20" s="43"/>
      <c r="F20" s="47">
        <v>918000</v>
      </c>
      <c r="G20" s="104">
        <f t="shared" si="2"/>
        <v>0.97242000000000006</v>
      </c>
      <c r="H20" s="47">
        <v>892681.56</v>
      </c>
      <c r="I20" s="85" t="s">
        <v>61</v>
      </c>
      <c r="J20" s="47">
        <v>918000</v>
      </c>
      <c r="K20" s="104">
        <f t="shared" si="3"/>
        <v>0.9803099999999999</v>
      </c>
      <c r="L20" s="47">
        <v>899924.58</v>
      </c>
      <c r="M20" s="83"/>
      <c r="N20" s="129"/>
      <c r="O20" s="57"/>
      <c r="P20" s="119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</row>
    <row r="21" spans="1:256" s="14" customFormat="1" ht="11.25" customHeight="1" outlineLevel="1" x14ac:dyDescent="0.2">
      <c r="A21" s="34"/>
      <c r="B21" s="34" t="s">
        <v>235</v>
      </c>
      <c r="C21" s="206" t="s">
        <v>204</v>
      </c>
      <c r="D21" s="186">
        <v>45310</v>
      </c>
      <c r="E21" s="43"/>
      <c r="F21" s="47">
        <v>0</v>
      </c>
      <c r="G21" s="104">
        <v>0</v>
      </c>
      <c r="H21" s="47">
        <v>0</v>
      </c>
      <c r="I21" s="85"/>
      <c r="J21" s="47">
        <v>241000</v>
      </c>
      <c r="K21" s="104">
        <f t="shared" si="3"/>
        <v>1</v>
      </c>
      <c r="L21" s="47">
        <v>241000</v>
      </c>
      <c r="M21" s="83"/>
      <c r="N21" s="129"/>
      <c r="O21" s="57"/>
      <c r="P21" s="119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</row>
    <row r="22" spans="1:256" s="14" customFormat="1" outlineLevel="1" x14ac:dyDescent="0.2">
      <c r="A22" s="34"/>
      <c r="B22" s="34" t="s">
        <v>161</v>
      </c>
      <c r="C22" s="163" t="s">
        <v>162</v>
      </c>
      <c r="D22" s="186">
        <v>45334</v>
      </c>
      <c r="E22" s="43"/>
      <c r="F22" s="47">
        <v>245000</v>
      </c>
      <c r="G22" s="104">
        <f t="shared" si="2"/>
        <v>0.98329</v>
      </c>
      <c r="H22" s="47">
        <v>240906.05</v>
      </c>
      <c r="I22" s="85" t="s">
        <v>61</v>
      </c>
      <c r="J22" s="47">
        <v>245000</v>
      </c>
      <c r="K22" s="104">
        <f t="shared" si="3"/>
        <v>0.98687999999999998</v>
      </c>
      <c r="L22" s="47">
        <v>241785.60000000001</v>
      </c>
      <c r="M22" s="83"/>
      <c r="N22" s="129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</row>
    <row r="23" spans="1:256" s="14" customFormat="1" outlineLevel="1" x14ac:dyDescent="0.2">
      <c r="A23" s="34"/>
      <c r="B23" s="34" t="s">
        <v>173</v>
      </c>
      <c r="C23" s="163" t="s">
        <v>164</v>
      </c>
      <c r="D23" s="186">
        <v>45334</v>
      </c>
      <c r="E23" s="43"/>
      <c r="F23" s="47">
        <v>249000</v>
      </c>
      <c r="G23" s="104">
        <f t="shared" si="2"/>
        <v>0.98368</v>
      </c>
      <c r="H23" s="47">
        <v>244936.32000000001</v>
      </c>
      <c r="I23" s="85" t="s">
        <v>61</v>
      </c>
      <c r="J23" s="47">
        <v>249000</v>
      </c>
      <c r="K23" s="104">
        <f t="shared" si="3"/>
        <v>0.98712999999999995</v>
      </c>
      <c r="L23" s="47">
        <v>245795.37</v>
      </c>
      <c r="M23" s="83"/>
      <c r="N23" s="129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</row>
    <row r="24" spans="1:256" s="14" customFormat="1" outlineLevel="1" x14ac:dyDescent="0.2">
      <c r="A24" s="34"/>
      <c r="B24" s="34" t="s">
        <v>236</v>
      </c>
      <c r="C24" s="163" t="s">
        <v>206</v>
      </c>
      <c r="D24" s="186">
        <v>45345</v>
      </c>
      <c r="E24" s="43"/>
      <c r="F24" s="47">
        <v>0</v>
      </c>
      <c r="G24" s="104">
        <v>0</v>
      </c>
      <c r="H24" s="47">
        <v>0</v>
      </c>
      <c r="I24" s="85"/>
      <c r="J24" s="47">
        <v>230000</v>
      </c>
      <c r="K24" s="104">
        <f t="shared" si="3"/>
        <v>1</v>
      </c>
      <c r="L24" s="47">
        <v>230000</v>
      </c>
      <c r="M24" s="83"/>
      <c r="N24" s="129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</row>
    <row r="25" spans="1:256" s="14" customFormat="1" outlineLevel="1" x14ac:dyDescent="0.2">
      <c r="A25" s="34"/>
      <c r="B25" s="34" t="s">
        <v>237</v>
      </c>
      <c r="C25" s="163" t="s">
        <v>208</v>
      </c>
      <c r="D25" s="186">
        <v>45351</v>
      </c>
      <c r="E25" s="43"/>
      <c r="F25" s="47">
        <v>0</v>
      </c>
      <c r="G25" s="104">
        <v>0</v>
      </c>
      <c r="H25" s="47">
        <v>0</v>
      </c>
      <c r="I25" s="85"/>
      <c r="J25" s="47">
        <v>229000</v>
      </c>
      <c r="K25" s="104">
        <f t="shared" si="3"/>
        <v>1</v>
      </c>
      <c r="L25" s="47">
        <v>229000</v>
      </c>
      <c r="M25" s="83"/>
      <c r="N25" s="129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</row>
    <row r="26" spans="1:256" s="14" customFormat="1" outlineLevel="1" x14ac:dyDescent="0.2">
      <c r="A26" s="34"/>
      <c r="B26" s="34" t="s">
        <v>139</v>
      </c>
      <c r="C26" s="163" t="s">
        <v>165</v>
      </c>
      <c r="D26" s="186">
        <v>45351</v>
      </c>
      <c r="E26" s="43"/>
      <c r="F26" s="47">
        <v>1000000</v>
      </c>
      <c r="G26" s="104">
        <f t="shared" si="2"/>
        <v>0.97699000000000003</v>
      </c>
      <c r="H26" s="47">
        <v>976990</v>
      </c>
      <c r="I26" s="85" t="s">
        <v>61</v>
      </c>
      <c r="J26" s="47">
        <v>1000000</v>
      </c>
      <c r="K26" s="104">
        <f t="shared" si="3"/>
        <v>0.97879000000000005</v>
      </c>
      <c r="L26" s="47">
        <v>978790</v>
      </c>
      <c r="M26" s="83"/>
      <c r="N26" s="129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</row>
    <row r="27" spans="1:256" s="14" customFormat="1" outlineLevel="1" x14ac:dyDescent="0.2">
      <c r="A27" s="34"/>
      <c r="B27" s="34" t="s">
        <v>238</v>
      </c>
      <c r="C27" s="163" t="s">
        <v>210</v>
      </c>
      <c r="D27" s="186">
        <v>45401</v>
      </c>
      <c r="E27" s="43"/>
      <c r="F27" s="47">
        <v>0</v>
      </c>
      <c r="G27" s="104">
        <v>0</v>
      </c>
      <c r="H27" s="47">
        <v>0</v>
      </c>
      <c r="I27" s="85" t="s">
        <v>61</v>
      </c>
      <c r="J27" s="47">
        <v>238000</v>
      </c>
      <c r="K27" s="104">
        <f t="shared" si="3"/>
        <v>1</v>
      </c>
      <c r="L27" s="47">
        <v>238000</v>
      </c>
      <c r="M27" s="83"/>
      <c r="N27" s="129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</row>
    <row r="28" spans="1:256" s="14" customFormat="1" outlineLevel="1" x14ac:dyDescent="0.2">
      <c r="A28" s="34"/>
      <c r="B28" s="34" t="s">
        <v>146</v>
      </c>
      <c r="C28" s="204" t="s">
        <v>145</v>
      </c>
      <c r="D28" s="186">
        <v>45432</v>
      </c>
      <c r="E28" s="43"/>
      <c r="F28" s="47">
        <v>246000</v>
      </c>
      <c r="G28" s="104">
        <f t="shared" si="2"/>
        <v>0.97715999999999992</v>
      </c>
      <c r="H28" s="47">
        <v>240381.36</v>
      </c>
      <c r="I28" s="85" t="s">
        <v>61</v>
      </c>
      <c r="J28" s="47">
        <v>246000</v>
      </c>
      <c r="K28" s="104">
        <f t="shared" si="3"/>
        <v>0.97899999999999998</v>
      </c>
      <c r="L28" s="47">
        <v>240834</v>
      </c>
      <c r="M28" s="83"/>
      <c r="N28" s="129"/>
      <c r="O28" s="57"/>
      <c r="P28" s="119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</row>
    <row r="29" spans="1:256" s="14" customFormat="1" outlineLevel="1" x14ac:dyDescent="0.2">
      <c r="A29" s="34"/>
      <c r="B29" s="34" t="s">
        <v>239</v>
      </c>
      <c r="C29" s="204" t="s">
        <v>211</v>
      </c>
      <c r="D29" s="186">
        <v>45436</v>
      </c>
      <c r="E29" s="43"/>
      <c r="F29" s="47">
        <v>0</v>
      </c>
      <c r="G29" s="104">
        <v>0</v>
      </c>
      <c r="H29" s="47">
        <v>0</v>
      </c>
      <c r="I29" s="85" t="s">
        <v>61</v>
      </c>
      <c r="J29" s="47">
        <v>229000</v>
      </c>
      <c r="K29" s="104">
        <f t="shared" si="3"/>
        <v>1</v>
      </c>
      <c r="L29" s="47">
        <v>229000</v>
      </c>
      <c r="M29" s="83"/>
      <c r="N29" s="129"/>
      <c r="O29" s="57"/>
      <c r="P29" s="119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</row>
    <row r="30" spans="1:256" s="14" customFormat="1" outlineLevel="1" x14ac:dyDescent="0.2">
      <c r="A30" s="34"/>
      <c r="B30" s="34" t="s">
        <v>240</v>
      </c>
      <c r="C30" s="204" t="s">
        <v>214</v>
      </c>
      <c r="D30" s="186">
        <v>45436</v>
      </c>
      <c r="E30" s="43"/>
      <c r="F30" s="47">
        <v>0</v>
      </c>
      <c r="G30" s="104">
        <v>0</v>
      </c>
      <c r="H30" s="47">
        <v>0</v>
      </c>
      <c r="I30" s="85" t="s">
        <v>61</v>
      </c>
      <c r="J30" s="47">
        <v>230000</v>
      </c>
      <c r="K30" s="104">
        <f t="shared" si="3"/>
        <v>0.99790999999999996</v>
      </c>
      <c r="L30" s="47">
        <v>229519.3</v>
      </c>
      <c r="M30" s="83"/>
      <c r="N30" s="129"/>
      <c r="O30" s="57"/>
      <c r="P30" s="119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</row>
    <row r="31" spans="1:256" s="14" customFormat="1" outlineLevel="1" x14ac:dyDescent="0.2">
      <c r="A31" s="34"/>
      <c r="B31" s="34" t="s">
        <v>167</v>
      </c>
      <c r="C31" s="163" t="s">
        <v>166</v>
      </c>
      <c r="D31" s="186">
        <v>45527</v>
      </c>
      <c r="E31" s="43"/>
      <c r="F31" s="47">
        <v>1500000</v>
      </c>
      <c r="G31" s="104">
        <f t="shared" si="2"/>
        <v>0.98351999999999995</v>
      </c>
      <c r="H31" s="47">
        <v>1475280</v>
      </c>
      <c r="I31" s="85" t="s">
        <v>61</v>
      </c>
      <c r="J31" s="47">
        <v>1500000</v>
      </c>
      <c r="K31" s="104">
        <f t="shared" si="3"/>
        <v>0.97448000000000001</v>
      </c>
      <c r="L31" s="47">
        <v>1461720</v>
      </c>
      <c r="M31" s="83"/>
      <c r="N31" s="129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</row>
    <row r="32" spans="1:256" s="14" customFormat="1" outlineLevel="1" x14ac:dyDescent="0.2">
      <c r="A32" s="34"/>
      <c r="B32" s="34" t="s">
        <v>189</v>
      </c>
      <c r="C32" s="163" t="s">
        <v>190</v>
      </c>
      <c r="D32" s="186">
        <v>45733</v>
      </c>
      <c r="E32" s="43"/>
      <c r="F32" s="47">
        <v>249000</v>
      </c>
      <c r="G32" s="104">
        <f t="shared" si="2"/>
        <v>1.00549</v>
      </c>
      <c r="H32" s="47">
        <v>250367.01</v>
      </c>
      <c r="I32" s="85" t="s">
        <v>61</v>
      </c>
      <c r="J32" s="47">
        <v>249000</v>
      </c>
      <c r="K32" s="104">
        <f t="shared" si="3"/>
        <v>0.99692999999999998</v>
      </c>
      <c r="L32" s="47">
        <v>248235.57</v>
      </c>
      <c r="M32" s="83"/>
      <c r="N32" s="129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  <c r="IU32" s="57"/>
      <c r="IV32" s="57"/>
    </row>
    <row r="33" spans="1:256" s="14" customFormat="1" outlineLevel="1" x14ac:dyDescent="0.2">
      <c r="A33" s="34"/>
      <c r="B33" s="34" t="s">
        <v>191</v>
      </c>
      <c r="C33" s="163">
        <v>254673278</v>
      </c>
      <c r="D33" s="186">
        <v>45737</v>
      </c>
      <c r="E33" s="43"/>
      <c r="F33" s="47">
        <v>243000</v>
      </c>
      <c r="G33" s="104">
        <f t="shared" si="2"/>
        <v>1.0055099999999999</v>
      </c>
      <c r="H33" s="47">
        <v>244338.93</v>
      </c>
      <c r="I33" s="85" t="s">
        <v>61</v>
      </c>
      <c r="J33" s="47">
        <v>243000</v>
      </c>
      <c r="K33" s="104">
        <f t="shared" si="3"/>
        <v>0.99683999999999995</v>
      </c>
      <c r="L33" s="47">
        <v>242232.12</v>
      </c>
      <c r="M33" s="83"/>
      <c r="N33" s="129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</row>
    <row r="34" spans="1:256" s="14" customFormat="1" outlineLevel="1" x14ac:dyDescent="0.2">
      <c r="A34" s="34"/>
      <c r="B34" s="34" t="s">
        <v>192</v>
      </c>
      <c r="C34" s="163" t="s">
        <v>193</v>
      </c>
      <c r="D34" s="186">
        <v>45743</v>
      </c>
      <c r="E34" s="43"/>
      <c r="F34" s="47">
        <v>249000</v>
      </c>
      <c r="G34" s="104">
        <f t="shared" si="2"/>
        <v>1.00654</v>
      </c>
      <c r="H34" s="47">
        <v>250628.46</v>
      </c>
      <c r="I34" s="85" t="s">
        <v>61</v>
      </c>
      <c r="J34" s="47">
        <v>249000</v>
      </c>
      <c r="K34" s="104">
        <f t="shared" si="3"/>
        <v>0.99774000000000007</v>
      </c>
      <c r="L34" s="47">
        <v>248437.26</v>
      </c>
      <c r="M34" s="83"/>
      <c r="N34" s="129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</row>
    <row r="35" spans="1:256" s="14" customFormat="1" outlineLevel="1" x14ac:dyDescent="0.2">
      <c r="A35" s="34"/>
      <c r="B35" s="34" t="s">
        <v>198</v>
      </c>
      <c r="C35" s="163" t="s">
        <v>195</v>
      </c>
      <c r="D35" s="186">
        <v>45743</v>
      </c>
      <c r="E35" s="43"/>
      <c r="F35" s="47">
        <v>243000</v>
      </c>
      <c r="G35" s="104">
        <f t="shared" si="2"/>
        <v>1.0037199999999999</v>
      </c>
      <c r="H35" s="47">
        <v>243903.96</v>
      </c>
      <c r="I35" s="85" t="s">
        <v>61</v>
      </c>
      <c r="J35" s="47">
        <v>243000</v>
      </c>
      <c r="K35" s="104">
        <f t="shared" si="3"/>
        <v>0.99519000000000002</v>
      </c>
      <c r="L35" s="47">
        <v>241831.17</v>
      </c>
      <c r="M35" s="83"/>
      <c r="N35" s="129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</row>
    <row r="36" spans="1:256" s="14" customFormat="1" outlineLevel="1" x14ac:dyDescent="0.2">
      <c r="A36" s="34"/>
      <c r="B36" s="34" t="s">
        <v>140</v>
      </c>
      <c r="C36" s="206" t="s">
        <v>143</v>
      </c>
      <c r="D36" s="186">
        <v>45065</v>
      </c>
      <c r="E36" s="43"/>
      <c r="F36" s="47">
        <v>918000</v>
      </c>
      <c r="G36" s="104">
        <f t="shared" ref="G36" si="4">+H36/F36</f>
        <v>0.99407999999999996</v>
      </c>
      <c r="H36" s="47">
        <v>912565.44</v>
      </c>
      <c r="I36" s="85" t="s">
        <v>61</v>
      </c>
      <c r="J36" s="47">
        <v>0</v>
      </c>
      <c r="K36" s="104">
        <v>0</v>
      </c>
      <c r="L36" s="47">
        <v>0</v>
      </c>
      <c r="M36" s="83"/>
      <c r="N36" s="129"/>
      <c r="O36" s="57"/>
      <c r="P36" s="119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57"/>
    </row>
    <row r="37" spans="1:256" s="14" customFormat="1" ht="12" customHeight="1" x14ac:dyDescent="0.2">
      <c r="A37" s="34" t="s">
        <v>79</v>
      </c>
      <c r="B37" s="76"/>
      <c r="C37" s="207"/>
      <c r="D37" s="101"/>
      <c r="E37" s="43"/>
      <c r="F37" s="46">
        <f>SUM(F6:F35)</f>
        <v>58145669.810000002</v>
      </c>
      <c r="G37" s="104">
        <f t="shared" si="2"/>
        <v>0.99843766783843346</v>
      </c>
      <c r="H37" s="46">
        <f>SUM(H6:H35)</f>
        <v>58054826.960000008</v>
      </c>
      <c r="I37" s="80"/>
      <c r="J37" s="46">
        <f>SUM(J6:J36)</f>
        <v>45588902.670000002</v>
      </c>
      <c r="K37" s="104">
        <f t="shared" si="3"/>
        <v>0.99788950239279772</v>
      </c>
      <c r="L37" s="46">
        <f>SUM(L6:L36)</f>
        <v>45492687.399999991</v>
      </c>
      <c r="M37" s="81"/>
      <c r="N37" s="129">
        <f>SUM(L37-H37)</f>
        <v>-12562139.560000017</v>
      </c>
      <c r="O37" s="57"/>
      <c r="P37" s="119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</row>
    <row r="38" spans="1:256" s="14" customFormat="1" ht="12" customHeight="1" x14ac:dyDescent="0.2">
      <c r="A38" s="34"/>
      <c r="B38" s="76"/>
      <c r="C38" s="207"/>
      <c r="D38" s="101"/>
      <c r="E38" s="43"/>
      <c r="F38" s="46"/>
      <c r="G38" s="104"/>
      <c r="H38" s="46"/>
      <c r="I38" s="80"/>
      <c r="J38" s="46"/>
      <c r="K38" s="104"/>
      <c r="L38" s="46"/>
      <c r="M38" s="81"/>
      <c r="N38" s="129"/>
      <c r="O38" s="57"/>
      <c r="P38" s="119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  <c r="IS38" s="57"/>
      <c r="IT38" s="57"/>
      <c r="IU38" s="57"/>
      <c r="IV38" s="57"/>
    </row>
    <row r="39" spans="1:256" s="14" customFormat="1" ht="12" customHeight="1" x14ac:dyDescent="0.2">
      <c r="A39" s="34"/>
      <c r="B39" s="76"/>
      <c r="C39" s="207"/>
      <c r="D39" s="101"/>
      <c r="E39" s="43"/>
      <c r="F39" s="46"/>
      <c r="G39" s="104"/>
      <c r="H39" s="46"/>
      <c r="I39" s="80"/>
      <c r="J39" s="46"/>
      <c r="K39" s="104"/>
      <c r="L39" s="46"/>
      <c r="M39" s="81"/>
      <c r="N39" s="129"/>
      <c r="O39" s="57"/>
      <c r="P39" s="119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</row>
    <row r="40" spans="1:256" s="14" customFormat="1" ht="12" customHeight="1" x14ac:dyDescent="0.2">
      <c r="A40" s="34"/>
      <c r="B40" s="76"/>
      <c r="C40" s="207"/>
      <c r="D40" s="101"/>
      <c r="E40" s="43"/>
      <c r="F40" s="46"/>
      <c r="G40" s="104"/>
      <c r="H40" s="46"/>
      <c r="I40" s="80"/>
      <c r="J40" s="46"/>
      <c r="K40" s="104"/>
      <c r="L40" s="46"/>
      <c r="M40" s="81"/>
      <c r="N40" s="129"/>
      <c r="O40" s="57"/>
      <c r="P40" s="119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</row>
    <row r="41" spans="1:256" s="14" customFormat="1" ht="12" customHeight="1" x14ac:dyDescent="0.2">
      <c r="A41" s="34"/>
      <c r="B41" s="76"/>
      <c r="C41" s="207"/>
      <c r="D41" s="101"/>
      <c r="E41" s="43"/>
      <c r="F41" s="46"/>
      <c r="G41" s="104"/>
      <c r="H41" s="46"/>
      <c r="I41" s="80"/>
      <c r="J41" s="46"/>
      <c r="K41" s="104"/>
      <c r="L41" s="46"/>
      <c r="M41" s="81"/>
      <c r="N41" s="129"/>
      <c r="O41" s="57"/>
      <c r="P41" s="119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</row>
    <row r="42" spans="1:256" s="71" customFormat="1" ht="15" customHeight="1" x14ac:dyDescent="0.2">
      <c r="A42" s="67"/>
      <c r="B42" s="67"/>
      <c r="C42" s="74"/>
      <c r="D42" s="65"/>
      <c r="E42" s="70"/>
      <c r="G42" s="174">
        <v>44986</v>
      </c>
      <c r="I42" s="80"/>
      <c r="K42" s="174">
        <v>45078</v>
      </c>
      <c r="M42" s="80"/>
      <c r="N42" s="87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75"/>
      <c r="IF42" s="75"/>
      <c r="IG42" s="75"/>
      <c r="IH42" s="75"/>
      <c r="II42" s="75"/>
      <c r="IJ42" s="75"/>
      <c r="IK42" s="75"/>
      <c r="IL42" s="75"/>
      <c r="IM42" s="75"/>
      <c r="IN42" s="75"/>
      <c r="IO42" s="75"/>
      <c r="IP42" s="75"/>
      <c r="IQ42" s="75"/>
      <c r="IR42" s="75"/>
      <c r="IS42" s="75"/>
      <c r="IT42" s="75"/>
      <c r="IU42" s="75"/>
      <c r="IV42" s="75"/>
    </row>
    <row r="43" spans="1:256" s="71" customFormat="1" x14ac:dyDescent="0.2">
      <c r="A43" s="67" t="s">
        <v>51</v>
      </c>
      <c r="B43" s="74" t="s">
        <v>19</v>
      </c>
      <c r="C43" s="74" t="s">
        <v>20</v>
      </c>
      <c r="D43" s="213" t="s">
        <v>52</v>
      </c>
      <c r="E43" s="67"/>
      <c r="F43" s="48" t="s">
        <v>53</v>
      </c>
      <c r="G43" s="175" t="s">
        <v>54</v>
      </c>
      <c r="H43" s="48" t="s">
        <v>53</v>
      </c>
      <c r="I43" s="80"/>
      <c r="J43" s="48" t="s">
        <v>53</v>
      </c>
      <c r="K43" s="175" t="s">
        <v>54</v>
      </c>
      <c r="L43" s="48" t="s">
        <v>53</v>
      </c>
      <c r="M43" s="80"/>
      <c r="N43" s="87" t="s">
        <v>55</v>
      </c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  <c r="EO43" s="75"/>
      <c r="EP43" s="75"/>
      <c r="EQ43" s="75"/>
      <c r="ER43" s="75"/>
      <c r="ES43" s="75"/>
      <c r="ET43" s="75"/>
      <c r="EU43" s="75"/>
      <c r="EV43" s="75"/>
      <c r="EW43" s="75"/>
      <c r="EX43" s="75"/>
      <c r="EY43" s="75"/>
      <c r="EZ43" s="75"/>
      <c r="FA43" s="75"/>
      <c r="FB43" s="75"/>
      <c r="FC43" s="75"/>
      <c r="FD43" s="75"/>
      <c r="FE43" s="75"/>
      <c r="FF43" s="75"/>
      <c r="FG43" s="75"/>
      <c r="FH43" s="75"/>
      <c r="FI43" s="75"/>
      <c r="FJ43" s="75"/>
      <c r="FK43" s="75"/>
      <c r="FL43" s="75"/>
      <c r="FM43" s="75"/>
      <c r="FN43" s="75"/>
      <c r="FO43" s="75"/>
      <c r="FP43" s="75"/>
      <c r="FQ43" s="75"/>
      <c r="FR43" s="75"/>
      <c r="FS43" s="75"/>
      <c r="FT43" s="75"/>
      <c r="FU43" s="75"/>
      <c r="FV43" s="75"/>
      <c r="FW43" s="75"/>
      <c r="FX43" s="75"/>
      <c r="FY43" s="75"/>
      <c r="FZ43" s="75"/>
      <c r="GA43" s="75"/>
      <c r="GB43" s="75"/>
      <c r="GC43" s="75"/>
      <c r="GD43" s="75"/>
      <c r="GE43" s="75"/>
      <c r="GF43" s="75"/>
      <c r="GG43" s="75"/>
      <c r="GH43" s="75"/>
      <c r="GI43" s="75"/>
      <c r="GJ43" s="75"/>
      <c r="GK43" s="75"/>
      <c r="GL43" s="75"/>
      <c r="GM43" s="75"/>
      <c r="GN43" s="75"/>
      <c r="GO43" s="75"/>
      <c r="GP43" s="75"/>
      <c r="GQ43" s="75"/>
      <c r="GR43" s="75"/>
      <c r="GS43" s="75"/>
      <c r="GT43" s="75"/>
      <c r="GU43" s="75"/>
      <c r="GV43" s="75"/>
      <c r="GW43" s="75"/>
      <c r="GX43" s="75"/>
      <c r="GY43" s="75"/>
      <c r="GZ43" s="75"/>
      <c r="HA43" s="75"/>
      <c r="HB43" s="75"/>
      <c r="HC43" s="75"/>
      <c r="HD43" s="75"/>
      <c r="HE43" s="75"/>
      <c r="HF43" s="75"/>
      <c r="HG43" s="75"/>
      <c r="HH43" s="75"/>
      <c r="HI43" s="75"/>
      <c r="HJ43" s="75"/>
      <c r="HK43" s="75"/>
      <c r="HL43" s="75"/>
      <c r="HM43" s="75"/>
      <c r="HN43" s="75"/>
      <c r="HO43" s="75"/>
      <c r="HP43" s="75"/>
      <c r="HQ43" s="75"/>
      <c r="HR43" s="75"/>
      <c r="HS43" s="75"/>
      <c r="HT43" s="75"/>
      <c r="HU43" s="75"/>
      <c r="HV43" s="75"/>
      <c r="HW43" s="75"/>
      <c r="HX43" s="75"/>
      <c r="HY43" s="75"/>
      <c r="HZ43" s="75"/>
      <c r="IA43" s="75"/>
      <c r="IB43" s="75"/>
      <c r="IC43" s="75"/>
      <c r="ID43" s="75"/>
      <c r="IE43" s="75"/>
      <c r="IF43" s="75"/>
      <c r="IG43" s="75"/>
      <c r="IH43" s="75"/>
      <c r="II43" s="75"/>
      <c r="IJ43" s="75"/>
      <c r="IK43" s="75"/>
      <c r="IL43" s="75"/>
      <c r="IM43" s="75"/>
      <c r="IN43" s="75"/>
      <c r="IO43" s="75"/>
      <c r="IP43" s="75"/>
      <c r="IQ43" s="75"/>
      <c r="IR43" s="75"/>
      <c r="IS43" s="75"/>
      <c r="IT43" s="75"/>
      <c r="IU43" s="75"/>
      <c r="IV43" s="75"/>
    </row>
    <row r="44" spans="1:256" s="71" customFormat="1" x14ac:dyDescent="0.2">
      <c r="A44" s="67"/>
      <c r="B44" s="74" t="s">
        <v>26</v>
      </c>
      <c r="C44" s="74" t="s">
        <v>27</v>
      </c>
      <c r="D44" s="213" t="s">
        <v>56</v>
      </c>
      <c r="E44" s="67"/>
      <c r="F44" s="48" t="s">
        <v>57</v>
      </c>
      <c r="G44" s="69" t="s">
        <v>58</v>
      </c>
      <c r="H44" s="48" t="s">
        <v>57</v>
      </c>
      <c r="I44" s="80"/>
      <c r="J44" s="48" t="s">
        <v>57</v>
      </c>
      <c r="K44" s="69" t="s">
        <v>58</v>
      </c>
      <c r="L44" s="48" t="s">
        <v>57</v>
      </c>
      <c r="M44" s="80"/>
      <c r="N44" s="87" t="s">
        <v>17</v>
      </c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75"/>
      <c r="EQ44" s="75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75"/>
      <c r="FG44" s="75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75"/>
      <c r="FW44" s="75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75"/>
      <c r="GM44" s="75"/>
      <c r="GN44" s="75"/>
      <c r="GO44" s="75"/>
      <c r="GP44" s="75"/>
      <c r="GQ44" s="75"/>
      <c r="GR44" s="75"/>
      <c r="GS44" s="75"/>
      <c r="GT44" s="75"/>
      <c r="GU44" s="75"/>
      <c r="GV44" s="75"/>
      <c r="GW44" s="75"/>
      <c r="GX44" s="75"/>
      <c r="GY44" s="75"/>
      <c r="GZ44" s="75"/>
      <c r="HA44" s="75"/>
      <c r="HB44" s="75"/>
      <c r="HC44" s="75"/>
      <c r="HD44" s="75"/>
      <c r="HE44" s="75"/>
      <c r="HF44" s="75"/>
      <c r="HG44" s="75"/>
      <c r="HH44" s="75"/>
      <c r="HI44" s="75"/>
      <c r="HJ44" s="75"/>
      <c r="HK44" s="75"/>
      <c r="HL44" s="75"/>
      <c r="HM44" s="75"/>
      <c r="HN44" s="75"/>
      <c r="HO44" s="75"/>
      <c r="HP44" s="75"/>
      <c r="HQ44" s="75"/>
      <c r="HR44" s="75"/>
      <c r="HS44" s="75"/>
      <c r="HT44" s="75"/>
      <c r="HU44" s="75"/>
      <c r="HV44" s="75"/>
      <c r="HW44" s="75"/>
      <c r="HX44" s="75"/>
      <c r="HY44" s="75"/>
      <c r="HZ44" s="75"/>
      <c r="IA44" s="75"/>
      <c r="IB44" s="75"/>
      <c r="IC44" s="75"/>
      <c r="ID44" s="75"/>
      <c r="IE44" s="75"/>
      <c r="IF44" s="75"/>
      <c r="IG44" s="75"/>
      <c r="IH44" s="75"/>
      <c r="II44" s="75"/>
      <c r="IJ44" s="75"/>
      <c r="IK44" s="75"/>
      <c r="IL44" s="75"/>
      <c r="IM44" s="75"/>
      <c r="IN44" s="75"/>
      <c r="IO44" s="75"/>
      <c r="IP44" s="75"/>
      <c r="IQ44" s="75"/>
      <c r="IR44" s="75"/>
      <c r="IS44" s="75"/>
      <c r="IT44" s="75"/>
      <c r="IU44" s="75"/>
      <c r="IV44" s="75"/>
    </row>
    <row r="45" spans="1:256" s="71" customFormat="1" ht="7.9" customHeight="1" x14ac:dyDescent="0.2">
      <c r="A45" s="79"/>
      <c r="B45" s="82"/>
      <c r="C45" s="82"/>
      <c r="D45" s="214"/>
      <c r="E45" s="79"/>
      <c r="F45" s="80"/>
      <c r="G45" s="86"/>
      <c r="H45" s="80"/>
      <c r="I45" s="80"/>
      <c r="J45" s="80"/>
      <c r="K45" s="86"/>
      <c r="L45" s="80"/>
      <c r="M45" s="80"/>
      <c r="N45" s="88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  <c r="GS45" s="75"/>
      <c r="GT45" s="75"/>
      <c r="GU45" s="75"/>
      <c r="GV45" s="75"/>
      <c r="GW45" s="75"/>
      <c r="GX45" s="75"/>
      <c r="GY45" s="75"/>
      <c r="GZ45" s="75"/>
      <c r="HA45" s="75"/>
      <c r="HB45" s="75"/>
      <c r="HC45" s="75"/>
      <c r="HD45" s="75"/>
      <c r="HE45" s="75"/>
      <c r="HF45" s="75"/>
      <c r="HG45" s="75"/>
      <c r="HH45" s="75"/>
      <c r="HI45" s="75"/>
      <c r="HJ45" s="75"/>
      <c r="HK45" s="75"/>
      <c r="HL45" s="75"/>
      <c r="HM45" s="75"/>
      <c r="HN45" s="75"/>
      <c r="HO45" s="75"/>
      <c r="HP45" s="75"/>
      <c r="HQ45" s="75"/>
      <c r="HR45" s="75"/>
      <c r="HS45" s="75"/>
      <c r="HT45" s="75"/>
      <c r="HU45" s="75"/>
      <c r="HV45" s="75"/>
      <c r="HW45" s="75"/>
      <c r="HX45" s="75"/>
      <c r="HY45" s="75"/>
      <c r="HZ45" s="75"/>
      <c r="IA45" s="75"/>
      <c r="IB45" s="75"/>
      <c r="IC45" s="75"/>
      <c r="ID45" s="75"/>
      <c r="IE45" s="75"/>
      <c r="IF45" s="75"/>
      <c r="IG45" s="75"/>
      <c r="IH45" s="75"/>
      <c r="II45" s="75"/>
      <c r="IJ45" s="75"/>
      <c r="IK45" s="75"/>
      <c r="IL45" s="75"/>
      <c r="IM45" s="75"/>
      <c r="IN45" s="75"/>
      <c r="IO45" s="75"/>
      <c r="IP45" s="75"/>
      <c r="IQ45" s="75"/>
      <c r="IR45" s="75"/>
      <c r="IS45" s="75"/>
      <c r="IT45" s="75"/>
      <c r="IU45" s="75"/>
      <c r="IV45" s="75"/>
    </row>
    <row r="46" spans="1:256" s="14" customFormat="1" ht="12" customHeight="1" x14ac:dyDescent="0.2">
      <c r="A46" s="34"/>
      <c r="B46" s="76"/>
      <c r="C46" s="207"/>
      <c r="D46" s="101"/>
      <c r="E46" s="43"/>
      <c r="F46" s="46"/>
      <c r="G46" s="104"/>
      <c r="H46" s="46"/>
      <c r="I46" s="80"/>
      <c r="J46" s="46"/>
      <c r="K46" s="104"/>
      <c r="L46" s="46"/>
      <c r="M46" s="81"/>
      <c r="N46" s="129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  <c r="IR46" s="57"/>
      <c r="IS46" s="57"/>
      <c r="IT46" s="57"/>
      <c r="IU46" s="57"/>
      <c r="IV46" s="57"/>
    </row>
    <row r="47" spans="1:256" s="14" customFormat="1" ht="12" customHeight="1" x14ac:dyDescent="0.2">
      <c r="A47" s="34" t="s">
        <v>133</v>
      </c>
      <c r="B47" s="76" t="s">
        <v>114</v>
      </c>
      <c r="C47" s="207"/>
      <c r="D47" s="186">
        <v>45107</v>
      </c>
      <c r="E47" s="43"/>
      <c r="F47" s="22">
        <v>14579313.43</v>
      </c>
      <c r="G47" s="104">
        <f t="shared" ref="G47:G48" si="5">+H47/F47</f>
        <v>1</v>
      </c>
      <c r="H47" s="22">
        <v>14579313.43</v>
      </c>
      <c r="I47" s="80" t="s">
        <v>61</v>
      </c>
      <c r="J47" s="22">
        <v>14261930.98</v>
      </c>
      <c r="K47" s="104">
        <f t="shared" si="1"/>
        <v>1</v>
      </c>
      <c r="L47" s="22">
        <v>14261930.98</v>
      </c>
      <c r="M47" s="81"/>
      <c r="N47" s="129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  <c r="IS47" s="57"/>
      <c r="IT47" s="57"/>
      <c r="IU47" s="57"/>
      <c r="IV47" s="57"/>
    </row>
    <row r="48" spans="1:256" s="14" customFormat="1" ht="12" customHeight="1" x14ac:dyDescent="0.2">
      <c r="A48" s="34"/>
      <c r="B48" s="76"/>
      <c r="C48" s="207"/>
      <c r="D48" s="101"/>
      <c r="E48" s="43"/>
      <c r="F48" s="46">
        <f>SUM(F47)</f>
        <v>14579313.43</v>
      </c>
      <c r="G48" s="104">
        <f t="shared" si="5"/>
        <v>1</v>
      </c>
      <c r="H48" s="46">
        <f>SUM(H47)</f>
        <v>14579313.43</v>
      </c>
      <c r="I48" s="80"/>
      <c r="J48" s="46">
        <f>SUM(J47)</f>
        <v>14261930.98</v>
      </c>
      <c r="K48" s="104">
        <f t="shared" si="1"/>
        <v>1</v>
      </c>
      <c r="L48" s="46">
        <f>SUM(L47)</f>
        <v>14261930.98</v>
      </c>
      <c r="M48" s="81"/>
      <c r="N48" s="129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  <c r="IR48" s="57"/>
      <c r="IS48" s="57"/>
      <c r="IT48" s="57"/>
      <c r="IU48" s="57"/>
      <c r="IV48" s="57"/>
    </row>
    <row r="49" spans="1:256" s="14" customFormat="1" ht="9.75" customHeight="1" x14ac:dyDescent="0.2">
      <c r="A49" s="34"/>
      <c r="B49" s="76"/>
      <c r="C49" s="207"/>
      <c r="D49" s="101"/>
      <c r="E49" s="43"/>
      <c r="F49" s="46"/>
      <c r="G49" s="104"/>
      <c r="H49" s="46"/>
      <c r="I49" s="80"/>
      <c r="J49" s="46"/>
      <c r="K49" s="104"/>
      <c r="L49" s="46"/>
      <c r="M49" s="81"/>
      <c r="N49" s="129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  <c r="IS49" s="57"/>
      <c r="IT49" s="57"/>
      <c r="IU49" s="57"/>
      <c r="IV49" s="57"/>
    </row>
    <row r="50" spans="1:256" s="14" customFormat="1" x14ac:dyDescent="0.2">
      <c r="A50" s="34" t="s">
        <v>7</v>
      </c>
      <c r="B50" s="34" t="s">
        <v>114</v>
      </c>
      <c r="C50" s="205"/>
      <c r="D50" s="186">
        <v>45107</v>
      </c>
      <c r="E50" s="43"/>
      <c r="F50" s="42">
        <v>5922.87</v>
      </c>
      <c r="G50" s="104">
        <f t="shared" ref="G50:G51" si="6">+H50/F50</f>
        <v>1</v>
      </c>
      <c r="H50" s="42">
        <v>5922.87</v>
      </c>
      <c r="I50" s="85" t="s">
        <v>61</v>
      </c>
      <c r="J50" s="42">
        <v>5946.83</v>
      </c>
      <c r="K50" s="104">
        <f t="shared" ref="K50:K54" si="7">+L50/J50</f>
        <v>1</v>
      </c>
      <c r="L50" s="42">
        <v>5946.83</v>
      </c>
      <c r="M50" s="83"/>
      <c r="N50" s="8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  <c r="IS50" s="57"/>
      <c r="IT50" s="57"/>
      <c r="IU50" s="57"/>
      <c r="IV50" s="57"/>
    </row>
    <row r="51" spans="1:256" s="14" customFormat="1" x14ac:dyDescent="0.2">
      <c r="A51" s="34"/>
      <c r="B51" s="34"/>
      <c r="C51" s="205"/>
      <c r="D51" s="63"/>
      <c r="E51" s="43"/>
      <c r="F51" s="46">
        <f>SUM(F50)</f>
        <v>5922.87</v>
      </c>
      <c r="G51" s="104">
        <f t="shared" si="6"/>
        <v>1</v>
      </c>
      <c r="H51" s="46">
        <f>SUM(H50)</f>
        <v>5922.87</v>
      </c>
      <c r="I51" s="80"/>
      <c r="J51" s="46">
        <f>SUM(J50)</f>
        <v>5946.83</v>
      </c>
      <c r="K51" s="104">
        <f t="shared" si="7"/>
        <v>1</v>
      </c>
      <c r="L51" s="46">
        <f>SUM(L50)</f>
        <v>5946.83</v>
      </c>
      <c r="M51" s="81"/>
      <c r="N51" s="87">
        <f>SUM(L51-H51)</f>
        <v>23.960000000000036</v>
      </c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57"/>
    </row>
    <row r="52" spans="1:256" s="14" customFormat="1" x14ac:dyDescent="0.2">
      <c r="A52" s="34"/>
      <c r="B52" s="34"/>
      <c r="C52" s="205"/>
      <c r="D52" s="63"/>
      <c r="E52" s="43"/>
      <c r="F52" s="46"/>
      <c r="G52" s="104"/>
      <c r="H52" s="46"/>
      <c r="I52" s="80"/>
      <c r="J52" s="46"/>
      <c r="K52" s="104"/>
      <c r="L52" s="46"/>
      <c r="M52" s="81"/>
      <c r="N52" s="8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  <c r="IS52" s="57"/>
      <c r="IT52" s="57"/>
      <c r="IU52" s="57"/>
      <c r="IV52" s="57"/>
    </row>
    <row r="53" spans="1:256" s="14" customFormat="1" x14ac:dyDescent="0.2">
      <c r="A53" s="34" t="s">
        <v>81</v>
      </c>
      <c r="B53" s="34" t="s">
        <v>114</v>
      </c>
      <c r="C53" s="205"/>
      <c r="D53" s="186">
        <v>45107</v>
      </c>
      <c r="E53" s="43"/>
      <c r="F53" s="22">
        <v>5014.66</v>
      </c>
      <c r="G53" s="104">
        <f t="shared" ref="G53:G54" si="8">+H53/F53</f>
        <v>1</v>
      </c>
      <c r="H53" s="22">
        <v>5014.66</v>
      </c>
      <c r="I53" s="80" t="s">
        <v>61</v>
      </c>
      <c r="J53" s="22">
        <v>5034.9399999999996</v>
      </c>
      <c r="K53" s="104">
        <f t="shared" si="7"/>
        <v>1</v>
      </c>
      <c r="L53" s="22">
        <v>5034.9399999999996</v>
      </c>
      <c r="M53" s="83"/>
      <c r="N53" s="8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  <c r="IV53" s="57"/>
    </row>
    <row r="54" spans="1:256" s="14" customFormat="1" x14ac:dyDescent="0.2">
      <c r="A54" s="34"/>
      <c r="B54" s="34"/>
      <c r="C54" s="205"/>
      <c r="D54" s="63"/>
      <c r="E54" s="43"/>
      <c r="F54" s="46">
        <f>SUM(F53)</f>
        <v>5014.66</v>
      </c>
      <c r="G54" s="104">
        <f t="shared" si="8"/>
        <v>1</v>
      </c>
      <c r="H54" s="46">
        <f>SUM(H53)</f>
        <v>5014.66</v>
      </c>
      <c r="I54" s="80"/>
      <c r="J54" s="46">
        <f>SUM(J53)</f>
        <v>5034.9399999999996</v>
      </c>
      <c r="K54" s="104">
        <f t="shared" si="7"/>
        <v>1</v>
      </c>
      <c r="L54" s="46">
        <f>SUM(L53)</f>
        <v>5034.9399999999996</v>
      </c>
      <c r="M54" s="81"/>
      <c r="N54" s="87">
        <f>SUM(L54-H54)</f>
        <v>20.279999999999745</v>
      </c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57"/>
    </row>
    <row r="55" spans="1:256" s="14" customFormat="1" x14ac:dyDescent="0.2">
      <c r="A55" s="34"/>
      <c r="B55" s="34"/>
      <c r="C55" s="205"/>
      <c r="D55" s="63"/>
      <c r="E55" s="43"/>
      <c r="F55" s="46"/>
      <c r="G55" s="104"/>
      <c r="H55" s="46"/>
      <c r="I55" s="80"/>
      <c r="J55" s="46"/>
      <c r="K55" s="104"/>
      <c r="L55" s="46"/>
      <c r="M55" s="81"/>
      <c r="N55" s="8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  <c r="IS55" s="57"/>
      <c r="IT55" s="57"/>
      <c r="IU55" s="57"/>
      <c r="IV55" s="57"/>
    </row>
    <row r="56" spans="1:256" s="14" customFormat="1" ht="13.5" customHeight="1" x14ac:dyDescent="0.2">
      <c r="A56" s="34" t="s">
        <v>121</v>
      </c>
      <c r="B56" s="34" t="s">
        <v>114</v>
      </c>
      <c r="C56" s="205"/>
      <c r="D56" s="186">
        <v>45107</v>
      </c>
      <c r="E56" s="43"/>
      <c r="F56" s="22">
        <v>13515836.380000001</v>
      </c>
      <c r="G56" s="104">
        <f>+H56/F56</f>
        <v>1</v>
      </c>
      <c r="H56" s="22">
        <v>13515836.380000001</v>
      </c>
      <c r="I56" s="80" t="s">
        <v>61</v>
      </c>
      <c r="J56" s="22">
        <v>8927120.6899999995</v>
      </c>
      <c r="K56" s="104">
        <f>+L56/J56</f>
        <v>1</v>
      </c>
      <c r="L56" s="22">
        <v>8927120.6899999995</v>
      </c>
      <c r="M56" s="81"/>
      <c r="N56" s="8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7"/>
      <c r="IF56" s="57"/>
      <c r="IG56" s="57"/>
      <c r="IH56" s="57"/>
      <c r="II56" s="57"/>
      <c r="IJ56" s="57"/>
      <c r="IK56" s="57"/>
      <c r="IL56" s="57"/>
      <c r="IM56" s="57"/>
      <c r="IN56" s="57"/>
      <c r="IO56" s="57"/>
      <c r="IP56" s="57"/>
      <c r="IQ56" s="57"/>
      <c r="IR56" s="57"/>
      <c r="IS56" s="57"/>
      <c r="IT56" s="57"/>
      <c r="IU56" s="57"/>
      <c r="IV56" s="57"/>
    </row>
    <row r="57" spans="1:256" s="14" customFormat="1" ht="13.5" customHeight="1" x14ac:dyDescent="0.2">
      <c r="A57" s="34"/>
      <c r="B57" s="34" t="s">
        <v>241</v>
      </c>
      <c r="C57" s="205" t="s">
        <v>216</v>
      </c>
      <c r="D57" s="186">
        <v>45117</v>
      </c>
      <c r="E57" s="43"/>
      <c r="F57" s="22">
        <v>0</v>
      </c>
      <c r="G57" s="104">
        <v>0</v>
      </c>
      <c r="H57" s="22">
        <v>0</v>
      </c>
      <c r="I57" s="80" t="s">
        <v>61</v>
      </c>
      <c r="J57" s="22">
        <v>247000</v>
      </c>
      <c r="K57" s="104">
        <f t="shared" ref="K57:K64" si="9">+L57/J57</f>
        <v>1</v>
      </c>
      <c r="L57" s="22">
        <v>247000</v>
      </c>
      <c r="M57" s="81"/>
      <c r="N57" s="8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  <c r="IS57" s="57"/>
      <c r="IT57" s="57"/>
      <c r="IU57" s="57"/>
      <c r="IV57" s="57"/>
    </row>
    <row r="58" spans="1:256" s="14" customFormat="1" ht="13.5" customHeight="1" x14ac:dyDescent="0.2">
      <c r="A58" s="34"/>
      <c r="B58" s="34" t="s">
        <v>218</v>
      </c>
      <c r="C58" s="205" t="s">
        <v>219</v>
      </c>
      <c r="D58" s="186">
        <v>45141</v>
      </c>
      <c r="E58" s="43"/>
      <c r="F58" s="22">
        <v>0</v>
      </c>
      <c r="G58" s="104">
        <v>0</v>
      </c>
      <c r="H58" s="22">
        <v>0</v>
      </c>
      <c r="I58" s="80" t="s">
        <v>61</v>
      </c>
      <c r="J58" s="22">
        <v>1260000</v>
      </c>
      <c r="K58" s="104">
        <f t="shared" si="9"/>
        <v>0.99561000000000011</v>
      </c>
      <c r="L58" s="22">
        <v>1254468.6000000001</v>
      </c>
      <c r="M58" s="81"/>
      <c r="N58" s="8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  <c r="IN58" s="57"/>
      <c r="IO58" s="57"/>
      <c r="IP58" s="57"/>
      <c r="IQ58" s="57"/>
      <c r="IR58" s="57"/>
      <c r="IS58" s="57"/>
      <c r="IT58" s="57"/>
      <c r="IU58" s="57"/>
      <c r="IV58" s="57"/>
    </row>
    <row r="59" spans="1:256" s="14" customFormat="1" ht="13.5" customHeight="1" x14ac:dyDescent="0.2">
      <c r="A59" s="34"/>
      <c r="B59" s="34" t="s">
        <v>242</v>
      </c>
      <c r="C59" s="205" t="s">
        <v>221</v>
      </c>
      <c r="D59" s="186">
        <v>45142</v>
      </c>
      <c r="E59" s="43"/>
      <c r="F59" s="22">
        <v>0</v>
      </c>
      <c r="G59" s="104">
        <v>0</v>
      </c>
      <c r="H59" s="22">
        <v>0</v>
      </c>
      <c r="I59" s="80" t="s">
        <v>61</v>
      </c>
      <c r="J59" s="22">
        <v>246000</v>
      </c>
      <c r="K59" s="104">
        <f t="shared" si="9"/>
        <v>1</v>
      </c>
      <c r="L59" s="22">
        <v>246000</v>
      </c>
      <c r="M59" s="81"/>
      <c r="N59" s="8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  <c r="IN59" s="57"/>
      <c r="IO59" s="57"/>
      <c r="IP59" s="57"/>
      <c r="IQ59" s="57"/>
      <c r="IR59" s="57"/>
      <c r="IS59" s="57"/>
      <c r="IT59" s="57"/>
      <c r="IU59" s="57"/>
      <c r="IV59" s="57"/>
    </row>
    <row r="60" spans="1:256" s="14" customFormat="1" ht="13.5" customHeight="1" x14ac:dyDescent="0.2">
      <c r="A60" s="34"/>
      <c r="B60" s="34" t="s">
        <v>243</v>
      </c>
      <c r="C60" s="226" t="s">
        <v>223</v>
      </c>
      <c r="D60" s="43">
        <v>45145</v>
      </c>
      <c r="E60" s="43"/>
      <c r="F60" s="22">
        <v>0</v>
      </c>
      <c r="G60" s="104">
        <v>0</v>
      </c>
      <c r="H60" s="22">
        <v>0</v>
      </c>
      <c r="I60" s="80" t="s">
        <v>61</v>
      </c>
      <c r="J60" s="22">
        <v>246000</v>
      </c>
      <c r="K60" s="104">
        <f t="shared" si="9"/>
        <v>1</v>
      </c>
      <c r="L60" s="22">
        <v>246000</v>
      </c>
      <c r="M60" s="81"/>
      <c r="N60" s="8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  <c r="IN60" s="57"/>
      <c r="IO60" s="57"/>
      <c r="IP60" s="57"/>
      <c r="IQ60" s="57"/>
      <c r="IR60" s="57"/>
      <c r="IS60" s="57"/>
      <c r="IT60" s="57"/>
      <c r="IU60" s="57"/>
      <c r="IV60" s="57"/>
    </row>
    <row r="61" spans="1:256" s="14" customFormat="1" ht="13.5" customHeight="1" x14ac:dyDescent="0.2">
      <c r="A61" s="34"/>
      <c r="B61" s="34" t="s">
        <v>244</v>
      </c>
      <c r="C61" s="205" t="s">
        <v>225</v>
      </c>
      <c r="D61" s="186">
        <v>45147</v>
      </c>
      <c r="E61" s="43"/>
      <c r="F61" s="22">
        <v>0</v>
      </c>
      <c r="G61" s="104">
        <v>0</v>
      </c>
      <c r="H61" s="22">
        <v>0</v>
      </c>
      <c r="I61" s="80" t="s">
        <v>61</v>
      </c>
      <c r="J61" s="22">
        <v>246000</v>
      </c>
      <c r="K61" s="104">
        <f t="shared" si="9"/>
        <v>1</v>
      </c>
      <c r="L61" s="22">
        <v>246000</v>
      </c>
      <c r="M61" s="81"/>
      <c r="N61" s="8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  <c r="IN61" s="57"/>
      <c r="IO61" s="57"/>
      <c r="IP61" s="57"/>
      <c r="IQ61" s="57"/>
      <c r="IR61" s="57"/>
      <c r="IS61" s="57"/>
      <c r="IT61" s="57"/>
      <c r="IU61" s="57"/>
      <c r="IV61" s="57"/>
    </row>
    <row r="62" spans="1:256" s="14" customFormat="1" ht="13.5" customHeight="1" x14ac:dyDescent="0.2">
      <c r="A62" s="34"/>
      <c r="B62" s="34" t="s">
        <v>226</v>
      </c>
      <c r="C62" s="205" t="s">
        <v>227</v>
      </c>
      <c r="D62" s="186">
        <v>45238</v>
      </c>
      <c r="E62" s="43"/>
      <c r="F62" s="22">
        <v>0</v>
      </c>
      <c r="G62" s="104">
        <v>0</v>
      </c>
      <c r="H62" s="22">
        <v>0</v>
      </c>
      <c r="I62" s="80" t="s">
        <v>61</v>
      </c>
      <c r="J62" s="22">
        <v>243000</v>
      </c>
      <c r="K62" s="104">
        <f t="shared" si="9"/>
        <v>1</v>
      </c>
      <c r="L62" s="22">
        <v>243000</v>
      </c>
      <c r="M62" s="81"/>
      <c r="N62" s="8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  <c r="IN62" s="57"/>
      <c r="IO62" s="57"/>
      <c r="IP62" s="57"/>
      <c r="IQ62" s="57"/>
      <c r="IR62" s="57"/>
      <c r="IS62" s="57"/>
      <c r="IT62" s="57"/>
      <c r="IU62" s="57"/>
      <c r="IV62" s="57"/>
    </row>
    <row r="63" spans="1:256" s="14" customFormat="1" ht="13.5" customHeight="1" x14ac:dyDescent="0.2">
      <c r="A63" s="34"/>
      <c r="B63" s="34" t="s">
        <v>245</v>
      </c>
      <c r="C63" s="205" t="s">
        <v>229</v>
      </c>
      <c r="D63" s="186">
        <v>45238</v>
      </c>
      <c r="E63" s="43"/>
      <c r="F63" s="22">
        <v>0</v>
      </c>
      <c r="G63" s="104">
        <v>0</v>
      </c>
      <c r="H63" s="22">
        <v>0</v>
      </c>
      <c r="I63" s="80" t="s">
        <v>61</v>
      </c>
      <c r="J63" s="22">
        <v>243000</v>
      </c>
      <c r="K63" s="104">
        <f t="shared" si="9"/>
        <v>1</v>
      </c>
      <c r="L63" s="22">
        <v>243000</v>
      </c>
      <c r="M63" s="81"/>
      <c r="N63" s="8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57"/>
      <c r="IB63" s="57"/>
      <c r="IC63" s="57"/>
      <c r="ID63" s="57"/>
      <c r="IE63" s="57"/>
      <c r="IF63" s="57"/>
      <c r="IG63" s="57"/>
      <c r="IH63" s="57"/>
      <c r="II63" s="57"/>
      <c r="IJ63" s="57"/>
      <c r="IK63" s="57"/>
      <c r="IL63" s="57"/>
      <c r="IM63" s="57"/>
      <c r="IN63" s="57"/>
      <c r="IO63" s="57"/>
      <c r="IP63" s="57"/>
      <c r="IQ63" s="57"/>
      <c r="IR63" s="57"/>
      <c r="IS63" s="57"/>
      <c r="IT63" s="57"/>
      <c r="IU63" s="57"/>
      <c r="IV63" s="57"/>
    </row>
    <row r="64" spans="1:256" s="14" customFormat="1" x14ac:dyDescent="0.2">
      <c r="A64" s="34"/>
      <c r="B64" s="34" t="s">
        <v>139</v>
      </c>
      <c r="C64" s="205" t="s">
        <v>230</v>
      </c>
      <c r="D64" s="186">
        <v>45291</v>
      </c>
      <c r="E64" s="43"/>
      <c r="F64" s="22">
        <v>0</v>
      </c>
      <c r="G64" s="104">
        <v>0</v>
      </c>
      <c r="H64" s="22">
        <v>0</v>
      </c>
      <c r="I64" s="80"/>
      <c r="J64" s="22">
        <v>1260000</v>
      </c>
      <c r="K64" s="104">
        <f t="shared" si="9"/>
        <v>0.98508000000000007</v>
      </c>
      <c r="L64" s="22">
        <v>1241200.8</v>
      </c>
      <c r="M64" s="81"/>
      <c r="N64" s="8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57"/>
      <c r="IB64" s="57"/>
      <c r="IC64" s="57"/>
      <c r="ID64" s="57"/>
      <c r="IE64" s="57"/>
      <c r="IF64" s="57"/>
      <c r="IG64" s="57"/>
      <c r="IH64" s="57"/>
      <c r="II64" s="57"/>
      <c r="IJ64" s="57"/>
      <c r="IK64" s="57"/>
      <c r="IL64" s="57"/>
      <c r="IM64" s="57"/>
      <c r="IN64" s="57"/>
      <c r="IO64" s="57"/>
      <c r="IP64" s="57"/>
      <c r="IQ64" s="57"/>
      <c r="IR64" s="57"/>
      <c r="IS64" s="57"/>
      <c r="IT64" s="57"/>
      <c r="IU64" s="57"/>
      <c r="IV64" s="57"/>
    </row>
    <row r="65" spans="1:256" s="14" customFormat="1" x14ac:dyDescent="0.2">
      <c r="A65" s="34"/>
      <c r="B65" s="34"/>
      <c r="C65" s="205"/>
      <c r="D65" s="63"/>
      <c r="E65" s="43"/>
      <c r="F65" s="46">
        <f>SUM(F56)</f>
        <v>13515836.380000001</v>
      </c>
      <c r="G65" s="104">
        <f>+H65/F65</f>
        <v>1</v>
      </c>
      <c r="H65" s="46">
        <f>SUM(H56)</f>
        <v>13515836.380000001</v>
      </c>
      <c r="I65" s="80"/>
      <c r="J65" s="46">
        <f>SUM(J56:J64)</f>
        <v>12918120.689999999</v>
      </c>
      <c r="K65" s="104">
        <f>+L65/J65</f>
        <v>0.99811655266397736</v>
      </c>
      <c r="L65" s="46">
        <f>SUM(L56:L64)</f>
        <v>12893790.09</v>
      </c>
      <c r="M65" s="81"/>
      <c r="N65" s="87">
        <f>SUM(L65-H65)</f>
        <v>-622046.29000000097</v>
      </c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  <c r="IF65" s="57"/>
      <c r="IG65" s="57"/>
      <c r="IH65" s="57"/>
      <c r="II65" s="57"/>
      <c r="IJ65" s="57"/>
      <c r="IK65" s="57"/>
      <c r="IL65" s="57"/>
      <c r="IM65" s="57"/>
      <c r="IN65" s="57"/>
      <c r="IO65" s="57"/>
      <c r="IP65" s="57"/>
      <c r="IQ65" s="57"/>
      <c r="IR65" s="57"/>
      <c r="IS65" s="57"/>
      <c r="IT65" s="57"/>
      <c r="IU65" s="57"/>
      <c r="IV65" s="57"/>
    </row>
    <row r="66" spans="1:256" s="14" customFormat="1" x14ac:dyDescent="0.2">
      <c r="A66" s="34"/>
      <c r="B66" s="34"/>
      <c r="C66" s="205"/>
      <c r="D66" s="63"/>
      <c r="E66" s="43"/>
      <c r="F66" s="46"/>
      <c r="G66" s="104"/>
      <c r="H66" s="46"/>
      <c r="I66" s="80"/>
      <c r="J66" s="46"/>
      <c r="K66" s="104"/>
      <c r="L66" s="46"/>
      <c r="M66" s="81"/>
      <c r="N66" s="8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  <c r="IF66" s="57"/>
      <c r="IG66" s="57"/>
      <c r="IH66" s="57"/>
      <c r="II66" s="57"/>
      <c r="IJ66" s="57"/>
      <c r="IK66" s="57"/>
      <c r="IL66" s="57"/>
      <c r="IM66" s="57"/>
      <c r="IN66" s="57"/>
      <c r="IO66" s="57"/>
      <c r="IP66" s="57"/>
      <c r="IQ66" s="57"/>
      <c r="IR66" s="57"/>
      <c r="IS66" s="57"/>
      <c r="IT66" s="57"/>
      <c r="IU66" s="57"/>
      <c r="IV66" s="57"/>
    </row>
    <row r="67" spans="1:256" s="14" customFormat="1" outlineLevel="1" x14ac:dyDescent="0.2">
      <c r="A67" s="34" t="s">
        <v>8</v>
      </c>
      <c r="B67" s="34" t="s">
        <v>114</v>
      </c>
      <c r="C67" s="163"/>
      <c r="D67" s="186">
        <v>45107</v>
      </c>
      <c r="E67" s="43"/>
      <c r="F67" s="47">
        <v>56476.84</v>
      </c>
      <c r="G67" s="105">
        <f>H67/F67</f>
        <v>1</v>
      </c>
      <c r="H67" s="47">
        <v>56476.84</v>
      </c>
      <c r="I67" s="85" t="s">
        <v>61</v>
      </c>
      <c r="J67" s="47">
        <v>148042.23999999999</v>
      </c>
      <c r="K67" s="105">
        <f>L67/J67</f>
        <v>1</v>
      </c>
      <c r="L67" s="47">
        <v>148042.23999999999</v>
      </c>
      <c r="M67" s="84"/>
      <c r="N67" s="8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  <c r="IF67" s="57"/>
      <c r="IG67" s="57"/>
      <c r="IH67" s="57"/>
      <c r="II67" s="57"/>
      <c r="IJ67" s="57"/>
      <c r="IK67" s="57"/>
      <c r="IL67" s="57"/>
      <c r="IM67" s="57"/>
      <c r="IN67" s="57"/>
      <c r="IO67" s="57"/>
      <c r="IP67" s="57"/>
      <c r="IQ67" s="57"/>
      <c r="IR67" s="57"/>
      <c r="IS67" s="57"/>
      <c r="IT67" s="57"/>
      <c r="IU67" s="57"/>
      <c r="IV67" s="57"/>
    </row>
    <row r="68" spans="1:256" s="14" customFormat="1" outlineLevel="1" x14ac:dyDescent="0.2">
      <c r="A68" s="34"/>
      <c r="B68" s="34" t="s">
        <v>124</v>
      </c>
      <c r="C68" s="163"/>
      <c r="D68" s="186">
        <v>45107</v>
      </c>
      <c r="E68" s="43"/>
      <c r="F68" s="47">
        <v>2039548.27</v>
      </c>
      <c r="G68" s="105">
        <f>H68/F68</f>
        <v>1</v>
      </c>
      <c r="H68" s="47">
        <v>2039548.27</v>
      </c>
      <c r="I68" s="85" t="s">
        <v>61</v>
      </c>
      <c r="J68" s="47">
        <v>8022.79</v>
      </c>
      <c r="K68" s="105">
        <f>L68/J68</f>
        <v>1</v>
      </c>
      <c r="L68" s="47">
        <v>8022.79</v>
      </c>
      <c r="M68" s="84"/>
      <c r="N68" s="8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  <c r="IN68" s="57"/>
      <c r="IO68" s="57"/>
      <c r="IP68" s="57"/>
      <c r="IQ68" s="57"/>
      <c r="IR68" s="57"/>
      <c r="IS68" s="57"/>
      <c r="IT68" s="57"/>
      <c r="IU68" s="57"/>
      <c r="IV68" s="57"/>
    </row>
    <row r="69" spans="1:256" s="14" customFormat="1" outlineLevel="1" x14ac:dyDescent="0.2">
      <c r="A69" s="34"/>
      <c r="B69" s="34" t="s">
        <v>232</v>
      </c>
      <c r="C69" s="163"/>
      <c r="D69" s="186">
        <v>45107</v>
      </c>
      <c r="E69" s="43"/>
      <c r="F69" s="47">
        <v>0</v>
      </c>
      <c r="G69" s="105">
        <v>0</v>
      </c>
      <c r="H69" s="47">
        <v>0</v>
      </c>
      <c r="I69" s="85" t="s">
        <v>61</v>
      </c>
      <c r="J69" s="47">
        <v>504570.63</v>
      </c>
      <c r="K69" s="105">
        <f t="shared" ref="K69:K70" si="10">L69/J69</f>
        <v>1</v>
      </c>
      <c r="L69" s="47">
        <v>504570.63</v>
      </c>
      <c r="M69" s="84"/>
      <c r="N69" s="8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  <c r="IN69" s="57"/>
      <c r="IO69" s="57"/>
      <c r="IP69" s="57"/>
      <c r="IQ69" s="57"/>
      <c r="IR69" s="57"/>
      <c r="IS69" s="57"/>
      <c r="IT69" s="57"/>
      <c r="IU69" s="57"/>
      <c r="IV69" s="57"/>
    </row>
    <row r="70" spans="1:256" s="14" customFormat="1" outlineLevel="1" x14ac:dyDescent="0.2">
      <c r="A70" s="34"/>
      <c r="B70" s="34" t="s">
        <v>201</v>
      </c>
      <c r="C70" s="163"/>
      <c r="D70" s="186">
        <v>45408</v>
      </c>
      <c r="E70" s="43"/>
      <c r="F70" s="47">
        <v>0</v>
      </c>
      <c r="G70" s="105">
        <v>0</v>
      </c>
      <c r="H70" s="47">
        <v>0</v>
      </c>
      <c r="I70" s="85" t="s">
        <v>61</v>
      </c>
      <c r="J70" s="47">
        <v>1500000</v>
      </c>
      <c r="K70" s="105">
        <f t="shared" si="10"/>
        <v>1</v>
      </c>
      <c r="L70" s="47">
        <v>1500000</v>
      </c>
      <c r="M70" s="84"/>
      <c r="N70" s="8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  <c r="IN70" s="57"/>
      <c r="IO70" s="57"/>
      <c r="IP70" s="57"/>
      <c r="IQ70" s="57"/>
      <c r="IR70" s="57"/>
      <c r="IS70" s="57"/>
      <c r="IT70" s="57"/>
      <c r="IU70" s="57"/>
      <c r="IV70" s="57"/>
    </row>
    <row r="71" spans="1:256" s="14" customFormat="1" x14ac:dyDescent="0.2">
      <c r="A71" s="34"/>
      <c r="B71" s="34"/>
      <c r="C71" s="163"/>
      <c r="D71" s="64"/>
      <c r="E71" s="43"/>
      <c r="F71" s="46">
        <f>SUM(F67:F68)</f>
        <v>2096025.11</v>
      </c>
      <c r="G71" s="105">
        <f>H71/F71</f>
        <v>1</v>
      </c>
      <c r="H71" s="46">
        <f>SUM(H67:H68)</f>
        <v>2096025.11</v>
      </c>
      <c r="I71" s="80"/>
      <c r="J71" s="46">
        <f>SUM(J67:J70)</f>
        <v>2160635.66</v>
      </c>
      <c r="K71" s="105">
        <f>L71/J71</f>
        <v>1</v>
      </c>
      <c r="L71" s="46">
        <f>SUM(L67:L70)</f>
        <v>2160635.66</v>
      </c>
      <c r="M71" s="81"/>
      <c r="N71" s="87">
        <f>SUM(L71-H71)</f>
        <v>64610.550000000047</v>
      </c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  <c r="IS71" s="57"/>
      <c r="IT71" s="57"/>
      <c r="IU71" s="57"/>
      <c r="IV71" s="57"/>
    </row>
    <row r="72" spans="1:256" s="14" customFormat="1" x14ac:dyDescent="0.2">
      <c r="A72" s="34"/>
      <c r="B72" s="34"/>
      <c r="C72" s="163"/>
      <c r="D72" s="63"/>
      <c r="E72" s="43"/>
      <c r="F72" s="22"/>
      <c r="G72" s="105"/>
      <c r="H72" s="22"/>
      <c r="I72" s="85"/>
      <c r="J72" s="22"/>
      <c r="K72" s="105"/>
      <c r="L72" s="22"/>
      <c r="M72" s="83"/>
      <c r="N72" s="168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57"/>
      <c r="IB72" s="57"/>
      <c r="IC72" s="57"/>
      <c r="ID72" s="57"/>
      <c r="IE72" s="57"/>
      <c r="IF72" s="57"/>
      <c r="IG72" s="57"/>
      <c r="IH72" s="57"/>
      <c r="II72" s="57"/>
      <c r="IJ72" s="57"/>
      <c r="IK72" s="57"/>
      <c r="IL72" s="57"/>
      <c r="IM72" s="57"/>
      <c r="IN72" s="57"/>
      <c r="IO72" s="57"/>
      <c r="IP72" s="57"/>
      <c r="IQ72" s="57"/>
      <c r="IR72" s="57"/>
      <c r="IS72" s="57"/>
      <c r="IT72" s="57"/>
      <c r="IU72" s="57"/>
      <c r="IV72" s="57"/>
    </row>
    <row r="73" spans="1:256" s="14" customFormat="1" x14ac:dyDescent="0.2">
      <c r="A73" s="34" t="s">
        <v>62</v>
      </c>
      <c r="B73" s="163" t="s">
        <v>114</v>
      </c>
      <c r="C73" s="163"/>
      <c r="D73" s="186">
        <v>45107</v>
      </c>
      <c r="E73" s="43"/>
      <c r="F73" s="22">
        <v>1458145.19</v>
      </c>
      <c r="G73" s="105">
        <f t="shared" ref="G73:G76" si="11">H73/F73</f>
        <v>1</v>
      </c>
      <c r="H73" s="22">
        <v>1458145.19</v>
      </c>
      <c r="I73" s="85" t="s">
        <v>61</v>
      </c>
      <c r="J73" s="22">
        <v>1640452.64</v>
      </c>
      <c r="K73" s="105">
        <f t="shared" ref="K73:K76" si="12">L73/J73</f>
        <v>1</v>
      </c>
      <c r="L73" s="22">
        <v>1640452.64</v>
      </c>
      <c r="M73" s="83"/>
      <c r="N73" s="168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  <c r="IN73" s="57"/>
      <c r="IO73" s="57"/>
      <c r="IP73" s="57"/>
      <c r="IQ73" s="57"/>
      <c r="IR73" s="57"/>
      <c r="IS73" s="57"/>
      <c r="IT73" s="57"/>
      <c r="IU73" s="57"/>
      <c r="IV73" s="57"/>
    </row>
    <row r="74" spans="1:256" s="14" customFormat="1" x14ac:dyDescent="0.2">
      <c r="A74" s="34"/>
      <c r="B74" s="38" t="s">
        <v>124</v>
      </c>
      <c r="C74" s="163"/>
      <c r="D74" s="186">
        <v>45107</v>
      </c>
      <c r="E74" s="43"/>
      <c r="F74" s="22">
        <v>1023315.4</v>
      </c>
      <c r="G74" s="105">
        <f t="shared" si="11"/>
        <v>1</v>
      </c>
      <c r="H74" s="22">
        <v>1023315.4</v>
      </c>
      <c r="I74" s="85" t="s">
        <v>61</v>
      </c>
      <c r="J74" s="22">
        <v>4112.6499999999996</v>
      </c>
      <c r="K74" s="105">
        <f t="shared" si="12"/>
        <v>1</v>
      </c>
      <c r="L74" s="22">
        <v>4112.6499999999996</v>
      </c>
      <c r="M74" s="83"/>
      <c r="N74" s="168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57"/>
      <c r="IB74" s="57"/>
      <c r="IC74" s="57"/>
      <c r="ID74" s="57"/>
      <c r="IE74" s="57"/>
      <c r="IF74" s="57"/>
      <c r="IG74" s="57"/>
      <c r="IH74" s="57"/>
      <c r="II74" s="57"/>
      <c r="IJ74" s="57"/>
      <c r="IK74" s="57"/>
      <c r="IL74" s="57"/>
      <c r="IM74" s="57"/>
      <c r="IN74" s="57"/>
      <c r="IO74" s="57"/>
      <c r="IP74" s="57"/>
      <c r="IQ74" s="57"/>
      <c r="IR74" s="57"/>
      <c r="IS74" s="57"/>
      <c r="IT74" s="57"/>
      <c r="IU74" s="57"/>
      <c r="IV74" s="57"/>
    </row>
    <row r="75" spans="1:256" s="14" customFormat="1" x14ac:dyDescent="0.2">
      <c r="A75" s="34"/>
      <c r="B75" s="38" t="s">
        <v>201</v>
      </c>
      <c r="C75" s="163"/>
      <c r="D75" s="186">
        <v>45408</v>
      </c>
      <c r="E75" s="43"/>
      <c r="F75" s="22">
        <v>0</v>
      </c>
      <c r="G75" s="105">
        <v>0</v>
      </c>
      <c r="H75" s="22">
        <v>0</v>
      </c>
      <c r="I75" s="85" t="s">
        <v>61</v>
      </c>
      <c r="J75" s="22">
        <v>1000000</v>
      </c>
      <c r="K75" s="105">
        <f t="shared" si="12"/>
        <v>1</v>
      </c>
      <c r="L75" s="22">
        <v>1000000</v>
      </c>
      <c r="M75" s="83"/>
      <c r="N75" s="168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57"/>
      <c r="IB75" s="57"/>
      <c r="IC75" s="57"/>
      <c r="ID75" s="57"/>
      <c r="IE75" s="57"/>
      <c r="IF75" s="57"/>
      <c r="IG75" s="57"/>
      <c r="IH75" s="57"/>
      <c r="II75" s="57"/>
      <c r="IJ75" s="57"/>
      <c r="IK75" s="57"/>
      <c r="IL75" s="57"/>
      <c r="IM75" s="57"/>
      <c r="IN75" s="57"/>
      <c r="IO75" s="57"/>
      <c r="IP75" s="57"/>
      <c r="IQ75" s="57"/>
      <c r="IR75" s="57"/>
      <c r="IS75" s="57"/>
      <c r="IT75" s="57"/>
      <c r="IU75" s="57"/>
      <c r="IV75" s="57"/>
    </row>
    <row r="76" spans="1:256" s="14" customFormat="1" x14ac:dyDescent="0.2">
      <c r="A76" s="34"/>
      <c r="B76" s="34"/>
      <c r="C76" s="163"/>
      <c r="D76" s="63"/>
      <c r="E76" s="43"/>
      <c r="F76" s="46">
        <f>SUM(F73:F75)</f>
        <v>2481460.59</v>
      </c>
      <c r="G76" s="105">
        <f t="shared" si="11"/>
        <v>1</v>
      </c>
      <c r="H76" s="46">
        <f>SUM(H73:H75)</f>
        <v>2481460.59</v>
      </c>
      <c r="I76" s="80"/>
      <c r="J76" s="46">
        <f>SUM(J73:J75)</f>
        <v>2644565.29</v>
      </c>
      <c r="K76" s="105">
        <f t="shared" si="12"/>
        <v>1</v>
      </c>
      <c r="L76" s="46">
        <f>SUM(L73:L75)</f>
        <v>2644565.29</v>
      </c>
      <c r="M76" s="81"/>
      <c r="N76" s="87">
        <f>SUM(L76-H76)</f>
        <v>163104.70000000019</v>
      </c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57"/>
      <c r="IB76" s="57"/>
      <c r="IC76" s="57"/>
      <c r="ID76" s="57"/>
      <c r="IE76" s="57"/>
      <c r="IF76" s="57"/>
      <c r="IG76" s="57"/>
      <c r="IH76" s="57"/>
      <c r="II76" s="57"/>
      <c r="IJ76" s="57"/>
      <c r="IK76" s="57"/>
      <c r="IL76" s="57"/>
      <c r="IM76" s="57"/>
      <c r="IN76" s="57"/>
      <c r="IO76" s="57"/>
      <c r="IP76" s="57"/>
      <c r="IQ76" s="57"/>
      <c r="IR76" s="57"/>
      <c r="IS76" s="57"/>
      <c r="IT76" s="57"/>
      <c r="IU76" s="57"/>
      <c r="IV76" s="57"/>
    </row>
    <row r="77" spans="1:256" s="14" customFormat="1" x14ac:dyDescent="0.2">
      <c r="A77" s="34"/>
      <c r="B77" s="34"/>
      <c r="C77" s="163"/>
      <c r="D77" s="63"/>
      <c r="E77" s="43"/>
      <c r="F77" s="46"/>
      <c r="G77" s="105"/>
      <c r="H77" s="46"/>
      <c r="I77" s="80"/>
      <c r="J77" s="46"/>
      <c r="K77" s="105"/>
      <c r="L77" s="46"/>
      <c r="M77" s="81"/>
      <c r="N77" s="8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57"/>
      <c r="HX77" s="57"/>
      <c r="HY77" s="57"/>
      <c r="HZ77" s="57"/>
      <c r="IA77" s="57"/>
      <c r="IB77" s="57"/>
      <c r="IC77" s="57"/>
      <c r="ID77" s="57"/>
      <c r="IE77" s="57"/>
      <c r="IF77" s="57"/>
      <c r="IG77" s="57"/>
      <c r="IH77" s="57"/>
      <c r="II77" s="57"/>
      <c r="IJ77" s="57"/>
      <c r="IK77" s="57"/>
      <c r="IL77" s="57"/>
      <c r="IM77" s="57"/>
      <c r="IN77" s="57"/>
      <c r="IO77" s="57"/>
      <c r="IP77" s="57"/>
      <c r="IQ77" s="57"/>
      <c r="IR77" s="57"/>
      <c r="IS77" s="57"/>
      <c r="IT77" s="57"/>
      <c r="IU77" s="57"/>
      <c r="IV77" s="57"/>
    </row>
    <row r="78" spans="1:256" s="14" customFormat="1" x14ac:dyDescent="0.2">
      <c r="A78" s="34" t="s">
        <v>63</v>
      </c>
      <c r="B78" s="34" t="s">
        <v>114</v>
      </c>
      <c r="C78" s="163"/>
      <c r="D78" s="186">
        <v>45107</v>
      </c>
      <c r="E78" s="41"/>
      <c r="F78" s="42">
        <v>1746381.78</v>
      </c>
      <c r="G78" s="105">
        <f>H78/F78</f>
        <v>1</v>
      </c>
      <c r="H78" s="42">
        <v>1746381.78</v>
      </c>
      <c r="I78" s="85" t="s">
        <v>61</v>
      </c>
      <c r="J78" s="42">
        <v>3835211.58</v>
      </c>
      <c r="K78" s="105">
        <f>L78/J78</f>
        <v>1</v>
      </c>
      <c r="L78" s="42">
        <v>3835211.58</v>
      </c>
      <c r="M78" s="85"/>
      <c r="N78" s="8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57"/>
      <c r="IB78" s="57"/>
      <c r="IC78" s="57"/>
      <c r="ID78" s="57"/>
      <c r="IE78" s="57"/>
      <c r="IF78" s="57"/>
      <c r="IG78" s="57"/>
      <c r="IH78" s="57"/>
      <c r="II78" s="57"/>
      <c r="IJ78" s="57"/>
      <c r="IK78" s="57"/>
      <c r="IL78" s="57"/>
      <c r="IM78" s="57"/>
      <c r="IN78" s="57"/>
      <c r="IO78" s="57"/>
      <c r="IP78" s="57"/>
      <c r="IQ78" s="57"/>
      <c r="IR78" s="57"/>
      <c r="IS78" s="57"/>
      <c r="IT78" s="57"/>
      <c r="IU78" s="57"/>
      <c r="IV78" s="57"/>
    </row>
    <row r="79" spans="1:256" s="14" customFormat="1" x14ac:dyDescent="0.2">
      <c r="A79" s="34"/>
      <c r="B79" s="34"/>
      <c r="C79" s="163"/>
      <c r="D79" s="63"/>
      <c r="E79" s="41"/>
      <c r="F79" s="48">
        <f>SUM(F78)</f>
        <v>1746381.78</v>
      </c>
      <c r="G79" s="105">
        <f>H79/F79</f>
        <v>1</v>
      </c>
      <c r="H79" s="48">
        <f>SUM(H78)</f>
        <v>1746381.78</v>
      </c>
      <c r="I79" s="80"/>
      <c r="J79" s="48">
        <f>SUM(J78)</f>
        <v>3835211.58</v>
      </c>
      <c r="K79" s="105">
        <f>L79/J79</f>
        <v>1</v>
      </c>
      <c r="L79" s="48">
        <f>SUM(L78)</f>
        <v>3835211.58</v>
      </c>
      <c r="M79" s="80"/>
      <c r="N79" s="87">
        <f>SUM(L79-H79)</f>
        <v>2088829.8</v>
      </c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57"/>
      <c r="HX79" s="57"/>
      <c r="HY79" s="57"/>
      <c r="HZ79" s="57"/>
      <c r="IA79" s="57"/>
      <c r="IB79" s="57"/>
      <c r="IC79" s="57"/>
      <c r="ID79" s="57"/>
      <c r="IE79" s="57"/>
      <c r="IF79" s="57"/>
      <c r="IG79" s="57"/>
      <c r="IH79" s="57"/>
      <c r="II79" s="57"/>
      <c r="IJ79" s="57"/>
      <c r="IK79" s="57"/>
      <c r="IL79" s="57"/>
      <c r="IM79" s="57"/>
      <c r="IN79" s="57"/>
      <c r="IO79" s="57"/>
      <c r="IP79" s="57"/>
      <c r="IQ79" s="57"/>
      <c r="IR79" s="57"/>
      <c r="IS79" s="57"/>
      <c r="IT79" s="57"/>
      <c r="IU79" s="57"/>
      <c r="IV79" s="57"/>
    </row>
    <row r="80" spans="1:256" s="34" customFormat="1" ht="14.25" customHeight="1" x14ac:dyDescent="0.2">
      <c r="C80" s="163"/>
      <c r="D80" s="63"/>
      <c r="E80" s="43"/>
      <c r="F80" s="22"/>
      <c r="G80" s="105"/>
      <c r="H80" s="22"/>
      <c r="I80" s="85"/>
      <c r="J80" s="22"/>
      <c r="K80" s="105"/>
      <c r="L80" s="22"/>
      <c r="M80" s="83"/>
      <c r="N80" s="87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6"/>
      <c r="CC80" s="76"/>
      <c r="CD80" s="76"/>
      <c r="CE80" s="76"/>
      <c r="CF80" s="76"/>
      <c r="CG80" s="76"/>
      <c r="CH80" s="76"/>
      <c r="CI80" s="76"/>
      <c r="CJ80" s="76"/>
      <c r="CK80" s="76"/>
      <c r="CL80" s="76"/>
      <c r="CM80" s="76"/>
      <c r="CN80" s="76"/>
      <c r="CO80" s="76"/>
      <c r="CP80" s="76"/>
      <c r="CQ80" s="76"/>
      <c r="CR80" s="76"/>
      <c r="CS80" s="76"/>
      <c r="CT80" s="76"/>
      <c r="CU80" s="76"/>
      <c r="CV80" s="76"/>
      <c r="CW80" s="76"/>
      <c r="CX80" s="76"/>
      <c r="CY80" s="76"/>
      <c r="CZ80" s="76"/>
      <c r="DA80" s="76"/>
      <c r="DB80" s="76"/>
      <c r="DC80" s="76"/>
      <c r="DD80" s="76"/>
      <c r="DE80" s="76"/>
      <c r="DF80" s="76"/>
      <c r="DG80" s="76"/>
      <c r="DH80" s="76"/>
      <c r="DI80" s="76"/>
      <c r="DJ80" s="76"/>
      <c r="DK80" s="76"/>
      <c r="DL80" s="76"/>
      <c r="DM80" s="76"/>
      <c r="DN80" s="76"/>
      <c r="DO80" s="76"/>
      <c r="DP80" s="76"/>
      <c r="DQ80" s="76"/>
      <c r="DR80" s="76"/>
      <c r="DS80" s="76"/>
      <c r="DT80" s="76"/>
      <c r="DU80" s="76"/>
      <c r="DV80" s="76"/>
      <c r="DW80" s="76"/>
      <c r="DX80" s="76"/>
      <c r="DY80" s="76"/>
      <c r="DZ80" s="76"/>
      <c r="EA80" s="76"/>
      <c r="EB80" s="76"/>
      <c r="EC80" s="76"/>
      <c r="ED80" s="76"/>
      <c r="EE80" s="76"/>
      <c r="EF80" s="76"/>
      <c r="EG80" s="76"/>
      <c r="EH80" s="76"/>
      <c r="EI80" s="76"/>
      <c r="EJ80" s="76"/>
      <c r="EK80" s="76"/>
      <c r="EL80" s="76"/>
      <c r="EM80" s="76"/>
      <c r="EN80" s="76"/>
      <c r="EO80" s="76"/>
      <c r="EP80" s="76"/>
      <c r="EQ80" s="76"/>
      <c r="ER80" s="76"/>
      <c r="ES80" s="76"/>
      <c r="ET80" s="76"/>
      <c r="EU80" s="76"/>
      <c r="EV80" s="76"/>
      <c r="EW80" s="76"/>
      <c r="EX80" s="76"/>
      <c r="EY80" s="76"/>
      <c r="EZ80" s="76"/>
      <c r="FA80" s="76"/>
      <c r="FB80" s="76"/>
      <c r="FC80" s="76"/>
      <c r="FD80" s="76"/>
      <c r="FE80" s="76"/>
      <c r="FF80" s="76"/>
      <c r="FG80" s="76"/>
      <c r="FH80" s="76"/>
      <c r="FI80" s="76"/>
      <c r="FJ80" s="76"/>
      <c r="FK80" s="76"/>
      <c r="FL80" s="76"/>
      <c r="FM80" s="76"/>
      <c r="FN80" s="76"/>
      <c r="FO80" s="76"/>
      <c r="FP80" s="76"/>
      <c r="FQ80" s="76"/>
      <c r="FR80" s="76"/>
      <c r="FS80" s="76"/>
      <c r="FT80" s="76"/>
      <c r="FU80" s="76"/>
      <c r="FV80" s="76"/>
      <c r="FW80" s="76"/>
      <c r="FX80" s="76"/>
      <c r="FY80" s="76"/>
      <c r="FZ80" s="76"/>
      <c r="GA80" s="76"/>
      <c r="GB80" s="76"/>
      <c r="GC80" s="76"/>
      <c r="GD80" s="76"/>
      <c r="GE80" s="76"/>
      <c r="GF80" s="76"/>
      <c r="GG80" s="76"/>
      <c r="GH80" s="76"/>
      <c r="GI80" s="76"/>
      <c r="GJ80" s="76"/>
      <c r="GK80" s="76"/>
      <c r="GL80" s="76"/>
      <c r="GM80" s="76"/>
      <c r="GN80" s="76"/>
      <c r="GO80" s="76"/>
      <c r="GP80" s="76"/>
      <c r="GQ80" s="76"/>
      <c r="GR80" s="76"/>
      <c r="GS80" s="76"/>
      <c r="GT80" s="76"/>
      <c r="GU80" s="76"/>
      <c r="GV80" s="76"/>
      <c r="GW80" s="76"/>
      <c r="GX80" s="76"/>
      <c r="GY80" s="76"/>
      <c r="GZ80" s="76"/>
      <c r="HA80" s="76"/>
      <c r="HB80" s="76"/>
      <c r="HC80" s="76"/>
      <c r="HD80" s="76"/>
      <c r="HE80" s="76"/>
      <c r="HF80" s="76"/>
      <c r="HG80" s="76"/>
      <c r="HH80" s="76"/>
      <c r="HI80" s="76"/>
      <c r="HJ80" s="76"/>
      <c r="HK80" s="76"/>
      <c r="HL80" s="76"/>
      <c r="HM80" s="76"/>
      <c r="HN80" s="76"/>
      <c r="HO80" s="76"/>
      <c r="HP80" s="76"/>
      <c r="HQ80" s="76"/>
      <c r="HR80" s="76"/>
      <c r="HS80" s="76"/>
      <c r="HT80" s="76"/>
      <c r="HU80" s="76"/>
      <c r="HV80" s="76"/>
      <c r="HW80" s="76"/>
      <c r="HX80" s="76"/>
      <c r="HY80" s="76"/>
      <c r="HZ80" s="76"/>
      <c r="IA80" s="76"/>
      <c r="IB80" s="76"/>
      <c r="IC80" s="76"/>
      <c r="ID80" s="76"/>
      <c r="IE80" s="76"/>
      <c r="IF80" s="76"/>
      <c r="IG80" s="76"/>
      <c r="IH80" s="76"/>
      <c r="II80" s="76"/>
      <c r="IJ80" s="76"/>
      <c r="IK80" s="76"/>
      <c r="IL80" s="76"/>
      <c r="IM80" s="76"/>
      <c r="IN80" s="76"/>
      <c r="IO80" s="76"/>
      <c r="IP80" s="76"/>
      <c r="IQ80" s="76"/>
      <c r="IR80" s="76"/>
      <c r="IS80" s="76"/>
      <c r="IT80" s="76"/>
      <c r="IU80" s="76"/>
      <c r="IV80" s="76"/>
    </row>
    <row r="81" spans="1:256" s="34" customFormat="1" ht="14.25" customHeight="1" x14ac:dyDescent="0.2">
      <c r="C81" s="163"/>
      <c r="D81" s="63"/>
      <c r="E81" s="43"/>
      <c r="F81" s="22"/>
      <c r="G81" s="105"/>
      <c r="H81" s="22"/>
      <c r="I81" s="85"/>
      <c r="J81" s="22"/>
      <c r="K81" s="105"/>
      <c r="L81" s="22"/>
      <c r="M81" s="83"/>
      <c r="N81" s="87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6"/>
      <c r="CA81" s="76"/>
      <c r="CB81" s="76"/>
      <c r="CC81" s="76"/>
      <c r="CD81" s="76"/>
      <c r="CE81" s="76"/>
      <c r="CF81" s="76"/>
      <c r="CG81" s="76"/>
      <c r="CH81" s="76"/>
      <c r="CI81" s="76"/>
      <c r="CJ81" s="76"/>
      <c r="CK81" s="76"/>
      <c r="CL81" s="76"/>
      <c r="CM81" s="76"/>
      <c r="CN81" s="76"/>
      <c r="CO81" s="76"/>
      <c r="CP81" s="76"/>
      <c r="CQ81" s="76"/>
      <c r="CR81" s="76"/>
      <c r="CS81" s="76"/>
      <c r="CT81" s="76"/>
      <c r="CU81" s="76"/>
      <c r="CV81" s="76"/>
      <c r="CW81" s="76"/>
      <c r="CX81" s="76"/>
      <c r="CY81" s="76"/>
      <c r="CZ81" s="76"/>
      <c r="DA81" s="76"/>
      <c r="DB81" s="76"/>
      <c r="DC81" s="76"/>
      <c r="DD81" s="76"/>
      <c r="DE81" s="76"/>
      <c r="DF81" s="76"/>
      <c r="DG81" s="76"/>
      <c r="DH81" s="76"/>
      <c r="DI81" s="76"/>
      <c r="DJ81" s="76"/>
      <c r="DK81" s="76"/>
      <c r="DL81" s="76"/>
      <c r="DM81" s="76"/>
      <c r="DN81" s="76"/>
      <c r="DO81" s="76"/>
      <c r="DP81" s="76"/>
      <c r="DQ81" s="76"/>
      <c r="DR81" s="76"/>
      <c r="DS81" s="76"/>
      <c r="DT81" s="76"/>
      <c r="DU81" s="76"/>
      <c r="DV81" s="76"/>
      <c r="DW81" s="76"/>
      <c r="DX81" s="76"/>
      <c r="DY81" s="76"/>
      <c r="DZ81" s="76"/>
      <c r="EA81" s="76"/>
      <c r="EB81" s="76"/>
      <c r="EC81" s="76"/>
      <c r="ED81" s="76"/>
      <c r="EE81" s="76"/>
      <c r="EF81" s="76"/>
      <c r="EG81" s="76"/>
      <c r="EH81" s="76"/>
      <c r="EI81" s="76"/>
      <c r="EJ81" s="76"/>
      <c r="EK81" s="76"/>
      <c r="EL81" s="76"/>
      <c r="EM81" s="76"/>
      <c r="EN81" s="76"/>
      <c r="EO81" s="76"/>
      <c r="EP81" s="76"/>
      <c r="EQ81" s="76"/>
      <c r="ER81" s="76"/>
      <c r="ES81" s="76"/>
      <c r="ET81" s="76"/>
      <c r="EU81" s="76"/>
      <c r="EV81" s="76"/>
      <c r="EW81" s="76"/>
      <c r="EX81" s="76"/>
      <c r="EY81" s="76"/>
      <c r="EZ81" s="76"/>
      <c r="FA81" s="76"/>
      <c r="FB81" s="76"/>
      <c r="FC81" s="76"/>
      <c r="FD81" s="76"/>
      <c r="FE81" s="76"/>
      <c r="FF81" s="76"/>
      <c r="FG81" s="76"/>
      <c r="FH81" s="76"/>
      <c r="FI81" s="76"/>
      <c r="FJ81" s="76"/>
      <c r="FK81" s="76"/>
      <c r="FL81" s="76"/>
      <c r="FM81" s="76"/>
      <c r="FN81" s="76"/>
      <c r="FO81" s="76"/>
      <c r="FP81" s="76"/>
      <c r="FQ81" s="76"/>
      <c r="FR81" s="76"/>
      <c r="FS81" s="76"/>
      <c r="FT81" s="76"/>
      <c r="FU81" s="76"/>
      <c r="FV81" s="76"/>
      <c r="FW81" s="76"/>
      <c r="FX81" s="76"/>
      <c r="FY81" s="76"/>
      <c r="FZ81" s="76"/>
      <c r="GA81" s="76"/>
      <c r="GB81" s="76"/>
      <c r="GC81" s="76"/>
      <c r="GD81" s="76"/>
      <c r="GE81" s="76"/>
      <c r="GF81" s="76"/>
      <c r="GG81" s="76"/>
      <c r="GH81" s="76"/>
      <c r="GI81" s="76"/>
      <c r="GJ81" s="76"/>
      <c r="GK81" s="76"/>
      <c r="GL81" s="76"/>
      <c r="GM81" s="76"/>
      <c r="GN81" s="76"/>
      <c r="GO81" s="76"/>
      <c r="GP81" s="76"/>
      <c r="GQ81" s="76"/>
      <c r="GR81" s="76"/>
      <c r="GS81" s="76"/>
      <c r="GT81" s="76"/>
      <c r="GU81" s="76"/>
      <c r="GV81" s="76"/>
      <c r="GW81" s="76"/>
      <c r="GX81" s="76"/>
      <c r="GY81" s="76"/>
      <c r="GZ81" s="76"/>
      <c r="HA81" s="76"/>
      <c r="HB81" s="76"/>
      <c r="HC81" s="76"/>
      <c r="HD81" s="76"/>
      <c r="HE81" s="76"/>
      <c r="HF81" s="76"/>
      <c r="HG81" s="76"/>
      <c r="HH81" s="76"/>
      <c r="HI81" s="76"/>
      <c r="HJ81" s="76"/>
      <c r="HK81" s="76"/>
      <c r="HL81" s="76"/>
      <c r="HM81" s="76"/>
      <c r="HN81" s="76"/>
      <c r="HO81" s="76"/>
      <c r="HP81" s="76"/>
      <c r="HQ81" s="76"/>
      <c r="HR81" s="76"/>
      <c r="HS81" s="76"/>
      <c r="HT81" s="76"/>
      <c r="HU81" s="76"/>
      <c r="HV81" s="76"/>
      <c r="HW81" s="76"/>
      <c r="HX81" s="76"/>
      <c r="HY81" s="76"/>
      <c r="HZ81" s="76"/>
      <c r="IA81" s="76"/>
      <c r="IB81" s="76"/>
      <c r="IC81" s="76"/>
      <c r="ID81" s="76"/>
      <c r="IE81" s="76"/>
      <c r="IF81" s="76"/>
      <c r="IG81" s="76"/>
      <c r="IH81" s="76"/>
      <c r="II81" s="76"/>
      <c r="IJ81" s="76"/>
      <c r="IK81" s="76"/>
      <c r="IL81" s="76"/>
      <c r="IM81" s="76"/>
      <c r="IN81" s="76"/>
      <c r="IO81" s="76"/>
      <c r="IP81" s="76"/>
      <c r="IQ81" s="76"/>
      <c r="IR81" s="76"/>
      <c r="IS81" s="76"/>
      <c r="IT81" s="76"/>
      <c r="IU81" s="76"/>
      <c r="IV81" s="76"/>
    </row>
    <row r="82" spans="1:256" s="71" customFormat="1" ht="15" customHeight="1" x14ac:dyDescent="0.2">
      <c r="A82" s="67"/>
      <c r="B82" s="67"/>
      <c r="C82" s="74"/>
      <c r="D82" s="65"/>
      <c r="E82" s="70"/>
      <c r="G82" s="174">
        <v>44986</v>
      </c>
      <c r="I82" s="80"/>
      <c r="K82" s="174">
        <v>45078</v>
      </c>
      <c r="M82" s="80"/>
      <c r="N82" s="87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75"/>
      <c r="CP82" s="75"/>
      <c r="CQ82" s="75"/>
      <c r="CR82" s="75"/>
      <c r="CS82" s="75"/>
      <c r="CT82" s="75"/>
      <c r="CU82" s="75"/>
      <c r="CV82" s="75"/>
      <c r="CW82" s="75"/>
      <c r="CX82" s="75"/>
      <c r="CY82" s="75"/>
      <c r="CZ82" s="75"/>
      <c r="DA82" s="75"/>
      <c r="DB82" s="75"/>
      <c r="DC82" s="75"/>
      <c r="DD82" s="75"/>
      <c r="DE82" s="75"/>
      <c r="DF82" s="75"/>
      <c r="DG82" s="75"/>
      <c r="DH82" s="75"/>
      <c r="DI82" s="75"/>
      <c r="DJ82" s="75"/>
      <c r="DK82" s="75"/>
      <c r="DL82" s="75"/>
      <c r="DM82" s="75"/>
      <c r="DN82" s="75"/>
      <c r="DO82" s="75"/>
      <c r="DP82" s="75"/>
      <c r="DQ82" s="75"/>
      <c r="DR82" s="75"/>
      <c r="DS82" s="75"/>
      <c r="DT82" s="75"/>
      <c r="DU82" s="75"/>
      <c r="DV82" s="75"/>
      <c r="DW82" s="75"/>
      <c r="DX82" s="75"/>
      <c r="DY82" s="75"/>
      <c r="DZ82" s="75"/>
      <c r="EA82" s="75"/>
      <c r="EB82" s="75"/>
      <c r="EC82" s="75"/>
      <c r="ED82" s="75"/>
      <c r="EE82" s="75"/>
      <c r="EF82" s="75"/>
      <c r="EG82" s="75"/>
      <c r="EH82" s="75"/>
      <c r="EI82" s="75"/>
      <c r="EJ82" s="75"/>
      <c r="EK82" s="75"/>
      <c r="EL82" s="75"/>
      <c r="EM82" s="75"/>
      <c r="EN82" s="75"/>
      <c r="EO82" s="75"/>
      <c r="EP82" s="75"/>
      <c r="EQ82" s="75"/>
      <c r="ER82" s="75"/>
      <c r="ES82" s="75"/>
      <c r="ET82" s="75"/>
      <c r="EU82" s="75"/>
      <c r="EV82" s="75"/>
      <c r="EW82" s="75"/>
      <c r="EX82" s="75"/>
      <c r="EY82" s="75"/>
      <c r="EZ82" s="75"/>
      <c r="FA82" s="75"/>
      <c r="FB82" s="75"/>
      <c r="FC82" s="75"/>
      <c r="FD82" s="75"/>
      <c r="FE82" s="75"/>
      <c r="FF82" s="75"/>
      <c r="FG82" s="75"/>
      <c r="FH82" s="75"/>
      <c r="FI82" s="75"/>
      <c r="FJ82" s="75"/>
      <c r="FK82" s="75"/>
      <c r="FL82" s="75"/>
      <c r="FM82" s="75"/>
      <c r="FN82" s="75"/>
      <c r="FO82" s="75"/>
      <c r="FP82" s="75"/>
      <c r="FQ82" s="75"/>
      <c r="FR82" s="75"/>
      <c r="FS82" s="75"/>
      <c r="FT82" s="75"/>
      <c r="FU82" s="75"/>
      <c r="FV82" s="75"/>
      <c r="FW82" s="75"/>
      <c r="FX82" s="75"/>
      <c r="FY82" s="75"/>
      <c r="FZ82" s="75"/>
      <c r="GA82" s="75"/>
      <c r="GB82" s="75"/>
      <c r="GC82" s="75"/>
      <c r="GD82" s="75"/>
      <c r="GE82" s="75"/>
      <c r="GF82" s="75"/>
      <c r="GG82" s="75"/>
      <c r="GH82" s="75"/>
      <c r="GI82" s="75"/>
      <c r="GJ82" s="75"/>
      <c r="GK82" s="75"/>
      <c r="GL82" s="75"/>
      <c r="GM82" s="75"/>
      <c r="GN82" s="75"/>
      <c r="GO82" s="75"/>
      <c r="GP82" s="75"/>
      <c r="GQ82" s="75"/>
      <c r="GR82" s="75"/>
      <c r="GS82" s="75"/>
      <c r="GT82" s="75"/>
      <c r="GU82" s="75"/>
      <c r="GV82" s="75"/>
      <c r="GW82" s="75"/>
      <c r="GX82" s="75"/>
      <c r="GY82" s="75"/>
      <c r="GZ82" s="75"/>
      <c r="HA82" s="75"/>
      <c r="HB82" s="75"/>
      <c r="HC82" s="75"/>
      <c r="HD82" s="75"/>
      <c r="HE82" s="75"/>
      <c r="HF82" s="75"/>
      <c r="HG82" s="75"/>
      <c r="HH82" s="75"/>
      <c r="HI82" s="75"/>
      <c r="HJ82" s="75"/>
      <c r="HK82" s="75"/>
      <c r="HL82" s="75"/>
      <c r="HM82" s="75"/>
      <c r="HN82" s="75"/>
      <c r="HO82" s="75"/>
      <c r="HP82" s="75"/>
      <c r="HQ82" s="75"/>
      <c r="HR82" s="75"/>
      <c r="HS82" s="75"/>
      <c r="HT82" s="75"/>
      <c r="HU82" s="75"/>
      <c r="HV82" s="75"/>
      <c r="HW82" s="75"/>
      <c r="HX82" s="75"/>
      <c r="HY82" s="75"/>
      <c r="HZ82" s="75"/>
      <c r="IA82" s="75"/>
      <c r="IB82" s="75"/>
      <c r="IC82" s="75"/>
      <c r="ID82" s="75"/>
      <c r="IE82" s="75"/>
      <c r="IF82" s="75"/>
      <c r="IG82" s="75"/>
      <c r="IH82" s="75"/>
      <c r="II82" s="75"/>
      <c r="IJ82" s="75"/>
      <c r="IK82" s="75"/>
      <c r="IL82" s="75"/>
      <c r="IM82" s="75"/>
      <c r="IN82" s="75"/>
      <c r="IO82" s="75"/>
      <c r="IP82" s="75"/>
      <c r="IQ82" s="75"/>
      <c r="IR82" s="75"/>
      <c r="IS82" s="75"/>
      <c r="IT82" s="75"/>
      <c r="IU82" s="75"/>
      <c r="IV82" s="75"/>
    </row>
    <row r="83" spans="1:256" s="71" customFormat="1" x14ac:dyDescent="0.2">
      <c r="A83" s="67" t="s">
        <v>51</v>
      </c>
      <c r="B83" s="74" t="s">
        <v>19</v>
      </c>
      <c r="C83" s="74" t="s">
        <v>20</v>
      </c>
      <c r="D83" s="213" t="s">
        <v>52</v>
      </c>
      <c r="E83" s="67"/>
      <c r="F83" s="48" t="s">
        <v>53</v>
      </c>
      <c r="G83" s="175" t="s">
        <v>54</v>
      </c>
      <c r="H83" s="48" t="s">
        <v>53</v>
      </c>
      <c r="I83" s="80"/>
      <c r="J83" s="48" t="s">
        <v>53</v>
      </c>
      <c r="K83" s="175" t="s">
        <v>54</v>
      </c>
      <c r="L83" s="48" t="s">
        <v>53</v>
      </c>
      <c r="M83" s="80"/>
      <c r="N83" s="87" t="s">
        <v>55</v>
      </c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G83" s="75"/>
      <c r="CH83" s="75"/>
      <c r="CI83" s="75"/>
      <c r="CJ83" s="75"/>
      <c r="CK83" s="75"/>
      <c r="CL83" s="75"/>
      <c r="CM83" s="75"/>
      <c r="CN83" s="75"/>
      <c r="CO83" s="75"/>
      <c r="CP83" s="75"/>
      <c r="CQ83" s="75"/>
      <c r="CR83" s="75"/>
      <c r="CS83" s="75"/>
      <c r="CT83" s="75"/>
      <c r="CU83" s="75"/>
      <c r="CV83" s="75"/>
      <c r="CW83" s="75"/>
      <c r="CX83" s="75"/>
      <c r="CY83" s="75"/>
      <c r="CZ83" s="75"/>
      <c r="DA83" s="75"/>
      <c r="DB83" s="75"/>
      <c r="DC83" s="75"/>
      <c r="DD83" s="75"/>
      <c r="DE83" s="75"/>
      <c r="DF83" s="75"/>
      <c r="DG83" s="75"/>
      <c r="DH83" s="75"/>
      <c r="DI83" s="75"/>
      <c r="DJ83" s="75"/>
      <c r="DK83" s="75"/>
      <c r="DL83" s="75"/>
      <c r="DM83" s="75"/>
      <c r="DN83" s="75"/>
      <c r="DO83" s="75"/>
      <c r="DP83" s="75"/>
      <c r="DQ83" s="75"/>
      <c r="DR83" s="75"/>
      <c r="DS83" s="75"/>
      <c r="DT83" s="75"/>
      <c r="DU83" s="75"/>
      <c r="DV83" s="75"/>
      <c r="DW83" s="75"/>
      <c r="DX83" s="75"/>
      <c r="DY83" s="75"/>
      <c r="DZ83" s="75"/>
      <c r="EA83" s="75"/>
      <c r="EB83" s="75"/>
      <c r="EC83" s="75"/>
      <c r="ED83" s="75"/>
      <c r="EE83" s="75"/>
      <c r="EF83" s="75"/>
      <c r="EG83" s="75"/>
      <c r="EH83" s="75"/>
      <c r="EI83" s="75"/>
      <c r="EJ83" s="75"/>
      <c r="EK83" s="75"/>
      <c r="EL83" s="75"/>
      <c r="EM83" s="75"/>
      <c r="EN83" s="75"/>
      <c r="EO83" s="75"/>
      <c r="EP83" s="75"/>
      <c r="EQ83" s="75"/>
      <c r="ER83" s="75"/>
      <c r="ES83" s="75"/>
      <c r="ET83" s="75"/>
      <c r="EU83" s="75"/>
      <c r="EV83" s="75"/>
      <c r="EW83" s="75"/>
      <c r="EX83" s="75"/>
      <c r="EY83" s="75"/>
      <c r="EZ83" s="75"/>
      <c r="FA83" s="75"/>
      <c r="FB83" s="75"/>
      <c r="FC83" s="75"/>
      <c r="FD83" s="75"/>
      <c r="FE83" s="75"/>
      <c r="FF83" s="75"/>
      <c r="FG83" s="75"/>
      <c r="FH83" s="75"/>
      <c r="FI83" s="75"/>
      <c r="FJ83" s="75"/>
      <c r="FK83" s="75"/>
      <c r="FL83" s="75"/>
      <c r="FM83" s="75"/>
      <c r="FN83" s="75"/>
      <c r="FO83" s="75"/>
      <c r="FP83" s="75"/>
      <c r="FQ83" s="75"/>
      <c r="FR83" s="75"/>
      <c r="FS83" s="75"/>
      <c r="FT83" s="75"/>
      <c r="FU83" s="75"/>
      <c r="FV83" s="75"/>
      <c r="FW83" s="75"/>
      <c r="FX83" s="75"/>
      <c r="FY83" s="75"/>
      <c r="FZ83" s="75"/>
      <c r="GA83" s="75"/>
      <c r="GB83" s="75"/>
      <c r="GC83" s="75"/>
      <c r="GD83" s="75"/>
      <c r="GE83" s="75"/>
      <c r="GF83" s="75"/>
      <c r="GG83" s="75"/>
      <c r="GH83" s="75"/>
      <c r="GI83" s="75"/>
      <c r="GJ83" s="75"/>
      <c r="GK83" s="75"/>
      <c r="GL83" s="75"/>
      <c r="GM83" s="75"/>
      <c r="GN83" s="75"/>
      <c r="GO83" s="75"/>
      <c r="GP83" s="75"/>
      <c r="GQ83" s="75"/>
      <c r="GR83" s="75"/>
      <c r="GS83" s="75"/>
      <c r="GT83" s="75"/>
      <c r="GU83" s="75"/>
      <c r="GV83" s="75"/>
      <c r="GW83" s="75"/>
      <c r="GX83" s="75"/>
      <c r="GY83" s="75"/>
      <c r="GZ83" s="75"/>
      <c r="HA83" s="75"/>
      <c r="HB83" s="75"/>
      <c r="HC83" s="75"/>
      <c r="HD83" s="75"/>
      <c r="HE83" s="75"/>
      <c r="HF83" s="75"/>
      <c r="HG83" s="75"/>
      <c r="HH83" s="75"/>
      <c r="HI83" s="75"/>
      <c r="HJ83" s="75"/>
      <c r="HK83" s="75"/>
      <c r="HL83" s="75"/>
      <c r="HM83" s="75"/>
      <c r="HN83" s="75"/>
      <c r="HO83" s="75"/>
      <c r="HP83" s="75"/>
      <c r="HQ83" s="75"/>
      <c r="HR83" s="75"/>
      <c r="HS83" s="75"/>
      <c r="HT83" s="75"/>
      <c r="HU83" s="75"/>
      <c r="HV83" s="75"/>
      <c r="HW83" s="75"/>
      <c r="HX83" s="75"/>
      <c r="HY83" s="75"/>
      <c r="HZ83" s="75"/>
      <c r="IA83" s="75"/>
      <c r="IB83" s="75"/>
      <c r="IC83" s="75"/>
      <c r="ID83" s="75"/>
      <c r="IE83" s="75"/>
      <c r="IF83" s="75"/>
      <c r="IG83" s="75"/>
      <c r="IH83" s="75"/>
      <c r="II83" s="75"/>
      <c r="IJ83" s="75"/>
      <c r="IK83" s="75"/>
      <c r="IL83" s="75"/>
      <c r="IM83" s="75"/>
      <c r="IN83" s="75"/>
      <c r="IO83" s="75"/>
      <c r="IP83" s="75"/>
      <c r="IQ83" s="75"/>
      <c r="IR83" s="75"/>
      <c r="IS83" s="75"/>
      <c r="IT83" s="75"/>
      <c r="IU83" s="75"/>
      <c r="IV83" s="75"/>
    </row>
    <row r="84" spans="1:256" s="71" customFormat="1" x14ac:dyDescent="0.2">
      <c r="A84" s="67"/>
      <c r="B84" s="74" t="s">
        <v>26</v>
      </c>
      <c r="C84" s="74" t="s">
        <v>27</v>
      </c>
      <c r="D84" s="213" t="s">
        <v>56</v>
      </c>
      <c r="E84" s="67"/>
      <c r="F84" s="48" t="s">
        <v>57</v>
      </c>
      <c r="G84" s="69" t="s">
        <v>58</v>
      </c>
      <c r="H84" s="48" t="s">
        <v>57</v>
      </c>
      <c r="I84" s="80"/>
      <c r="J84" s="48" t="s">
        <v>57</v>
      </c>
      <c r="K84" s="69" t="s">
        <v>58</v>
      </c>
      <c r="L84" s="48" t="s">
        <v>57</v>
      </c>
      <c r="M84" s="80"/>
      <c r="N84" s="87" t="s">
        <v>17</v>
      </c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  <c r="CG84" s="75"/>
      <c r="CH84" s="75"/>
      <c r="CI84" s="75"/>
      <c r="CJ84" s="75"/>
      <c r="CK84" s="75"/>
      <c r="CL84" s="75"/>
      <c r="CM84" s="75"/>
      <c r="CN84" s="75"/>
      <c r="CO84" s="75"/>
      <c r="CP84" s="75"/>
      <c r="CQ84" s="75"/>
      <c r="CR84" s="75"/>
      <c r="CS84" s="75"/>
      <c r="CT84" s="75"/>
      <c r="CU84" s="75"/>
      <c r="CV84" s="75"/>
      <c r="CW84" s="75"/>
      <c r="CX84" s="75"/>
      <c r="CY84" s="75"/>
      <c r="CZ84" s="75"/>
      <c r="DA84" s="75"/>
      <c r="DB84" s="75"/>
      <c r="DC84" s="75"/>
      <c r="DD84" s="75"/>
      <c r="DE84" s="75"/>
      <c r="DF84" s="75"/>
      <c r="DG84" s="75"/>
      <c r="DH84" s="75"/>
      <c r="DI84" s="75"/>
      <c r="DJ84" s="75"/>
      <c r="DK84" s="75"/>
      <c r="DL84" s="75"/>
      <c r="DM84" s="75"/>
      <c r="DN84" s="75"/>
      <c r="DO84" s="75"/>
      <c r="DP84" s="75"/>
      <c r="DQ84" s="75"/>
      <c r="DR84" s="75"/>
      <c r="DS84" s="75"/>
      <c r="DT84" s="75"/>
      <c r="DU84" s="75"/>
      <c r="DV84" s="75"/>
      <c r="DW84" s="75"/>
      <c r="DX84" s="75"/>
      <c r="DY84" s="75"/>
      <c r="DZ84" s="75"/>
      <c r="EA84" s="75"/>
      <c r="EB84" s="75"/>
      <c r="EC84" s="75"/>
      <c r="ED84" s="75"/>
      <c r="EE84" s="75"/>
      <c r="EF84" s="75"/>
      <c r="EG84" s="75"/>
      <c r="EH84" s="75"/>
      <c r="EI84" s="75"/>
      <c r="EJ84" s="75"/>
      <c r="EK84" s="75"/>
      <c r="EL84" s="75"/>
      <c r="EM84" s="75"/>
      <c r="EN84" s="75"/>
      <c r="EO84" s="75"/>
      <c r="EP84" s="75"/>
      <c r="EQ84" s="75"/>
      <c r="ER84" s="75"/>
      <c r="ES84" s="75"/>
      <c r="ET84" s="75"/>
      <c r="EU84" s="75"/>
      <c r="EV84" s="75"/>
      <c r="EW84" s="75"/>
      <c r="EX84" s="75"/>
      <c r="EY84" s="75"/>
      <c r="EZ84" s="75"/>
      <c r="FA84" s="75"/>
      <c r="FB84" s="75"/>
      <c r="FC84" s="75"/>
      <c r="FD84" s="75"/>
      <c r="FE84" s="75"/>
      <c r="FF84" s="75"/>
      <c r="FG84" s="75"/>
      <c r="FH84" s="75"/>
      <c r="FI84" s="75"/>
      <c r="FJ84" s="75"/>
      <c r="FK84" s="75"/>
      <c r="FL84" s="75"/>
      <c r="FM84" s="75"/>
      <c r="FN84" s="75"/>
      <c r="FO84" s="75"/>
      <c r="FP84" s="75"/>
      <c r="FQ84" s="75"/>
      <c r="FR84" s="75"/>
      <c r="FS84" s="75"/>
      <c r="FT84" s="75"/>
      <c r="FU84" s="75"/>
      <c r="FV84" s="75"/>
      <c r="FW84" s="75"/>
      <c r="FX84" s="75"/>
      <c r="FY84" s="75"/>
      <c r="FZ84" s="75"/>
      <c r="GA84" s="75"/>
      <c r="GB84" s="75"/>
      <c r="GC84" s="75"/>
      <c r="GD84" s="75"/>
      <c r="GE84" s="75"/>
      <c r="GF84" s="75"/>
      <c r="GG84" s="75"/>
      <c r="GH84" s="75"/>
      <c r="GI84" s="75"/>
      <c r="GJ84" s="75"/>
      <c r="GK84" s="75"/>
      <c r="GL84" s="75"/>
      <c r="GM84" s="75"/>
      <c r="GN84" s="75"/>
      <c r="GO84" s="75"/>
      <c r="GP84" s="75"/>
      <c r="GQ84" s="75"/>
      <c r="GR84" s="75"/>
      <c r="GS84" s="75"/>
      <c r="GT84" s="75"/>
      <c r="GU84" s="75"/>
      <c r="GV84" s="75"/>
      <c r="GW84" s="75"/>
      <c r="GX84" s="75"/>
      <c r="GY84" s="75"/>
      <c r="GZ84" s="75"/>
      <c r="HA84" s="75"/>
      <c r="HB84" s="75"/>
      <c r="HC84" s="75"/>
      <c r="HD84" s="75"/>
      <c r="HE84" s="75"/>
      <c r="HF84" s="75"/>
      <c r="HG84" s="75"/>
      <c r="HH84" s="75"/>
      <c r="HI84" s="75"/>
      <c r="HJ84" s="75"/>
      <c r="HK84" s="75"/>
      <c r="HL84" s="75"/>
      <c r="HM84" s="75"/>
      <c r="HN84" s="75"/>
      <c r="HO84" s="75"/>
      <c r="HP84" s="75"/>
      <c r="HQ84" s="75"/>
      <c r="HR84" s="75"/>
      <c r="HS84" s="75"/>
      <c r="HT84" s="75"/>
      <c r="HU84" s="75"/>
      <c r="HV84" s="75"/>
      <c r="HW84" s="75"/>
      <c r="HX84" s="75"/>
      <c r="HY84" s="75"/>
      <c r="HZ84" s="75"/>
      <c r="IA84" s="75"/>
      <c r="IB84" s="75"/>
      <c r="IC84" s="75"/>
      <c r="ID84" s="75"/>
      <c r="IE84" s="75"/>
      <c r="IF84" s="75"/>
      <c r="IG84" s="75"/>
      <c r="IH84" s="75"/>
      <c r="II84" s="75"/>
      <c r="IJ84" s="75"/>
      <c r="IK84" s="75"/>
      <c r="IL84" s="75"/>
      <c r="IM84" s="75"/>
      <c r="IN84" s="75"/>
      <c r="IO84" s="75"/>
      <c r="IP84" s="75"/>
      <c r="IQ84" s="75"/>
      <c r="IR84" s="75"/>
      <c r="IS84" s="75"/>
      <c r="IT84" s="75"/>
      <c r="IU84" s="75"/>
      <c r="IV84" s="75"/>
    </row>
    <row r="85" spans="1:256" s="71" customFormat="1" ht="7.9" customHeight="1" x14ac:dyDescent="0.2">
      <c r="A85" s="79"/>
      <c r="B85" s="82"/>
      <c r="C85" s="82"/>
      <c r="D85" s="214"/>
      <c r="E85" s="79"/>
      <c r="F85" s="80"/>
      <c r="G85" s="86"/>
      <c r="H85" s="80"/>
      <c r="I85" s="80"/>
      <c r="J85" s="80"/>
      <c r="K85" s="86"/>
      <c r="L85" s="80"/>
      <c r="M85" s="80"/>
      <c r="N85" s="88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5"/>
      <c r="CO85" s="75"/>
      <c r="CP85" s="75"/>
      <c r="CQ85" s="75"/>
      <c r="CR85" s="75"/>
      <c r="CS85" s="75"/>
      <c r="CT85" s="75"/>
      <c r="CU85" s="75"/>
      <c r="CV85" s="75"/>
      <c r="CW85" s="75"/>
      <c r="CX85" s="75"/>
      <c r="CY85" s="75"/>
      <c r="CZ85" s="75"/>
      <c r="DA85" s="75"/>
      <c r="DB85" s="75"/>
      <c r="DC85" s="75"/>
      <c r="DD85" s="75"/>
      <c r="DE85" s="75"/>
      <c r="DF85" s="75"/>
      <c r="DG85" s="75"/>
      <c r="DH85" s="75"/>
      <c r="DI85" s="75"/>
      <c r="DJ85" s="75"/>
      <c r="DK85" s="75"/>
      <c r="DL85" s="75"/>
      <c r="DM85" s="75"/>
      <c r="DN85" s="75"/>
      <c r="DO85" s="75"/>
      <c r="DP85" s="75"/>
      <c r="DQ85" s="75"/>
      <c r="DR85" s="75"/>
      <c r="DS85" s="75"/>
      <c r="DT85" s="75"/>
      <c r="DU85" s="75"/>
      <c r="DV85" s="75"/>
      <c r="DW85" s="75"/>
      <c r="DX85" s="75"/>
      <c r="DY85" s="75"/>
      <c r="DZ85" s="75"/>
      <c r="EA85" s="75"/>
      <c r="EB85" s="75"/>
      <c r="EC85" s="75"/>
      <c r="ED85" s="75"/>
      <c r="EE85" s="75"/>
      <c r="EF85" s="75"/>
      <c r="EG85" s="75"/>
      <c r="EH85" s="75"/>
      <c r="EI85" s="75"/>
      <c r="EJ85" s="75"/>
      <c r="EK85" s="75"/>
      <c r="EL85" s="75"/>
      <c r="EM85" s="75"/>
      <c r="EN85" s="75"/>
      <c r="EO85" s="75"/>
      <c r="EP85" s="75"/>
      <c r="EQ85" s="75"/>
      <c r="ER85" s="75"/>
      <c r="ES85" s="75"/>
      <c r="ET85" s="75"/>
      <c r="EU85" s="75"/>
      <c r="EV85" s="75"/>
      <c r="EW85" s="75"/>
      <c r="EX85" s="75"/>
      <c r="EY85" s="75"/>
      <c r="EZ85" s="75"/>
      <c r="FA85" s="75"/>
      <c r="FB85" s="75"/>
      <c r="FC85" s="75"/>
      <c r="FD85" s="75"/>
      <c r="FE85" s="75"/>
      <c r="FF85" s="75"/>
      <c r="FG85" s="75"/>
      <c r="FH85" s="75"/>
      <c r="FI85" s="75"/>
      <c r="FJ85" s="75"/>
      <c r="FK85" s="75"/>
      <c r="FL85" s="75"/>
      <c r="FM85" s="75"/>
      <c r="FN85" s="75"/>
      <c r="FO85" s="75"/>
      <c r="FP85" s="75"/>
      <c r="FQ85" s="75"/>
      <c r="FR85" s="75"/>
      <c r="FS85" s="75"/>
      <c r="FT85" s="75"/>
      <c r="FU85" s="75"/>
      <c r="FV85" s="75"/>
      <c r="FW85" s="75"/>
      <c r="FX85" s="75"/>
      <c r="FY85" s="75"/>
      <c r="FZ85" s="75"/>
      <c r="GA85" s="75"/>
      <c r="GB85" s="75"/>
      <c r="GC85" s="75"/>
      <c r="GD85" s="75"/>
      <c r="GE85" s="75"/>
      <c r="GF85" s="75"/>
      <c r="GG85" s="75"/>
      <c r="GH85" s="75"/>
      <c r="GI85" s="75"/>
      <c r="GJ85" s="75"/>
      <c r="GK85" s="75"/>
      <c r="GL85" s="75"/>
      <c r="GM85" s="75"/>
      <c r="GN85" s="75"/>
      <c r="GO85" s="75"/>
      <c r="GP85" s="75"/>
      <c r="GQ85" s="75"/>
      <c r="GR85" s="75"/>
      <c r="GS85" s="75"/>
      <c r="GT85" s="75"/>
      <c r="GU85" s="75"/>
      <c r="GV85" s="75"/>
      <c r="GW85" s="75"/>
      <c r="GX85" s="75"/>
      <c r="GY85" s="75"/>
      <c r="GZ85" s="75"/>
      <c r="HA85" s="75"/>
      <c r="HB85" s="75"/>
      <c r="HC85" s="75"/>
      <c r="HD85" s="75"/>
      <c r="HE85" s="75"/>
      <c r="HF85" s="75"/>
      <c r="HG85" s="75"/>
      <c r="HH85" s="75"/>
      <c r="HI85" s="75"/>
      <c r="HJ85" s="75"/>
      <c r="HK85" s="75"/>
      <c r="HL85" s="75"/>
      <c r="HM85" s="75"/>
      <c r="HN85" s="75"/>
      <c r="HO85" s="75"/>
      <c r="HP85" s="75"/>
      <c r="HQ85" s="75"/>
      <c r="HR85" s="75"/>
      <c r="HS85" s="75"/>
      <c r="HT85" s="75"/>
      <c r="HU85" s="75"/>
      <c r="HV85" s="75"/>
      <c r="HW85" s="75"/>
      <c r="HX85" s="75"/>
      <c r="HY85" s="75"/>
      <c r="HZ85" s="75"/>
      <c r="IA85" s="75"/>
      <c r="IB85" s="75"/>
      <c r="IC85" s="75"/>
      <c r="ID85" s="75"/>
      <c r="IE85" s="75"/>
      <c r="IF85" s="75"/>
      <c r="IG85" s="75"/>
      <c r="IH85" s="75"/>
      <c r="II85" s="75"/>
      <c r="IJ85" s="75"/>
      <c r="IK85" s="75"/>
      <c r="IL85" s="75"/>
      <c r="IM85" s="75"/>
      <c r="IN85" s="75"/>
      <c r="IO85" s="75"/>
      <c r="IP85" s="75"/>
      <c r="IQ85" s="75"/>
      <c r="IR85" s="75"/>
      <c r="IS85" s="75"/>
      <c r="IT85" s="75"/>
      <c r="IU85" s="75"/>
      <c r="IV85" s="75"/>
    </row>
    <row r="86" spans="1:256" s="34" customFormat="1" ht="14.25" customHeight="1" x14ac:dyDescent="0.2">
      <c r="A86" s="34" t="s">
        <v>11</v>
      </c>
      <c r="B86" s="34" t="s">
        <v>114</v>
      </c>
      <c r="C86" s="163"/>
      <c r="D86" s="186">
        <v>45107</v>
      </c>
      <c r="E86" s="43"/>
      <c r="F86" s="22">
        <v>69122.59</v>
      </c>
      <c r="G86" s="105">
        <f>H86/F86</f>
        <v>1</v>
      </c>
      <c r="H86" s="22">
        <v>69122.59</v>
      </c>
      <c r="I86" s="85" t="s">
        <v>61</v>
      </c>
      <c r="J86" s="22">
        <v>69056.78</v>
      </c>
      <c r="K86" s="105">
        <f>L86/J86</f>
        <v>1</v>
      </c>
      <c r="L86" s="22">
        <v>69056.78</v>
      </c>
      <c r="M86" s="83"/>
      <c r="N86" s="87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  <c r="CJ86" s="76"/>
      <c r="CK86" s="76"/>
      <c r="CL86" s="76"/>
      <c r="CM86" s="76"/>
      <c r="CN86" s="76"/>
      <c r="CO86" s="76"/>
      <c r="CP86" s="76"/>
      <c r="CQ86" s="76"/>
      <c r="CR86" s="76"/>
      <c r="CS86" s="76"/>
      <c r="CT86" s="76"/>
      <c r="CU86" s="76"/>
      <c r="CV86" s="76"/>
      <c r="CW86" s="76"/>
      <c r="CX86" s="76"/>
      <c r="CY86" s="76"/>
      <c r="CZ86" s="76"/>
      <c r="DA86" s="76"/>
      <c r="DB86" s="76"/>
      <c r="DC86" s="76"/>
      <c r="DD86" s="76"/>
      <c r="DE86" s="76"/>
      <c r="DF86" s="76"/>
      <c r="DG86" s="76"/>
      <c r="DH86" s="76"/>
      <c r="DI86" s="76"/>
      <c r="DJ86" s="76"/>
      <c r="DK86" s="76"/>
      <c r="DL86" s="76"/>
      <c r="DM86" s="76"/>
      <c r="DN86" s="76"/>
      <c r="DO86" s="76"/>
      <c r="DP86" s="76"/>
      <c r="DQ86" s="76"/>
      <c r="DR86" s="76"/>
      <c r="DS86" s="76"/>
      <c r="DT86" s="76"/>
      <c r="DU86" s="76"/>
      <c r="DV86" s="76"/>
      <c r="DW86" s="76"/>
      <c r="DX86" s="76"/>
      <c r="DY86" s="76"/>
      <c r="DZ86" s="76"/>
      <c r="EA86" s="76"/>
      <c r="EB86" s="76"/>
      <c r="EC86" s="76"/>
      <c r="ED86" s="76"/>
      <c r="EE86" s="76"/>
      <c r="EF86" s="76"/>
      <c r="EG86" s="76"/>
      <c r="EH86" s="76"/>
      <c r="EI86" s="76"/>
      <c r="EJ86" s="76"/>
      <c r="EK86" s="76"/>
      <c r="EL86" s="76"/>
      <c r="EM86" s="76"/>
      <c r="EN86" s="76"/>
      <c r="EO86" s="76"/>
      <c r="EP86" s="76"/>
      <c r="EQ86" s="76"/>
      <c r="ER86" s="76"/>
      <c r="ES86" s="76"/>
      <c r="ET86" s="76"/>
      <c r="EU86" s="76"/>
      <c r="EV86" s="76"/>
      <c r="EW86" s="76"/>
      <c r="EX86" s="76"/>
      <c r="EY86" s="76"/>
      <c r="EZ86" s="76"/>
      <c r="FA86" s="76"/>
      <c r="FB86" s="76"/>
      <c r="FC86" s="76"/>
      <c r="FD86" s="76"/>
      <c r="FE86" s="76"/>
      <c r="FF86" s="76"/>
      <c r="FG86" s="76"/>
      <c r="FH86" s="76"/>
      <c r="FI86" s="76"/>
      <c r="FJ86" s="76"/>
      <c r="FK86" s="76"/>
      <c r="FL86" s="76"/>
      <c r="FM86" s="76"/>
      <c r="FN86" s="76"/>
      <c r="FO86" s="76"/>
      <c r="FP86" s="76"/>
      <c r="FQ86" s="76"/>
      <c r="FR86" s="76"/>
      <c r="FS86" s="76"/>
      <c r="FT86" s="76"/>
      <c r="FU86" s="76"/>
      <c r="FV86" s="76"/>
      <c r="FW86" s="76"/>
      <c r="FX86" s="76"/>
      <c r="FY86" s="76"/>
      <c r="FZ86" s="76"/>
      <c r="GA86" s="76"/>
      <c r="GB86" s="76"/>
      <c r="GC86" s="76"/>
      <c r="GD86" s="76"/>
      <c r="GE86" s="76"/>
      <c r="GF86" s="76"/>
      <c r="GG86" s="76"/>
      <c r="GH86" s="76"/>
      <c r="GI86" s="76"/>
      <c r="GJ86" s="76"/>
      <c r="GK86" s="76"/>
      <c r="GL86" s="76"/>
      <c r="GM86" s="76"/>
      <c r="GN86" s="76"/>
      <c r="GO86" s="76"/>
      <c r="GP86" s="76"/>
      <c r="GQ86" s="76"/>
      <c r="GR86" s="76"/>
      <c r="GS86" s="76"/>
      <c r="GT86" s="76"/>
      <c r="GU86" s="76"/>
      <c r="GV86" s="76"/>
      <c r="GW86" s="76"/>
      <c r="GX86" s="76"/>
      <c r="GY86" s="76"/>
      <c r="GZ86" s="76"/>
      <c r="HA86" s="76"/>
      <c r="HB86" s="76"/>
      <c r="HC86" s="76"/>
      <c r="HD86" s="76"/>
      <c r="HE86" s="76"/>
      <c r="HF86" s="76"/>
      <c r="HG86" s="76"/>
      <c r="HH86" s="76"/>
      <c r="HI86" s="76"/>
      <c r="HJ86" s="76"/>
      <c r="HK86" s="76"/>
      <c r="HL86" s="76"/>
      <c r="HM86" s="76"/>
      <c r="HN86" s="76"/>
      <c r="HO86" s="76"/>
      <c r="HP86" s="76"/>
      <c r="HQ86" s="76"/>
      <c r="HR86" s="76"/>
      <c r="HS86" s="76"/>
      <c r="HT86" s="76"/>
      <c r="HU86" s="76"/>
      <c r="HV86" s="76"/>
      <c r="HW86" s="76"/>
      <c r="HX86" s="76"/>
      <c r="HY86" s="76"/>
      <c r="HZ86" s="76"/>
      <c r="IA86" s="76"/>
      <c r="IB86" s="76"/>
      <c r="IC86" s="76"/>
      <c r="ID86" s="76"/>
      <c r="IE86" s="76"/>
      <c r="IF86" s="76"/>
      <c r="IG86" s="76"/>
      <c r="IH86" s="76"/>
      <c r="II86" s="76"/>
      <c r="IJ86" s="76"/>
      <c r="IK86" s="76"/>
      <c r="IL86" s="76"/>
      <c r="IM86" s="76"/>
      <c r="IN86" s="76"/>
      <c r="IO86" s="76"/>
      <c r="IP86" s="76"/>
      <c r="IQ86" s="76"/>
      <c r="IR86" s="76"/>
      <c r="IS86" s="76"/>
      <c r="IT86" s="76"/>
      <c r="IU86" s="76"/>
      <c r="IV86" s="76"/>
    </row>
    <row r="87" spans="1:256" s="14" customFormat="1" x14ac:dyDescent="0.2">
      <c r="C87" s="208"/>
      <c r="D87" s="63"/>
      <c r="F87" s="46">
        <f>SUM(F86)</f>
        <v>69122.59</v>
      </c>
      <c r="G87" s="105">
        <f>H87/F87</f>
        <v>1</v>
      </c>
      <c r="H87" s="46">
        <f>SUM(H86)</f>
        <v>69122.59</v>
      </c>
      <c r="I87" s="80"/>
      <c r="J87" s="46">
        <f>SUM(J86)</f>
        <v>69056.78</v>
      </c>
      <c r="K87" s="105">
        <f>L87/J87</f>
        <v>1</v>
      </c>
      <c r="L87" s="46">
        <f>SUM(L86)</f>
        <v>69056.78</v>
      </c>
      <c r="M87" s="81"/>
      <c r="N87" s="87">
        <f>SUM(L87-H87)</f>
        <v>-65.809999999997672</v>
      </c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  <c r="DI87" s="57"/>
      <c r="DJ87" s="57"/>
      <c r="DK87" s="57"/>
      <c r="DL87" s="57"/>
      <c r="DM87" s="57"/>
      <c r="DN87" s="57"/>
      <c r="DO87" s="57"/>
      <c r="DP87" s="57"/>
      <c r="DQ87" s="57"/>
      <c r="DR87" s="57"/>
      <c r="DS87" s="57"/>
      <c r="DT87" s="57"/>
      <c r="DU87" s="57"/>
      <c r="DV87" s="57"/>
      <c r="DW87" s="57"/>
      <c r="DX87" s="57"/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7"/>
      <c r="EO87" s="57"/>
      <c r="EP87" s="57"/>
      <c r="EQ87" s="57"/>
      <c r="ER87" s="57"/>
      <c r="ES87" s="57"/>
      <c r="ET87" s="57"/>
      <c r="EU87" s="57"/>
      <c r="EV87" s="57"/>
      <c r="EW87" s="57"/>
      <c r="EX87" s="57"/>
      <c r="EY87" s="57"/>
      <c r="EZ87" s="57"/>
      <c r="FA87" s="57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57"/>
      <c r="FP87" s="57"/>
      <c r="FQ87" s="57"/>
      <c r="FR87" s="57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  <c r="GD87" s="57"/>
      <c r="GE87" s="57"/>
      <c r="GF87" s="57"/>
      <c r="GG87" s="57"/>
      <c r="GH87" s="57"/>
      <c r="GI87" s="57"/>
      <c r="GJ87" s="57"/>
      <c r="GK87" s="57"/>
      <c r="GL87" s="57"/>
      <c r="GM87" s="57"/>
      <c r="GN87" s="57"/>
      <c r="GO87" s="57"/>
      <c r="GP87" s="57"/>
      <c r="GQ87" s="57"/>
      <c r="GR87" s="57"/>
      <c r="GS87" s="57"/>
      <c r="GT87" s="57"/>
      <c r="GU87" s="57"/>
      <c r="GV87" s="57"/>
      <c r="GW87" s="57"/>
      <c r="GX87" s="57"/>
      <c r="GY87" s="57"/>
      <c r="GZ87" s="57"/>
      <c r="HA87" s="57"/>
      <c r="HB87" s="57"/>
      <c r="HC87" s="57"/>
      <c r="HD87" s="57"/>
      <c r="HE87" s="57"/>
      <c r="HF87" s="57"/>
      <c r="HG87" s="57"/>
      <c r="HH87" s="57"/>
      <c r="HI87" s="57"/>
      <c r="HJ87" s="57"/>
      <c r="HK87" s="57"/>
      <c r="HL87" s="57"/>
      <c r="HM87" s="57"/>
      <c r="HN87" s="57"/>
      <c r="HO87" s="57"/>
      <c r="HP87" s="57"/>
      <c r="HQ87" s="57"/>
      <c r="HR87" s="57"/>
      <c r="HS87" s="57"/>
      <c r="HT87" s="57"/>
      <c r="HU87" s="57"/>
      <c r="HV87" s="57"/>
      <c r="HW87" s="57"/>
      <c r="HX87" s="57"/>
      <c r="HY87" s="57"/>
      <c r="HZ87" s="57"/>
      <c r="IA87" s="57"/>
      <c r="IB87" s="57"/>
      <c r="IC87" s="57"/>
      <c r="ID87" s="57"/>
      <c r="IE87" s="57"/>
      <c r="IF87" s="57"/>
      <c r="IG87" s="57"/>
      <c r="IH87" s="57"/>
      <c r="II87" s="57"/>
      <c r="IJ87" s="57"/>
      <c r="IK87" s="57"/>
      <c r="IL87" s="57"/>
      <c r="IM87" s="57"/>
      <c r="IN87" s="57"/>
      <c r="IO87" s="57"/>
      <c r="IP87" s="57"/>
      <c r="IQ87" s="57"/>
      <c r="IR87" s="57"/>
      <c r="IS87" s="57"/>
      <c r="IT87" s="57"/>
      <c r="IU87" s="57"/>
      <c r="IV87" s="57"/>
    </row>
    <row r="88" spans="1:256" s="14" customFormat="1" x14ac:dyDescent="0.2">
      <c r="A88" s="34"/>
      <c r="B88" s="34"/>
      <c r="C88" s="163"/>
      <c r="D88" s="64"/>
      <c r="E88" s="34"/>
      <c r="F88" s="22"/>
      <c r="G88" s="105"/>
      <c r="H88" s="22"/>
      <c r="I88" s="85"/>
      <c r="J88" s="22"/>
      <c r="K88" s="105"/>
      <c r="L88" s="22"/>
      <c r="M88" s="83"/>
      <c r="N88" s="8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  <c r="ER88" s="57"/>
      <c r="ES88" s="57"/>
      <c r="ET88" s="57"/>
      <c r="EU88" s="57"/>
      <c r="EV88" s="57"/>
      <c r="EW88" s="57"/>
      <c r="EX88" s="57"/>
      <c r="EY88" s="57"/>
      <c r="EZ88" s="57"/>
      <c r="FA88" s="57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  <c r="HG88" s="57"/>
      <c r="HH88" s="57"/>
      <c r="HI88" s="57"/>
      <c r="HJ88" s="57"/>
      <c r="HK88" s="57"/>
      <c r="HL88" s="57"/>
      <c r="HM88" s="57"/>
      <c r="HN88" s="57"/>
      <c r="HO88" s="57"/>
      <c r="HP88" s="57"/>
      <c r="HQ88" s="57"/>
      <c r="HR88" s="57"/>
      <c r="HS88" s="57"/>
      <c r="HT88" s="57"/>
      <c r="HU88" s="57"/>
      <c r="HV88" s="57"/>
      <c r="HW88" s="57"/>
      <c r="HX88" s="57"/>
      <c r="HY88" s="57"/>
      <c r="HZ88" s="57"/>
      <c r="IA88" s="57"/>
      <c r="IB88" s="57"/>
      <c r="IC88" s="57"/>
      <c r="ID88" s="57"/>
      <c r="IE88" s="57"/>
      <c r="IF88" s="57"/>
      <c r="IG88" s="57"/>
      <c r="IH88" s="57"/>
      <c r="II88" s="57"/>
      <c r="IJ88" s="57"/>
      <c r="IK88" s="57"/>
      <c r="IL88" s="57"/>
      <c r="IM88" s="57"/>
      <c r="IN88" s="57"/>
      <c r="IO88" s="57"/>
      <c r="IP88" s="57"/>
      <c r="IQ88" s="57"/>
      <c r="IR88" s="57"/>
      <c r="IS88" s="57"/>
      <c r="IT88" s="57"/>
      <c r="IU88" s="57"/>
      <c r="IV88" s="57"/>
    </row>
    <row r="89" spans="1:256" s="14" customFormat="1" x14ac:dyDescent="0.2">
      <c r="A89" s="34" t="s">
        <v>32</v>
      </c>
      <c r="B89" s="34" t="s">
        <v>114</v>
      </c>
      <c r="C89" s="163"/>
      <c r="D89" s="186">
        <v>45107</v>
      </c>
      <c r="E89" s="34"/>
      <c r="F89" s="22">
        <v>1246930.92</v>
      </c>
      <c r="G89" s="105">
        <f t="shared" ref="G89:G90" si="13">H89/F89</f>
        <v>1</v>
      </c>
      <c r="H89" s="22">
        <v>1246930.92</v>
      </c>
      <c r="I89" s="85" t="s">
        <v>61</v>
      </c>
      <c r="J89" s="22">
        <v>1380837.09</v>
      </c>
      <c r="K89" s="105">
        <f t="shared" ref="K89:K96" si="14">L89/J89</f>
        <v>1</v>
      </c>
      <c r="L89" s="22">
        <v>1380837.09</v>
      </c>
      <c r="M89" s="83"/>
      <c r="N89" s="8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  <c r="EV89" s="57"/>
      <c r="EW89" s="57"/>
      <c r="EX89" s="57"/>
      <c r="EY89" s="57"/>
      <c r="EZ89" s="57"/>
      <c r="FA89" s="57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  <c r="HG89" s="57"/>
      <c r="HH89" s="57"/>
      <c r="HI89" s="57"/>
      <c r="HJ89" s="57"/>
      <c r="HK89" s="57"/>
      <c r="HL89" s="57"/>
      <c r="HM89" s="57"/>
      <c r="HN89" s="57"/>
      <c r="HO89" s="57"/>
      <c r="HP89" s="57"/>
      <c r="HQ89" s="57"/>
      <c r="HR89" s="57"/>
      <c r="HS89" s="57"/>
      <c r="HT89" s="57"/>
      <c r="HU89" s="57"/>
      <c r="HV89" s="57"/>
      <c r="HW89" s="57"/>
      <c r="HX89" s="57"/>
      <c r="HY89" s="57"/>
      <c r="HZ89" s="57"/>
      <c r="IA89" s="57"/>
      <c r="IB89" s="57"/>
      <c r="IC89" s="57"/>
      <c r="ID89" s="57"/>
      <c r="IE89" s="57"/>
      <c r="IF89" s="57"/>
      <c r="IG89" s="57"/>
      <c r="IH89" s="57"/>
      <c r="II89" s="57"/>
      <c r="IJ89" s="57"/>
      <c r="IK89" s="57"/>
      <c r="IL89" s="57"/>
      <c r="IM89" s="57"/>
      <c r="IN89" s="57"/>
      <c r="IO89" s="57"/>
      <c r="IP89" s="57"/>
      <c r="IQ89" s="57"/>
      <c r="IR89" s="57"/>
      <c r="IS89" s="57"/>
      <c r="IT89" s="57"/>
      <c r="IU89" s="57"/>
      <c r="IV89" s="57"/>
    </row>
    <row r="90" spans="1:256" s="14" customFormat="1" x14ac:dyDescent="0.2">
      <c r="A90" s="34"/>
      <c r="B90" s="34"/>
      <c r="C90" s="163"/>
      <c r="D90" s="64"/>
      <c r="E90" s="34"/>
      <c r="F90" s="46">
        <f>SUM(F89)</f>
        <v>1246930.92</v>
      </c>
      <c r="G90" s="105">
        <f t="shared" si="13"/>
        <v>1</v>
      </c>
      <c r="H90" s="46">
        <f>SUM(H89)</f>
        <v>1246930.92</v>
      </c>
      <c r="I90" s="80"/>
      <c r="J90" s="46">
        <f>SUM(J89)</f>
        <v>1380837.09</v>
      </c>
      <c r="K90" s="105">
        <f t="shared" si="14"/>
        <v>1</v>
      </c>
      <c r="L90" s="46">
        <f>SUM(L89)</f>
        <v>1380837.09</v>
      </c>
      <c r="M90" s="81"/>
      <c r="N90" s="87">
        <f>SUM(L90-H90)</f>
        <v>133906.17000000016</v>
      </c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  <c r="HG90" s="57"/>
      <c r="HH90" s="57"/>
      <c r="HI90" s="57"/>
      <c r="HJ90" s="57"/>
      <c r="HK90" s="57"/>
      <c r="HL90" s="57"/>
      <c r="HM90" s="57"/>
      <c r="HN90" s="57"/>
      <c r="HO90" s="57"/>
      <c r="HP90" s="57"/>
      <c r="HQ90" s="57"/>
      <c r="HR90" s="57"/>
      <c r="HS90" s="57"/>
      <c r="HT90" s="57"/>
      <c r="HU90" s="57"/>
      <c r="HV90" s="57"/>
      <c r="HW90" s="57"/>
      <c r="HX90" s="57"/>
      <c r="HY90" s="57"/>
      <c r="HZ90" s="57"/>
      <c r="IA90" s="57"/>
      <c r="IB90" s="57"/>
      <c r="IC90" s="57"/>
      <c r="ID90" s="57"/>
      <c r="IE90" s="57"/>
      <c r="IF90" s="57"/>
      <c r="IG90" s="57"/>
      <c r="IH90" s="57"/>
      <c r="II90" s="57"/>
      <c r="IJ90" s="57"/>
      <c r="IK90" s="57"/>
      <c r="IL90" s="57"/>
      <c r="IM90" s="57"/>
      <c r="IN90" s="57"/>
      <c r="IO90" s="57"/>
      <c r="IP90" s="57"/>
      <c r="IQ90" s="57"/>
      <c r="IR90" s="57"/>
      <c r="IS90" s="57"/>
      <c r="IT90" s="57"/>
      <c r="IU90" s="57"/>
      <c r="IV90" s="57"/>
    </row>
    <row r="91" spans="1:256" s="14" customFormat="1" x14ac:dyDescent="0.2">
      <c r="A91" s="34"/>
      <c r="B91" s="34"/>
      <c r="C91" s="163"/>
      <c r="D91" s="64"/>
      <c r="E91" s="34"/>
      <c r="F91" s="46"/>
      <c r="G91" s="105"/>
      <c r="H91" s="46"/>
      <c r="I91" s="80"/>
      <c r="J91" s="46"/>
      <c r="K91" s="105"/>
      <c r="L91" s="46"/>
      <c r="M91" s="81"/>
      <c r="N91" s="8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  <c r="HG91" s="57"/>
      <c r="HH91" s="57"/>
      <c r="HI91" s="57"/>
      <c r="HJ91" s="57"/>
      <c r="HK91" s="57"/>
      <c r="HL91" s="57"/>
      <c r="HM91" s="57"/>
      <c r="HN91" s="57"/>
      <c r="HO91" s="57"/>
      <c r="HP91" s="57"/>
      <c r="HQ91" s="57"/>
      <c r="HR91" s="57"/>
      <c r="HS91" s="57"/>
      <c r="HT91" s="57"/>
      <c r="HU91" s="57"/>
      <c r="HV91" s="57"/>
      <c r="HW91" s="57"/>
      <c r="HX91" s="57"/>
      <c r="HY91" s="57"/>
      <c r="HZ91" s="57"/>
      <c r="IA91" s="57"/>
      <c r="IB91" s="57"/>
      <c r="IC91" s="57"/>
      <c r="ID91" s="57"/>
      <c r="IE91" s="57"/>
      <c r="IF91" s="57"/>
      <c r="IG91" s="57"/>
      <c r="IH91" s="57"/>
      <c r="II91" s="57"/>
      <c r="IJ91" s="57"/>
      <c r="IK91" s="57"/>
      <c r="IL91" s="57"/>
      <c r="IM91" s="57"/>
      <c r="IN91" s="57"/>
      <c r="IO91" s="57"/>
      <c r="IP91" s="57"/>
      <c r="IQ91" s="57"/>
      <c r="IR91" s="57"/>
      <c r="IS91" s="57"/>
      <c r="IT91" s="57"/>
      <c r="IU91" s="57"/>
      <c r="IV91" s="57"/>
    </row>
    <row r="92" spans="1:256" s="14" customFormat="1" x14ac:dyDescent="0.2">
      <c r="A92" s="34" t="s">
        <v>33</v>
      </c>
      <c r="B92" s="34" t="s">
        <v>114</v>
      </c>
      <c r="C92" s="163"/>
      <c r="D92" s="186">
        <v>45107</v>
      </c>
      <c r="E92" s="43"/>
      <c r="F92" s="22">
        <v>102066.65</v>
      </c>
      <c r="G92" s="105">
        <f t="shared" ref="G92:G93" si="15">H92/F92</f>
        <v>1</v>
      </c>
      <c r="H92" s="22">
        <v>102066.65</v>
      </c>
      <c r="I92" s="85" t="s">
        <v>61</v>
      </c>
      <c r="J92" s="22">
        <v>34937.24</v>
      </c>
      <c r="K92" s="105">
        <f t="shared" si="14"/>
        <v>1</v>
      </c>
      <c r="L92" s="22">
        <v>34937.24</v>
      </c>
      <c r="M92" s="83"/>
      <c r="N92" s="8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  <c r="HG92" s="57"/>
      <c r="HH92" s="57"/>
      <c r="HI92" s="57"/>
      <c r="HJ92" s="57"/>
      <c r="HK92" s="57"/>
      <c r="HL92" s="57"/>
      <c r="HM92" s="57"/>
      <c r="HN92" s="57"/>
      <c r="HO92" s="57"/>
      <c r="HP92" s="57"/>
      <c r="HQ92" s="57"/>
      <c r="HR92" s="57"/>
      <c r="HS92" s="57"/>
      <c r="HT92" s="57"/>
      <c r="HU92" s="57"/>
      <c r="HV92" s="57"/>
      <c r="HW92" s="57"/>
      <c r="HX92" s="57"/>
      <c r="HY92" s="57"/>
      <c r="HZ92" s="57"/>
      <c r="IA92" s="57"/>
      <c r="IB92" s="57"/>
      <c r="IC92" s="57"/>
      <c r="ID92" s="57"/>
      <c r="IE92" s="57"/>
      <c r="IF92" s="57"/>
      <c r="IG92" s="57"/>
      <c r="IH92" s="57"/>
      <c r="II92" s="57"/>
      <c r="IJ92" s="57"/>
      <c r="IK92" s="57"/>
      <c r="IL92" s="57"/>
      <c r="IM92" s="57"/>
      <c r="IN92" s="57"/>
      <c r="IO92" s="57"/>
      <c r="IP92" s="57"/>
      <c r="IQ92" s="57"/>
      <c r="IR92" s="57"/>
      <c r="IS92" s="57"/>
      <c r="IT92" s="57"/>
      <c r="IU92" s="57"/>
      <c r="IV92" s="57"/>
    </row>
    <row r="93" spans="1:256" s="14" customFormat="1" ht="11.45" customHeight="1" x14ac:dyDescent="0.2">
      <c r="A93" s="34"/>
      <c r="B93" s="44"/>
      <c r="C93" s="209"/>
      <c r="D93" s="45"/>
      <c r="E93" s="34"/>
      <c r="F93" s="46">
        <f>SUM(F92)</f>
        <v>102066.65</v>
      </c>
      <c r="G93" s="105">
        <f t="shared" si="15"/>
        <v>1</v>
      </c>
      <c r="H93" s="46">
        <f>SUM(H92)</f>
        <v>102066.65</v>
      </c>
      <c r="I93" s="80"/>
      <c r="J93" s="46">
        <f>SUM(J92)</f>
        <v>34937.24</v>
      </c>
      <c r="K93" s="105">
        <f t="shared" si="14"/>
        <v>1</v>
      </c>
      <c r="L93" s="46">
        <f>SUM(L92)</f>
        <v>34937.24</v>
      </c>
      <c r="M93" s="81"/>
      <c r="N93" s="87">
        <f>SUM(L93-H93)</f>
        <v>-67129.41</v>
      </c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X93" s="57"/>
      <c r="EY93" s="57"/>
      <c r="EZ93" s="57"/>
      <c r="FA93" s="57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  <c r="HG93" s="57"/>
      <c r="HH93" s="57"/>
      <c r="HI93" s="57"/>
      <c r="HJ93" s="57"/>
      <c r="HK93" s="57"/>
      <c r="HL93" s="57"/>
      <c r="HM93" s="57"/>
      <c r="HN93" s="57"/>
      <c r="HO93" s="57"/>
      <c r="HP93" s="57"/>
      <c r="HQ93" s="57"/>
      <c r="HR93" s="57"/>
      <c r="HS93" s="57"/>
      <c r="HT93" s="57"/>
      <c r="HU93" s="57"/>
      <c r="HV93" s="57"/>
      <c r="HW93" s="57"/>
      <c r="HX93" s="57"/>
      <c r="HY93" s="57"/>
      <c r="HZ93" s="57"/>
      <c r="IA93" s="57"/>
      <c r="IB93" s="57"/>
      <c r="IC93" s="57"/>
      <c r="ID93" s="57"/>
      <c r="IE93" s="57"/>
      <c r="IF93" s="57"/>
      <c r="IG93" s="57"/>
      <c r="IH93" s="57"/>
      <c r="II93" s="57"/>
      <c r="IJ93" s="57"/>
      <c r="IK93" s="57"/>
      <c r="IL93" s="57"/>
      <c r="IM93" s="57"/>
      <c r="IN93" s="57"/>
      <c r="IO93" s="57"/>
      <c r="IP93" s="57"/>
      <c r="IQ93" s="57"/>
      <c r="IR93" s="57"/>
      <c r="IS93" s="57"/>
      <c r="IT93" s="57"/>
      <c r="IU93" s="57"/>
      <c r="IV93" s="57"/>
    </row>
    <row r="94" spans="1:256" s="14" customFormat="1" ht="12" customHeight="1" x14ac:dyDescent="0.2">
      <c r="A94" s="34"/>
      <c r="B94" s="44"/>
      <c r="C94" s="209"/>
      <c r="D94" s="45"/>
      <c r="E94" s="34"/>
      <c r="F94" s="46"/>
      <c r="G94" s="105"/>
      <c r="H94" s="46"/>
      <c r="I94" s="80"/>
      <c r="J94" s="46"/>
      <c r="K94" s="105"/>
      <c r="L94" s="46"/>
      <c r="M94" s="81"/>
      <c r="N94" s="8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  <c r="HG94" s="57"/>
      <c r="HH94" s="57"/>
      <c r="HI94" s="57"/>
      <c r="HJ94" s="57"/>
      <c r="HK94" s="57"/>
      <c r="HL94" s="57"/>
      <c r="HM94" s="57"/>
      <c r="HN94" s="57"/>
      <c r="HO94" s="57"/>
      <c r="HP94" s="57"/>
      <c r="HQ94" s="57"/>
      <c r="HR94" s="57"/>
      <c r="HS94" s="57"/>
      <c r="HT94" s="57"/>
      <c r="HU94" s="57"/>
      <c r="HV94" s="57"/>
      <c r="HW94" s="57"/>
      <c r="HX94" s="57"/>
      <c r="HY94" s="57"/>
      <c r="HZ94" s="57"/>
      <c r="IA94" s="57"/>
      <c r="IB94" s="57"/>
      <c r="IC94" s="57"/>
      <c r="ID94" s="57"/>
      <c r="IE94" s="57"/>
      <c r="IF94" s="57"/>
      <c r="IG94" s="57"/>
      <c r="IH94" s="57"/>
      <c r="II94" s="57"/>
      <c r="IJ94" s="57"/>
      <c r="IK94" s="57"/>
      <c r="IL94" s="57"/>
      <c r="IM94" s="57"/>
      <c r="IN94" s="57"/>
      <c r="IO94" s="57"/>
      <c r="IP94" s="57"/>
      <c r="IQ94" s="57"/>
      <c r="IR94" s="57"/>
      <c r="IS94" s="57"/>
      <c r="IT94" s="57"/>
      <c r="IU94" s="57"/>
      <c r="IV94" s="57"/>
    </row>
    <row r="95" spans="1:256" s="14" customFormat="1" x14ac:dyDescent="0.2">
      <c r="A95" s="34" t="s">
        <v>34</v>
      </c>
      <c r="B95" s="34" t="s">
        <v>114</v>
      </c>
      <c r="C95" s="163"/>
      <c r="D95" s="186">
        <v>45107</v>
      </c>
      <c r="E95" s="43"/>
      <c r="F95" s="22">
        <v>1161866.03</v>
      </c>
      <c r="G95" s="105">
        <f t="shared" ref="G95:G96" si="16">H95/F95</f>
        <v>1</v>
      </c>
      <c r="H95" s="22">
        <v>1161866.03</v>
      </c>
      <c r="I95" s="85" t="s">
        <v>61</v>
      </c>
      <c r="J95" s="22">
        <v>1412898.56</v>
      </c>
      <c r="K95" s="105">
        <f t="shared" si="14"/>
        <v>1</v>
      </c>
      <c r="L95" s="22">
        <v>1412898.56</v>
      </c>
      <c r="M95" s="83"/>
      <c r="N95" s="8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  <c r="ER95" s="57"/>
      <c r="ES95" s="57"/>
      <c r="ET95" s="57"/>
      <c r="EU95" s="57"/>
      <c r="EV95" s="57"/>
      <c r="EW95" s="57"/>
      <c r="EX95" s="57"/>
      <c r="EY95" s="57"/>
      <c r="EZ95" s="57"/>
      <c r="FA95" s="57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  <c r="HG95" s="57"/>
      <c r="HH95" s="57"/>
      <c r="HI95" s="57"/>
      <c r="HJ95" s="57"/>
      <c r="HK95" s="57"/>
      <c r="HL95" s="57"/>
      <c r="HM95" s="57"/>
      <c r="HN95" s="57"/>
      <c r="HO95" s="57"/>
      <c r="HP95" s="57"/>
      <c r="HQ95" s="57"/>
      <c r="HR95" s="57"/>
      <c r="HS95" s="57"/>
      <c r="HT95" s="57"/>
      <c r="HU95" s="57"/>
      <c r="HV95" s="57"/>
      <c r="HW95" s="57"/>
      <c r="HX95" s="57"/>
      <c r="HY95" s="57"/>
      <c r="HZ95" s="57"/>
      <c r="IA95" s="57"/>
      <c r="IB95" s="57"/>
      <c r="IC95" s="57"/>
      <c r="ID95" s="57"/>
      <c r="IE95" s="57"/>
      <c r="IF95" s="57"/>
      <c r="IG95" s="57"/>
      <c r="IH95" s="57"/>
      <c r="II95" s="57"/>
      <c r="IJ95" s="57"/>
      <c r="IK95" s="57"/>
      <c r="IL95" s="57"/>
      <c r="IM95" s="57"/>
      <c r="IN95" s="57"/>
      <c r="IO95" s="57"/>
      <c r="IP95" s="57"/>
      <c r="IQ95" s="57"/>
      <c r="IR95" s="57"/>
      <c r="IS95" s="57"/>
      <c r="IT95" s="57"/>
      <c r="IU95" s="57"/>
      <c r="IV95" s="57"/>
    </row>
    <row r="96" spans="1:256" s="14" customFormat="1" ht="13.5" customHeight="1" x14ac:dyDescent="0.2">
      <c r="A96" s="34"/>
      <c r="B96" s="34" t="s">
        <v>114</v>
      </c>
      <c r="C96" s="163"/>
      <c r="D96" s="64"/>
      <c r="E96" s="34"/>
      <c r="F96" s="46">
        <f>SUM(F95)</f>
        <v>1161866.03</v>
      </c>
      <c r="G96" s="105">
        <f t="shared" si="16"/>
        <v>1</v>
      </c>
      <c r="H96" s="46">
        <f>SUM(H95)</f>
        <v>1161866.03</v>
      </c>
      <c r="I96" s="80"/>
      <c r="J96" s="46">
        <f>SUM(J95)</f>
        <v>1412898.56</v>
      </c>
      <c r="K96" s="105">
        <f t="shared" si="14"/>
        <v>1</v>
      </c>
      <c r="L96" s="46">
        <f>SUM(L95)</f>
        <v>1412898.56</v>
      </c>
      <c r="M96" s="81"/>
      <c r="N96" s="87">
        <f>SUM(L96-H96)</f>
        <v>251032.53000000003</v>
      </c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  <c r="ER96" s="57"/>
      <c r="ES96" s="57"/>
      <c r="ET96" s="57"/>
      <c r="EU96" s="57"/>
      <c r="EV96" s="57"/>
      <c r="EW96" s="57"/>
      <c r="EX96" s="57"/>
      <c r="EY96" s="57"/>
      <c r="EZ96" s="57"/>
      <c r="FA96" s="57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  <c r="HG96" s="57"/>
      <c r="HH96" s="57"/>
      <c r="HI96" s="57"/>
      <c r="HJ96" s="57"/>
      <c r="HK96" s="57"/>
      <c r="HL96" s="57"/>
      <c r="HM96" s="57"/>
      <c r="HN96" s="57"/>
      <c r="HO96" s="57"/>
      <c r="HP96" s="57"/>
      <c r="HQ96" s="57"/>
      <c r="HR96" s="57"/>
      <c r="HS96" s="57"/>
      <c r="HT96" s="57"/>
      <c r="HU96" s="57"/>
      <c r="HV96" s="57"/>
      <c r="HW96" s="57"/>
      <c r="HX96" s="57"/>
      <c r="HY96" s="57"/>
      <c r="HZ96" s="57"/>
      <c r="IA96" s="57"/>
      <c r="IB96" s="57"/>
      <c r="IC96" s="57"/>
      <c r="ID96" s="57"/>
      <c r="IE96" s="57"/>
      <c r="IF96" s="57"/>
      <c r="IG96" s="57"/>
      <c r="IH96" s="57"/>
      <c r="II96" s="57"/>
      <c r="IJ96" s="57"/>
      <c r="IK96" s="57"/>
      <c r="IL96" s="57"/>
      <c r="IM96" s="57"/>
      <c r="IN96" s="57"/>
      <c r="IO96" s="57"/>
      <c r="IP96" s="57"/>
      <c r="IQ96" s="57"/>
      <c r="IR96" s="57"/>
      <c r="IS96" s="57"/>
      <c r="IT96" s="57"/>
      <c r="IU96" s="57"/>
      <c r="IV96" s="57"/>
    </row>
    <row r="97" spans="1:256" s="14" customFormat="1" ht="13.5" customHeight="1" x14ac:dyDescent="0.2">
      <c r="A97" s="34"/>
      <c r="B97" s="34"/>
      <c r="C97" s="163"/>
      <c r="D97" s="64"/>
      <c r="E97" s="34"/>
      <c r="F97" s="46"/>
      <c r="G97" s="105"/>
      <c r="H97" s="46"/>
      <c r="I97" s="80"/>
      <c r="J97" s="46"/>
      <c r="K97" s="105"/>
      <c r="L97" s="46"/>
      <c r="M97" s="81"/>
      <c r="N97" s="8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  <c r="HG97" s="57"/>
      <c r="HH97" s="57"/>
      <c r="HI97" s="57"/>
      <c r="HJ97" s="57"/>
      <c r="HK97" s="57"/>
      <c r="HL97" s="57"/>
      <c r="HM97" s="57"/>
      <c r="HN97" s="57"/>
      <c r="HO97" s="57"/>
      <c r="HP97" s="57"/>
      <c r="HQ97" s="57"/>
      <c r="HR97" s="57"/>
      <c r="HS97" s="57"/>
      <c r="HT97" s="57"/>
      <c r="HU97" s="57"/>
      <c r="HV97" s="57"/>
      <c r="HW97" s="57"/>
      <c r="HX97" s="57"/>
      <c r="HY97" s="57"/>
      <c r="HZ97" s="57"/>
      <c r="IA97" s="57"/>
      <c r="IB97" s="57"/>
      <c r="IC97" s="57"/>
      <c r="ID97" s="57"/>
      <c r="IE97" s="57"/>
      <c r="IF97" s="57"/>
      <c r="IG97" s="57"/>
      <c r="IH97" s="57"/>
      <c r="II97" s="57"/>
      <c r="IJ97" s="57"/>
      <c r="IK97" s="57"/>
      <c r="IL97" s="57"/>
      <c r="IM97" s="57"/>
      <c r="IN97" s="57"/>
      <c r="IO97" s="57"/>
      <c r="IP97" s="57"/>
      <c r="IQ97" s="57"/>
      <c r="IR97" s="57"/>
      <c r="IS97" s="57"/>
      <c r="IT97" s="57"/>
      <c r="IU97" s="57"/>
      <c r="IV97" s="57"/>
    </row>
    <row r="98" spans="1:256" s="14" customFormat="1" x14ac:dyDescent="0.2">
      <c r="A98" s="34" t="s">
        <v>96</v>
      </c>
      <c r="B98" s="38" t="s">
        <v>114</v>
      </c>
      <c r="C98" s="163"/>
      <c r="D98" s="186">
        <v>45107</v>
      </c>
      <c r="E98" s="43"/>
      <c r="F98" s="22">
        <v>1045742.18</v>
      </c>
      <c r="G98" s="105">
        <f t="shared" ref="G98:G105" si="17">H98/F98</f>
        <v>1</v>
      </c>
      <c r="H98" s="22">
        <v>1045742.18</v>
      </c>
      <c r="I98" s="85" t="s">
        <v>61</v>
      </c>
      <c r="J98" s="22">
        <v>1050206.51</v>
      </c>
      <c r="K98" s="105">
        <f t="shared" ref="K98:K105" si="18">L98/J98</f>
        <v>1</v>
      </c>
      <c r="L98" s="22">
        <v>1050206.51</v>
      </c>
      <c r="M98" s="83"/>
      <c r="N98" s="8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  <c r="DI98" s="57"/>
      <c r="DJ98" s="57"/>
      <c r="DK98" s="57"/>
      <c r="DL98" s="57"/>
      <c r="DM98" s="57"/>
      <c r="DN98" s="57"/>
      <c r="DO98" s="57"/>
      <c r="DP98" s="57"/>
      <c r="DQ98" s="57"/>
      <c r="DR98" s="57"/>
      <c r="DS98" s="57"/>
      <c r="DT98" s="57"/>
      <c r="DU98" s="57"/>
      <c r="DV98" s="57"/>
      <c r="DW98" s="57"/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7"/>
      <c r="EO98" s="57"/>
      <c r="EP98" s="57"/>
      <c r="EQ98" s="57"/>
      <c r="ER98" s="57"/>
      <c r="ES98" s="57"/>
      <c r="ET98" s="57"/>
      <c r="EU98" s="57"/>
      <c r="EV98" s="57"/>
      <c r="EW98" s="57"/>
      <c r="EX98" s="57"/>
      <c r="EY98" s="57"/>
      <c r="EZ98" s="57"/>
      <c r="FA98" s="57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  <c r="FZ98" s="57"/>
      <c r="GA98" s="57"/>
      <c r="GB98" s="57"/>
      <c r="GC98" s="57"/>
      <c r="GD98" s="57"/>
      <c r="GE98" s="57"/>
      <c r="GF98" s="57"/>
      <c r="GG98" s="57"/>
      <c r="GH98" s="57"/>
      <c r="GI98" s="57"/>
      <c r="GJ98" s="57"/>
      <c r="GK98" s="57"/>
      <c r="GL98" s="57"/>
      <c r="GM98" s="57"/>
      <c r="GN98" s="57"/>
      <c r="GO98" s="57"/>
      <c r="GP98" s="57"/>
      <c r="GQ98" s="57"/>
      <c r="GR98" s="57"/>
      <c r="GS98" s="57"/>
      <c r="GT98" s="57"/>
      <c r="GU98" s="57"/>
      <c r="GV98" s="57"/>
      <c r="GW98" s="57"/>
      <c r="GX98" s="57"/>
      <c r="GY98" s="57"/>
      <c r="GZ98" s="57"/>
      <c r="HA98" s="57"/>
      <c r="HB98" s="57"/>
      <c r="HC98" s="57"/>
      <c r="HD98" s="57"/>
      <c r="HE98" s="57"/>
      <c r="HF98" s="57"/>
      <c r="HG98" s="57"/>
      <c r="HH98" s="57"/>
      <c r="HI98" s="57"/>
      <c r="HJ98" s="57"/>
      <c r="HK98" s="57"/>
      <c r="HL98" s="57"/>
      <c r="HM98" s="57"/>
      <c r="HN98" s="57"/>
      <c r="HO98" s="57"/>
      <c r="HP98" s="57"/>
      <c r="HQ98" s="57"/>
      <c r="HR98" s="57"/>
      <c r="HS98" s="57"/>
      <c r="HT98" s="57"/>
      <c r="HU98" s="57"/>
      <c r="HV98" s="57"/>
      <c r="HW98" s="57"/>
      <c r="HX98" s="57"/>
      <c r="HY98" s="57"/>
      <c r="HZ98" s="57"/>
      <c r="IA98" s="57"/>
      <c r="IB98" s="57"/>
      <c r="IC98" s="57"/>
      <c r="ID98" s="57"/>
      <c r="IE98" s="57"/>
      <c r="IF98" s="57"/>
      <c r="IG98" s="57"/>
      <c r="IH98" s="57"/>
      <c r="II98" s="57"/>
      <c r="IJ98" s="57"/>
      <c r="IK98" s="57"/>
      <c r="IL98" s="57"/>
      <c r="IM98" s="57"/>
      <c r="IN98" s="57"/>
      <c r="IO98" s="57"/>
      <c r="IP98" s="57"/>
      <c r="IQ98" s="57"/>
      <c r="IR98" s="57"/>
      <c r="IS98" s="57"/>
      <c r="IT98" s="57"/>
      <c r="IU98" s="57"/>
      <c r="IV98" s="57"/>
    </row>
    <row r="99" spans="1:256" s="14" customFormat="1" x14ac:dyDescent="0.2">
      <c r="A99" s="34"/>
      <c r="B99" s="34"/>
      <c r="C99" s="163"/>
      <c r="D99" s="64"/>
      <c r="E99" s="34"/>
      <c r="F99" s="46">
        <f>SUM(F98)</f>
        <v>1045742.18</v>
      </c>
      <c r="G99" s="105">
        <f t="shared" si="17"/>
        <v>1</v>
      </c>
      <c r="H99" s="46">
        <f>SUM(H98)</f>
        <v>1045742.18</v>
      </c>
      <c r="I99" s="80"/>
      <c r="J99" s="46">
        <f>SUM(J98)</f>
        <v>1050206.51</v>
      </c>
      <c r="K99" s="105">
        <f t="shared" si="18"/>
        <v>1</v>
      </c>
      <c r="L99" s="46">
        <f>SUM(L98)</f>
        <v>1050206.51</v>
      </c>
      <c r="M99" s="81"/>
      <c r="N99" s="87">
        <f>SUM(L99-H99)</f>
        <v>4464.3299999999581</v>
      </c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  <c r="DI99" s="57"/>
      <c r="DJ99" s="57"/>
      <c r="DK99" s="57"/>
      <c r="DL99" s="57"/>
      <c r="DM99" s="57"/>
      <c r="DN99" s="57"/>
      <c r="DO99" s="57"/>
      <c r="DP99" s="57"/>
      <c r="DQ99" s="57"/>
      <c r="DR99" s="57"/>
      <c r="DS99" s="57"/>
      <c r="DT99" s="57"/>
      <c r="DU99" s="57"/>
      <c r="DV99" s="57"/>
      <c r="DW99" s="57"/>
      <c r="DX99" s="57"/>
      <c r="DY99" s="57"/>
      <c r="DZ99" s="57"/>
      <c r="EA99" s="57"/>
      <c r="EB99" s="57"/>
      <c r="EC99" s="57"/>
      <c r="ED99" s="57"/>
      <c r="EE99" s="57"/>
      <c r="EF99" s="57"/>
      <c r="EG99" s="57"/>
      <c r="EH99" s="57"/>
      <c r="EI99" s="57"/>
      <c r="EJ99" s="57"/>
      <c r="EK99" s="57"/>
      <c r="EL99" s="57"/>
      <c r="EM99" s="57"/>
      <c r="EN99" s="57"/>
      <c r="EO99" s="57"/>
      <c r="EP99" s="57"/>
      <c r="EQ99" s="57"/>
      <c r="ER99" s="57"/>
      <c r="ES99" s="57"/>
      <c r="ET99" s="57"/>
      <c r="EU99" s="57"/>
      <c r="EV99" s="57"/>
      <c r="EW99" s="57"/>
      <c r="EX99" s="57"/>
      <c r="EY99" s="57"/>
      <c r="EZ99" s="57"/>
      <c r="FA99" s="57"/>
      <c r="FB99" s="57"/>
      <c r="FC99" s="57"/>
      <c r="FD99" s="57"/>
      <c r="FE99" s="57"/>
      <c r="FF99" s="57"/>
      <c r="FG99" s="57"/>
      <c r="FH99" s="57"/>
      <c r="FI99" s="57"/>
      <c r="FJ99" s="57"/>
      <c r="FK99" s="57"/>
      <c r="FL99" s="57"/>
      <c r="FM99" s="57"/>
      <c r="FN99" s="57"/>
      <c r="FO99" s="57"/>
      <c r="FP99" s="57"/>
      <c r="FQ99" s="57"/>
      <c r="FR99" s="57"/>
      <c r="FS99" s="57"/>
      <c r="FT99" s="57"/>
      <c r="FU99" s="57"/>
      <c r="FV99" s="57"/>
      <c r="FW99" s="57"/>
      <c r="FX99" s="57"/>
      <c r="FY99" s="57"/>
      <c r="FZ99" s="57"/>
      <c r="GA99" s="57"/>
      <c r="GB99" s="57"/>
      <c r="GC99" s="57"/>
      <c r="GD99" s="57"/>
      <c r="GE99" s="57"/>
      <c r="GF99" s="57"/>
      <c r="GG99" s="57"/>
      <c r="GH99" s="57"/>
      <c r="GI99" s="57"/>
      <c r="GJ99" s="57"/>
      <c r="GK99" s="57"/>
      <c r="GL99" s="57"/>
      <c r="GM99" s="57"/>
      <c r="GN99" s="57"/>
      <c r="GO99" s="57"/>
      <c r="GP99" s="57"/>
      <c r="GQ99" s="57"/>
      <c r="GR99" s="57"/>
      <c r="GS99" s="57"/>
      <c r="GT99" s="57"/>
      <c r="GU99" s="57"/>
      <c r="GV99" s="57"/>
      <c r="GW99" s="57"/>
      <c r="GX99" s="57"/>
      <c r="GY99" s="57"/>
      <c r="GZ99" s="57"/>
      <c r="HA99" s="57"/>
      <c r="HB99" s="57"/>
      <c r="HC99" s="57"/>
      <c r="HD99" s="57"/>
      <c r="HE99" s="57"/>
      <c r="HF99" s="57"/>
      <c r="HG99" s="57"/>
      <c r="HH99" s="57"/>
      <c r="HI99" s="57"/>
      <c r="HJ99" s="57"/>
      <c r="HK99" s="57"/>
      <c r="HL99" s="57"/>
      <c r="HM99" s="57"/>
      <c r="HN99" s="57"/>
      <c r="HO99" s="57"/>
      <c r="HP99" s="57"/>
      <c r="HQ99" s="57"/>
      <c r="HR99" s="57"/>
      <c r="HS99" s="57"/>
      <c r="HT99" s="57"/>
      <c r="HU99" s="57"/>
      <c r="HV99" s="57"/>
      <c r="HW99" s="57"/>
      <c r="HX99" s="57"/>
      <c r="HY99" s="57"/>
      <c r="HZ99" s="57"/>
      <c r="IA99" s="57"/>
      <c r="IB99" s="57"/>
      <c r="IC99" s="57"/>
      <c r="ID99" s="57"/>
      <c r="IE99" s="57"/>
      <c r="IF99" s="57"/>
      <c r="IG99" s="57"/>
      <c r="IH99" s="57"/>
      <c r="II99" s="57"/>
      <c r="IJ99" s="57"/>
      <c r="IK99" s="57"/>
      <c r="IL99" s="57"/>
      <c r="IM99" s="57"/>
      <c r="IN99" s="57"/>
      <c r="IO99" s="57"/>
      <c r="IP99" s="57"/>
      <c r="IQ99" s="57"/>
      <c r="IR99" s="57"/>
      <c r="IS99" s="57"/>
      <c r="IT99" s="57"/>
      <c r="IU99" s="57"/>
      <c r="IV99" s="57"/>
    </row>
    <row r="100" spans="1:256" s="14" customFormat="1" x14ac:dyDescent="0.2">
      <c r="A100" s="34"/>
      <c r="B100" s="34"/>
      <c r="C100" s="163"/>
      <c r="D100" s="64"/>
      <c r="E100" s="34"/>
      <c r="F100" s="46"/>
      <c r="G100" s="105"/>
      <c r="H100" s="46"/>
      <c r="I100" s="80"/>
      <c r="J100" s="46"/>
      <c r="K100" s="105"/>
      <c r="L100" s="46"/>
      <c r="M100" s="81"/>
      <c r="N100" s="8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  <c r="CZ100" s="57"/>
      <c r="DA100" s="57"/>
      <c r="DB100" s="57"/>
      <c r="DC100" s="57"/>
      <c r="DD100" s="57"/>
      <c r="DE100" s="57"/>
      <c r="DF100" s="57"/>
      <c r="DG100" s="57"/>
      <c r="DH100" s="57"/>
      <c r="DI100" s="57"/>
      <c r="DJ100" s="57"/>
      <c r="DK100" s="57"/>
      <c r="DL100" s="57"/>
      <c r="DM100" s="57"/>
      <c r="DN100" s="57"/>
      <c r="DO100" s="57"/>
      <c r="DP100" s="57"/>
      <c r="DQ100" s="57"/>
      <c r="DR100" s="57"/>
      <c r="DS100" s="57"/>
      <c r="DT100" s="57"/>
      <c r="DU100" s="57"/>
      <c r="DV100" s="57"/>
      <c r="DW100" s="57"/>
      <c r="DX100" s="57"/>
      <c r="DY100" s="57"/>
      <c r="DZ100" s="57"/>
      <c r="EA100" s="57"/>
      <c r="EB100" s="57"/>
      <c r="EC100" s="57"/>
      <c r="ED100" s="57"/>
      <c r="EE100" s="57"/>
      <c r="EF100" s="57"/>
      <c r="EG100" s="57"/>
      <c r="EH100" s="57"/>
      <c r="EI100" s="57"/>
      <c r="EJ100" s="57"/>
      <c r="EK100" s="57"/>
      <c r="EL100" s="57"/>
      <c r="EM100" s="57"/>
      <c r="EN100" s="57"/>
      <c r="EO100" s="57"/>
      <c r="EP100" s="57"/>
      <c r="EQ100" s="57"/>
      <c r="ER100" s="57"/>
      <c r="ES100" s="57"/>
      <c r="ET100" s="57"/>
      <c r="EU100" s="57"/>
      <c r="EV100" s="57"/>
      <c r="EW100" s="57"/>
      <c r="EX100" s="57"/>
      <c r="EY100" s="57"/>
      <c r="EZ100" s="57"/>
      <c r="FA100" s="57"/>
      <c r="FB100" s="57"/>
      <c r="FC100" s="57"/>
      <c r="FD100" s="57"/>
      <c r="FE100" s="57"/>
      <c r="FF100" s="57"/>
      <c r="FG100" s="57"/>
      <c r="FH100" s="57"/>
      <c r="FI100" s="57"/>
      <c r="FJ100" s="57"/>
      <c r="FK100" s="57"/>
      <c r="FL100" s="57"/>
      <c r="FM100" s="57"/>
      <c r="FN100" s="57"/>
      <c r="FO100" s="57"/>
      <c r="FP100" s="57"/>
      <c r="FQ100" s="57"/>
      <c r="FR100" s="57"/>
      <c r="FS100" s="57"/>
      <c r="FT100" s="57"/>
      <c r="FU100" s="57"/>
      <c r="FV100" s="57"/>
      <c r="FW100" s="57"/>
      <c r="FX100" s="57"/>
      <c r="FY100" s="57"/>
      <c r="FZ100" s="57"/>
      <c r="GA100" s="57"/>
      <c r="GB100" s="57"/>
      <c r="GC100" s="57"/>
      <c r="GD100" s="57"/>
      <c r="GE100" s="57"/>
      <c r="GF100" s="57"/>
      <c r="GG100" s="57"/>
      <c r="GH100" s="57"/>
      <c r="GI100" s="57"/>
      <c r="GJ100" s="57"/>
      <c r="GK100" s="57"/>
      <c r="GL100" s="57"/>
      <c r="GM100" s="57"/>
      <c r="GN100" s="57"/>
      <c r="GO100" s="57"/>
      <c r="GP100" s="57"/>
      <c r="GQ100" s="57"/>
      <c r="GR100" s="57"/>
      <c r="GS100" s="57"/>
      <c r="GT100" s="57"/>
      <c r="GU100" s="57"/>
      <c r="GV100" s="57"/>
      <c r="GW100" s="57"/>
      <c r="GX100" s="57"/>
      <c r="GY100" s="57"/>
      <c r="GZ100" s="57"/>
      <c r="HA100" s="57"/>
      <c r="HB100" s="57"/>
      <c r="HC100" s="57"/>
      <c r="HD100" s="57"/>
      <c r="HE100" s="57"/>
      <c r="HF100" s="57"/>
      <c r="HG100" s="57"/>
      <c r="HH100" s="57"/>
      <c r="HI100" s="57"/>
      <c r="HJ100" s="57"/>
      <c r="HK100" s="57"/>
      <c r="HL100" s="57"/>
      <c r="HM100" s="57"/>
      <c r="HN100" s="57"/>
      <c r="HO100" s="57"/>
      <c r="HP100" s="57"/>
      <c r="HQ100" s="57"/>
      <c r="HR100" s="57"/>
      <c r="HS100" s="57"/>
      <c r="HT100" s="57"/>
      <c r="HU100" s="57"/>
      <c r="HV100" s="57"/>
      <c r="HW100" s="57"/>
      <c r="HX100" s="57"/>
      <c r="HY100" s="57"/>
      <c r="HZ100" s="57"/>
      <c r="IA100" s="57"/>
      <c r="IB100" s="57"/>
      <c r="IC100" s="57"/>
      <c r="ID100" s="57"/>
      <c r="IE100" s="57"/>
      <c r="IF100" s="57"/>
      <c r="IG100" s="57"/>
      <c r="IH100" s="57"/>
      <c r="II100" s="57"/>
      <c r="IJ100" s="57"/>
      <c r="IK100" s="57"/>
      <c r="IL100" s="57"/>
      <c r="IM100" s="57"/>
      <c r="IN100" s="57"/>
      <c r="IO100" s="57"/>
      <c r="IP100" s="57"/>
      <c r="IQ100" s="57"/>
      <c r="IR100" s="57"/>
      <c r="IS100" s="57"/>
      <c r="IT100" s="57"/>
      <c r="IU100" s="57"/>
      <c r="IV100" s="57"/>
    </row>
    <row r="101" spans="1:256" s="14" customFormat="1" x14ac:dyDescent="0.2">
      <c r="A101" s="34" t="s">
        <v>15</v>
      </c>
      <c r="B101" s="38" t="s">
        <v>114</v>
      </c>
      <c r="C101" s="210"/>
      <c r="D101" s="186">
        <v>45107</v>
      </c>
      <c r="E101" s="43"/>
      <c r="F101" s="22">
        <v>2886905.93</v>
      </c>
      <c r="G101" s="105">
        <v>1</v>
      </c>
      <c r="H101" s="22">
        <v>2886905.93</v>
      </c>
      <c r="I101" s="85" t="s">
        <v>61</v>
      </c>
      <c r="J101" s="22">
        <v>3182628.34</v>
      </c>
      <c r="K101" s="105">
        <v>1</v>
      </c>
      <c r="L101" s="22">
        <v>3182628.34</v>
      </c>
      <c r="M101" s="83"/>
      <c r="N101" s="8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7"/>
      <c r="CM101" s="57"/>
      <c r="CN101" s="57"/>
      <c r="CO101" s="57"/>
      <c r="CP101" s="57"/>
      <c r="CQ101" s="57"/>
      <c r="CR101" s="57"/>
      <c r="CS101" s="57"/>
      <c r="CT101" s="57"/>
      <c r="CU101" s="57"/>
      <c r="CV101" s="57"/>
      <c r="CW101" s="57"/>
      <c r="CX101" s="57"/>
      <c r="CY101" s="57"/>
      <c r="CZ101" s="57"/>
      <c r="DA101" s="57"/>
      <c r="DB101" s="57"/>
      <c r="DC101" s="57"/>
      <c r="DD101" s="57"/>
      <c r="DE101" s="57"/>
      <c r="DF101" s="57"/>
      <c r="DG101" s="57"/>
      <c r="DH101" s="57"/>
      <c r="DI101" s="57"/>
      <c r="DJ101" s="57"/>
      <c r="DK101" s="57"/>
      <c r="DL101" s="57"/>
      <c r="DM101" s="57"/>
      <c r="DN101" s="57"/>
      <c r="DO101" s="57"/>
      <c r="DP101" s="57"/>
      <c r="DQ101" s="57"/>
      <c r="DR101" s="57"/>
      <c r="DS101" s="57"/>
      <c r="DT101" s="57"/>
      <c r="DU101" s="57"/>
      <c r="DV101" s="57"/>
      <c r="DW101" s="57"/>
      <c r="DX101" s="57"/>
      <c r="DY101" s="57"/>
      <c r="DZ101" s="57"/>
      <c r="EA101" s="57"/>
      <c r="EB101" s="57"/>
      <c r="EC101" s="57"/>
      <c r="ED101" s="57"/>
      <c r="EE101" s="57"/>
      <c r="EF101" s="57"/>
      <c r="EG101" s="57"/>
      <c r="EH101" s="57"/>
      <c r="EI101" s="57"/>
      <c r="EJ101" s="57"/>
      <c r="EK101" s="57"/>
      <c r="EL101" s="57"/>
      <c r="EM101" s="57"/>
      <c r="EN101" s="57"/>
      <c r="EO101" s="57"/>
      <c r="EP101" s="57"/>
      <c r="EQ101" s="57"/>
      <c r="ER101" s="57"/>
      <c r="ES101" s="57"/>
      <c r="ET101" s="57"/>
      <c r="EU101" s="57"/>
      <c r="EV101" s="57"/>
      <c r="EW101" s="57"/>
      <c r="EX101" s="57"/>
      <c r="EY101" s="57"/>
      <c r="EZ101" s="57"/>
      <c r="FA101" s="57"/>
      <c r="FB101" s="57"/>
      <c r="FC101" s="57"/>
      <c r="FD101" s="57"/>
      <c r="FE101" s="57"/>
      <c r="FF101" s="57"/>
      <c r="FG101" s="57"/>
      <c r="FH101" s="57"/>
      <c r="FI101" s="57"/>
      <c r="FJ101" s="57"/>
      <c r="FK101" s="57"/>
      <c r="FL101" s="57"/>
      <c r="FM101" s="57"/>
      <c r="FN101" s="57"/>
      <c r="FO101" s="57"/>
      <c r="FP101" s="57"/>
      <c r="FQ101" s="57"/>
      <c r="FR101" s="57"/>
      <c r="FS101" s="57"/>
      <c r="FT101" s="57"/>
      <c r="FU101" s="57"/>
      <c r="FV101" s="57"/>
      <c r="FW101" s="57"/>
      <c r="FX101" s="57"/>
      <c r="FY101" s="57"/>
      <c r="FZ101" s="57"/>
      <c r="GA101" s="57"/>
      <c r="GB101" s="57"/>
      <c r="GC101" s="57"/>
      <c r="GD101" s="57"/>
      <c r="GE101" s="57"/>
      <c r="GF101" s="57"/>
      <c r="GG101" s="57"/>
      <c r="GH101" s="57"/>
      <c r="GI101" s="57"/>
      <c r="GJ101" s="57"/>
      <c r="GK101" s="57"/>
      <c r="GL101" s="57"/>
      <c r="GM101" s="57"/>
      <c r="GN101" s="57"/>
      <c r="GO101" s="57"/>
      <c r="GP101" s="57"/>
      <c r="GQ101" s="57"/>
      <c r="GR101" s="57"/>
      <c r="GS101" s="57"/>
      <c r="GT101" s="57"/>
      <c r="GU101" s="57"/>
      <c r="GV101" s="57"/>
      <c r="GW101" s="57"/>
      <c r="GX101" s="57"/>
      <c r="GY101" s="57"/>
      <c r="GZ101" s="57"/>
      <c r="HA101" s="57"/>
      <c r="HB101" s="57"/>
      <c r="HC101" s="57"/>
      <c r="HD101" s="57"/>
      <c r="HE101" s="57"/>
      <c r="HF101" s="57"/>
      <c r="HG101" s="57"/>
      <c r="HH101" s="57"/>
      <c r="HI101" s="57"/>
      <c r="HJ101" s="57"/>
      <c r="HK101" s="57"/>
      <c r="HL101" s="57"/>
      <c r="HM101" s="57"/>
      <c r="HN101" s="57"/>
      <c r="HO101" s="57"/>
      <c r="HP101" s="57"/>
      <c r="HQ101" s="57"/>
      <c r="HR101" s="57"/>
      <c r="HS101" s="57"/>
      <c r="HT101" s="57"/>
      <c r="HU101" s="57"/>
      <c r="HV101" s="57"/>
      <c r="HW101" s="57"/>
      <c r="HX101" s="57"/>
      <c r="HY101" s="57"/>
      <c r="HZ101" s="57"/>
      <c r="IA101" s="57"/>
      <c r="IB101" s="57"/>
      <c r="IC101" s="57"/>
      <c r="ID101" s="57"/>
      <c r="IE101" s="57"/>
      <c r="IF101" s="57"/>
      <c r="IG101" s="57"/>
      <c r="IH101" s="57"/>
      <c r="II101" s="57"/>
      <c r="IJ101" s="57"/>
      <c r="IK101" s="57"/>
      <c r="IL101" s="57"/>
      <c r="IM101" s="57"/>
      <c r="IN101" s="57"/>
      <c r="IO101" s="57"/>
      <c r="IP101" s="57"/>
      <c r="IQ101" s="57"/>
      <c r="IR101" s="57"/>
      <c r="IS101" s="57"/>
      <c r="IT101" s="57"/>
      <c r="IU101" s="57"/>
      <c r="IV101" s="57"/>
    </row>
    <row r="102" spans="1:256" s="14" customFormat="1" ht="12.6" customHeight="1" x14ac:dyDescent="0.2">
      <c r="A102" s="36"/>
      <c r="B102" s="44"/>
      <c r="C102" s="209"/>
      <c r="D102" s="45"/>
      <c r="E102" s="36"/>
      <c r="F102" s="46">
        <f>SUM(F101)</f>
        <v>2886905.93</v>
      </c>
      <c r="G102" s="105">
        <v>1</v>
      </c>
      <c r="H102" s="46">
        <f>SUM(H101)</f>
        <v>2886905.93</v>
      </c>
      <c r="I102" s="80"/>
      <c r="J102" s="46">
        <f>SUM(J101)</f>
        <v>3182628.34</v>
      </c>
      <c r="K102" s="105">
        <v>1</v>
      </c>
      <c r="L102" s="46">
        <f>SUM(L101)</f>
        <v>3182628.34</v>
      </c>
      <c r="M102" s="81"/>
      <c r="N102" s="87">
        <f>SUM(L102-H102)</f>
        <v>295722.40999999968</v>
      </c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7"/>
      <c r="DX102" s="57"/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7"/>
      <c r="EO102" s="57"/>
      <c r="EP102" s="57"/>
      <c r="EQ102" s="57"/>
      <c r="ER102" s="57"/>
      <c r="ES102" s="57"/>
      <c r="ET102" s="57"/>
      <c r="EU102" s="57"/>
      <c r="EV102" s="57"/>
      <c r="EW102" s="57"/>
      <c r="EX102" s="57"/>
      <c r="EY102" s="57"/>
      <c r="EZ102" s="57"/>
      <c r="FA102" s="57"/>
      <c r="FB102" s="57"/>
      <c r="FC102" s="57"/>
      <c r="FD102" s="57"/>
      <c r="FE102" s="57"/>
      <c r="FF102" s="57"/>
      <c r="FG102" s="57"/>
      <c r="FH102" s="57"/>
      <c r="FI102" s="57"/>
      <c r="FJ102" s="57"/>
      <c r="FK102" s="57"/>
      <c r="FL102" s="57"/>
      <c r="FM102" s="57"/>
      <c r="FN102" s="57"/>
      <c r="FO102" s="57"/>
      <c r="FP102" s="57"/>
      <c r="FQ102" s="57"/>
      <c r="FR102" s="57"/>
      <c r="FS102" s="57"/>
      <c r="FT102" s="57"/>
      <c r="FU102" s="57"/>
      <c r="FV102" s="57"/>
      <c r="FW102" s="57"/>
      <c r="FX102" s="57"/>
      <c r="FY102" s="57"/>
      <c r="FZ102" s="57"/>
      <c r="GA102" s="57"/>
      <c r="GB102" s="57"/>
      <c r="GC102" s="57"/>
      <c r="GD102" s="57"/>
      <c r="GE102" s="57"/>
      <c r="GF102" s="57"/>
      <c r="GG102" s="57"/>
      <c r="GH102" s="57"/>
      <c r="GI102" s="57"/>
      <c r="GJ102" s="57"/>
      <c r="GK102" s="57"/>
      <c r="GL102" s="57"/>
      <c r="GM102" s="57"/>
      <c r="GN102" s="57"/>
      <c r="GO102" s="57"/>
      <c r="GP102" s="57"/>
      <c r="GQ102" s="57"/>
      <c r="GR102" s="57"/>
      <c r="GS102" s="57"/>
      <c r="GT102" s="57"/>
      <c r="GU102" s="57"/>
      <c r="GV102" s="57"/>
      <c r="GW102" s="57"/>
      <c r="GX102" s="57"/>
      <c r="GY102" s="57"/>
      <c r="GZ102" s="57"/>
      <c r="HA102" s="57"/>
      <c r="HB102" s="57"/>
      <c r="HC102" s="57"/>
      <c r="HD102" s="57"/>
      <c r="HE102" s="57"/>
      <c r="HF102" s="57"/>
      <c r="HG102" s="57"/>
      <c r="HH102" s="57"/>
      <c r="HI102" s="57"/>
      <c r="HJ102" s="57"/>
      <c r="HK102" s="57"/>
      <c r="HL102" s="57"/>
      <c r="HM102" s="57"/>
      <c r="HN102" s="57"/>
      <c r="HO102" s="57"/>
      <c r="HP102" s="57"/>
      <c r="HQ102" s="57"/>
      <c r="HR102" s="57"/>
      <c r="HS102" s="57"/>
      <c r="HT102" s="57"/>
      <c r="HU102" s="57"/>
      <c r="HV102" s="57"/>
      <c r="HW102" s="57"/>
      <c r="HX102" s="57"/>
      <c r="HY102" s="57"/>
      <c r="HZ102" s="57"/>
      <c r="IA102" s="57"/>
      <c r="IB102" s="57"/>
      <c r="IC102" s="57"/>
      <c r="ID102" s="57"/>
      <c r="IE102" s="57"/>
      <c r="IF102" s="57"/>
      <c r="IG102" s="57"/>
      <c r="IH102" s="57"/>
      <c r="II102" s="57"/>
      <c r="IJ102" s="57"/>
      <c r="IK102" s="57"/>
      <c r="IL102" s="57"/>
      <c r="IM102" s="57"/>
      <c r="IN102" s="57"/>
      <c r="IO102" s="57"/>
      <c r="IP102" s="57"/>
      <c r="IQ102" s="57"/>
      <c r="IR102" s="57"/>
      <c r="IS102" s="57"/>
      <c r="IT102" s="57"/>
      <c r="IU102" s="57"/>
      <c r="IV102" s="57"/>
    </row>
    <row r="103" spans="1:256" s="14" customFormat="1" x14ac:dyDescent="0.2">
      <c r="A103" s="36"/>
      <c r="B103" s="44"/>
      <c r="C103" s="209"/>
      <c r="D103" s="45"/>
      <c r="E103" s="36"/>
      <c r="F103" s="46"/>
      <c r="G103" s="105"/>
      <c r="H103" s="46"/>
      <c r="I103" s="80"/>
      <c r="J103" s="46"/>
      <c r="K103" s="105"/>
      <c r="L103" s="46"/>
      <c r="M103" s="81"/>
      <c r="N103" s="8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  <c r="DI103" s="57"/>
      <c r="DJ103" s="57"/>
      <c r="DK103" s="57"/>
      <c r="DL103" s="57"/>
      <c r="DM103" s="57"/>
      <c r="DN103" s="57"/>
      <c r="DO103" s="57"/>
      <c r="DP103" s="57"/>
      <c r="DQ103" s="57"/>
      <c r="DR103" s="57"/>
      <c r="DS103" s="57"/>
      <c r="DT103" s="57"/>
      <c r="DU103" s="57"/>
      <c r="DV103" s="57"/>
      <c r="DW103" s="57"/>
      <c r="DX103" s="57"/>
      <c r="DY103" s="57"/>
      <c r="DZ103" s="57"/>
      <c r="EA103" s="57"/>
      <c r="EB103" s="57"/>
      <c r="EC103" s="57"/>
      <c r="ED103" s="57"/>
      <c r="EE103" s="57"/>
      <c r="EF103" s="57"/>
      <c r="EG103" s="57"/>
      <c r="EH103" s="57"/>
      <c r="EI103" s="57"/>
      <c r="EJ103" s="57"/>
      <c r="EK103" s="57"/>
      <c r="EL103" s="57"/>
      <c r="EM103" s="57"/>
      <c r="EN103" s="57"/>
      <c r="EO103" s="57"/>
      <c r="EP103" s="57"/>
      <c r="EQ103" s="57"/>
      <c r="ER103" s="57"/>
      <c r="ES103" s="57"/>
      <c r="ET103" s="57"/>
      <c r="EU103" s="57"/>
      <c r="EV103" s="57"/>
      <c r="EW103" s="57"/>
      <c r="EX103" s="57"/>
      <c r="EY103" s="57"/>
      <c r="EZ103" s="57"/>
      <c r="FA103" s="57"/>
      <c r="FB103" s="57"/>
      <c r="FC103" s="57"/>
      <c r="FD103" s="57"/>
      <c r="FE103" s="57"/>
      <c r="FF103" s="57"/>
      <c r="FG103" s="57"/>
      <c r="FH103" s="57"/>
      <c r="FI103" s="57"/>
      <c r="FJ103" s="57"/>
      <c r="FK103" s="57"/>
      <c r="FL103" s="57"/>
      <c r="FM103" s="57"/>
      <c r="FN103" s="57"/>
      <c r="FO103" s="57"/>
      <c r="FP103" s="57"/>
      <c r="FQ103" s="57"/>
      <c r="FR103" s="57"/>
      <c r="FS103" s="57"/>
      <c r="FT103" s="57"/>
      <c r="FU103" s="57"/>
      <c r="FV103" s="57"/>
      <c r="FW103" s="57"/>
      <c r="FX103" s="57"/>
      <c r="FY103" s="57"/>
      <c r="FZ103" s="57"/>
      <c r="GA103" s="57"/>
      <c r="GB103" s="57"/>
      <c r="GC103" s="57"/>
      <c r="GD103" s="57"/>
      <c r="GE103" s="57"/>
      <c r="GF103" s="57"/>
      <c r="GG103" s="57"/>
      <c r="GH103" s="57"/>
      <c r="GI103" s="57"/>
      <c r="GJ103" s="57"/>
      <c r="GK103" s="57"/>
      <c r="GL103" s="57"/>
      <c r="GM103" s="57"/>
      <c r="GN103" s="57"/>
      <c r="GO103" s="57"/>
      <c r="GP103" s="57"/>
      <c r="GQ103" s="57"/>
      <c r="GR103" s="57"/>
      <c r="GS103" s="57"/>
      <c r="GT103" s="57"/>
      <c r="GU103" s="57"/>
      <c r="GV103" s="57"/>
      <c r="GW103" s="57"/>
      <c r="GX103" s="57"/>
      <c r="GY103" s="57"/>
      <c r="GZ103" s="57"/>
      <c r="HA103" s="57"/>
      <c r="HB103" s="57"/>
      <c r="HC103" s="57"/>
      <c r="HD103" s="57"/>
      <c r="HE103" s="57"/>
      <c r="HF103" s="57"/>
      <c r="HG103" s="57"/>
      <c r="HH103" s="57"/>
      <c r="HI103" s="57"/>
      <c r="HJ103" s="57"/>
      <c r="HK103" s="57"/>
      <c r="HL103" s="57"/>
      <c r="HM103" s="57"/>
      <c r="HN103" s="57"/>
      <c r="HO103" s="57"/>
      <c r="HP103" s="57"/>
      <c r="HQ103" s="57"/>
      <c r="HR103" s="57"/>
      <c r="HS103" s="57"/>
      <c r="HT103" s="57"/>
      <c r="HU103" s="57"/>
      <c r="HV103" s="57"/>
      <c r="HW103" s="57"/>
      <c r="HX103" s="57"/>
      <c r="HY103" s="57"/>
      <c r="HZ103" s="57"/>
      <c r="IA103" s="57"/>
      <c r="IB103" s="57"/>
      <c r="IC103" s="57"/>
      <c r="ID103" s="57"/>
      <c r="IE103" s="57"/>
      <c r="IF103" s="57"/>
      <c r="IG103" s="57"/>
      <c r="IH103" s="57"/>
      <c r="II103" s="57"/>
      <c r="IJ103" s="57"/>
      <c r="IK103" s="57"/>
      <c r="IL103" s="57"/>
      <c r="IM103" s="57"/>
      <c r="IN103" s="57"/>
      <c r="IO103" s="57"/>
      <c r="IP103" s="57"/>
      <c r="IQ103" s="57"/>
      <c r="IR103" s="57"/>
      <c r="IS103" s="57"/>
      <c r="IT103" s="57"/>
      <c r="IU103" s="57"/>
      <c r="IV103" s="57"/>
    </row>
    <row r="104" spans="1:256" s="14" customFormat="1" outlineLevel="1" x14ac:dyDescent="0.2">
      <c r="A104" s="34" t="s">
        <v>16</v>
      </c>
      <c r="B104" s="38" t="s">
        <v>114</v>
      </c>
      <c r="C104" s="163"/>
      <c r="D104" s="186">
        <v>45107</v>
      </c>
      <c r="E104" s="43"/>
      <c r="F104" s="22">
        <v>17373334.829999998</v>
      </c>
      <c r="G104" s="105">
        <f t="shared" ref="G104:G107" si="19">H104/F104</f>
        <v>1</v>
      </c>
      <c r="H104" s="22">
        <v>17373334.829999998</v>
      </c>
      <c r="I104" s="85" t="s">
        <v>61</v>
      </c>
      <c r="J104" s="22">
        <v>14569074.689999999</v>
      </c>
      <c r="K104" s="105">
        <f t="shared" si="18"/>
        <v>1</v>
      </c>
      <c r="L104" s="22">
        <v>14569074.689999999</v>
      </c>
      <c r="M104" s="83"/>
      <c r="N104" s="8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/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7"/>
      <c r="FE104" s="57"/>
      <c r="FF104" s="57"/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57"/>
      <c r="FX104" s="57"/>
      <c r="FY104" s="57"/>
      <c r="FZ104" s="57"/>
      <c r="GA104" s="57"/>
      <c r="GB104" s="57"/>
      <c r="GC104" s="57"/>
      <c r="GD104" s="57"/>
      <c r="GE104" s="57"/>
      <c r="GF104" s="57"/>
      <c r="GG104" s="57"/>
      <c r="GH104" s="57"/>
      <c r="GI104" s="57"/>
      <c r="GJ104" s="57"/>
      <c r="GK104" s="57"/>
      <c r="GL104" s="57"/>
      <c r="GM104" s="57"/>
      <c r="GN104" s="57"/>
      <c r="GO104" s="57"/>
      <c r="GP104" s="57"/>
      <c r="GQ104" s="57"/>
      <c r="GR104" s="57"/>
      <c r="GS104" s="57"/>
      <c r="GT104" s="57"/>
      <c r="GU104" s="57"/>
      <c r="GV104" s="57"/>
      <c r="GW104" s="57"/>
      <c r="GX104" s="57"/>
      <c r="GY104" s="57"/>
      <c r="GZ104" s="57"/>
      <c r="HA104" s="57"/>
      <c r="HB104" s="57"/>
      <c r="HC104" s="57"/>
      <c r="HD104" s="57"/>
      <c r="HE104" s="57"/>
      <c r="HF104" s="57"/>
      <c r="HG104" s="57"/>
      <c r="HH104" s="57"/>
      <c r="HI104" s="57"/>
      <c r="HJ104" s="57"/>
      <c r="HK104" s="57"/>
      <c r="HL104" s="57"/>
      <c r="HM104" s="57"/>
      <c r="HN104" s="57"/>
      <c r="HO104" s="57"/>
      <c r="HP104" s="57"/>
      <c r="HQ104" s="57"/>
      <c r="HR104" s="57"/>
      <c r="HS104" s="57"/>
      <c r="HT104" s="57"/>
      <c r="HU104" s="57"/>
      <c r="HV104" s="57"/>
      <c r="HW104" s="57"/>
      <c r="HX104" s="57"/>
      <c r="HY104" s="57"/>
      <c r="HZ104" s="57"/>
      <c r="IA104" s="57"/>
      <c r="IB104" s="57"/>
      <c r="IC104" s="57"/>
      <c r="ID104" s="57"/>
      <c r="IE104" s="57"/>
      <c r="IF104" s="57"/>
      <c r="IG104" s="57"/>
      <c r="IH104" s="57"/>
      <c r="II104" s="57"/>
      <c r="IJ104" s="57"/>
      <c r="IK104" s="57"/>
      <c r="IL104" s="57"/>
      <c r="IM104" s="57"/>
      <c r="IN104" s="57"/>
      <c r="IO104" s="57"/>
      <c r="IP104" s="57"/>
      <c r="IQ104" s="57"/>
      <c r="IR104" s="57"/>
      <c r="IS104" s="57"/>
      <c r="IT104" s="57"/>
      <c r="IU104" s="57"/>
      <c r="IV104" s="57"/>
    </row>
    <row r="105" spans="1:256" s="14" customFormat="1" x14ac:dyDescent="0.2">
      <c r="A105" s="34"/>
      <c r="B105" s="34"/>
      <c r="C105" s="163"/>
      <c r="D105" s="65"/>
      <c r="E105" s="34"/>
      <c r="F105" s="46">
        <f>SUM(F104)</f>
        <v>17373334.829999998</v>
      </c>
      <c r="G105" s="105">
        <f t="shared" si="19"/>
        <v>1</v>
      </c>
      <c r="H105" s="46">
        <f>SUM(H104)</f>
        <v>17373334.829999998</v>
      </c>
      <c r="I105" s="80"/>
      <c r="J105" s="46">
        <f>SUM(J104)</f>
        <v>14569074.689999999</v>
      </c>
      <c r="K105" s="105">
        <f t="shared" si="18"/>
        <v>1</v>
      </c>
      <c r="L105" s="46">
        <f>SUM(L104)</f>
        <v>14569074.689999999</v>
      </c>
      <c r="M105" s="81"/>
      <c r="N105" s="87">
        <f>SUM(L105-H105)</f>
        <v>-2804260.1399999987</v>
      </c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7"/>
      <c r="EO105" s="57"/>
      <c r="EP105" s="57"/>
      <c r="EQ105" s="57"/>
      <c r="ER105" s="57"/>
      <c r="ES105" s="57"/>
      <c r="ET105" s="57"/>
      <c r="EU105" s="57"/>
      <c r="EV105" s="57"/>
      <c r="EW105" s="57"/>
      <c r="EX105" s="57"/>
      <c r="EY105" s="57"/>
      <c r="EZ105" s="57"/>
      <c r="FA105" s="57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  <c r="FZ105" s="57"/>
      <c r="GA105" s="57"/>
      <c r="GB105" s="57"/>
      <c r="GC105" s="57"/>
      <c r="GD105" s="57"/>
      <c r="GE105" s="57"/>
      <c r="GF105" s="57"/>
      <c r="GG105" s="57"/>
      <c r="GH105" s="57"/>
      <c r="GI105" s="57"/>
      <c r="GJ105" s="57"/>
      <c r="GK105" s="57"/>
      <c r="GL105" s="57"/>
      <c r="GM105" s="57"/>
      <c r="GN105" s="57"/>
      <c r="GO105" s="57"/>
      <c r="GP105" s="57"/>
      <c r="GQ105" s="57"/>
      <c r="GR105" s="57"/>
      <c r="GS105" s="57"/>
      <c r="GT105" s="57"/>
      <c r="GU105" s="57"/>
      <c r="GV105" s="57"/>
      <c r="GW105" s="57"/>
      <c r="GX105" s="57"/>
      <c r="GY105" s="57"/>
      <c r="GZ105" s="57"/>
      <c r="HA105" s="57"/>
      <c r="HB105" s="57"/>
      <c r="HC105" s="57"/>
      <c r="HD105" s="57"/>
      <c r="HE105" s="57"/>
      <c r="HF105" s="57"/>
      <c r="HG105" s="57"/>
      <c r="HH105" s="57"/>
      <c r="HI105" s="57"/>
      <c r="HJ105" s="57"/>
      <c r="HK105" s="57"/>
      <c r="HL105" s="57"/>
      <c r="HM105" s="57"/>
      <c r="HN105" s="57"/>
      <c r="HO105" s="57"/>
      <c r="HP105" s="57"/>
      <c r="HQ105" s="57"/>
      <c r="HR105" s="57"/>
      <c r="HS105" s="57"/>
      <c r="HT105" s="57"/>
      <c r="HU105" s="57"/>
      <c r="HV105" s="57"/>
      <c r="HW105" s="57"/>
      <c r="HX105" s="57"/>
      <c r="HY105" s="57"/>
      <c r="HZ105" s="57"/>
      <c r="IA105" s="57"/>
      <c r="IB105" s="57"/>
      <c r="IC105" s="57"/>
      <c r="ID105" s="57"/>
      <c r="IE105" s="57"/>
      <c r="IF105" s="57"/>
      <c r="IG105" s="57"/>
      <c r="IH105" s="57"/>
      <c r="II105" s="57"/>
      <c r="IJ105" s="57"/>
      <c r="IK105" s="57"/>
      <c r="IL105" s="57"/>
      <c r="IM105" s="57"/>
      <c r="IN105" s="57"/>
      <c r="IO105" s="57"/>
      <c r="IP105" s="57"/>
      <c r="IQ105" s="57"/>
      <c r="IR105" s="57"/>
      <c r="IS105" s="57"/>
      <c r="IT105" s="57"/>
      <c r="IU105" s="57"/>
      <c r="IV105" s="57"/>
    </row>
    <row r="106" spans="1:256" s="14" customFormat="1" x14ac:dyDescent="0.2">
      <c r="A106" s="187" t="s">
        <v>132</v>
      </c>
      <c r="B106" s="34"/>
      <c r="C106" s="163"/>
      <c r="D106" s="63"/>
      <c r="E106" s="34"/>
      <c r="F106" s="22"/>
      <c r="G106" s="105"/>
      <c r="H106" s="22"/>
      <c r="I106" s="85"/>
      <c r="J106" s="22"/>
      <c r="K106" s="105"/>
      <c r="L106" s="22"/>
      <c r="M106" s="83"/>
      <c r="N106" s="8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7"/>
      <c r="CK106" s="57"/>
      <c r="CL106" s="57"/>
      <c r="CM106" s="57"/>
      <c r="CN106" s="57"/>
      <c r="CO106" s="57"/>
      <c r="CP106" s="57"/>
      <c r="CQ106" s="57"/>
      <c r="CR106" s="57"/>
      <c r="CS106" s="57"/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  <c r="DI106" s="57"/>
      <c r="DJ106" s="57"/>
      <c r="DK106" s="57"/>
      <c r="DL106" s="57"/>
      <c r="DM106" s="57"/>
      <c r="DN106" s="57"/>
      <c r="DO106" s="57"/>
      <c r="DP106" s="57"/>
      <c r="DQ106" s="57"/>
      <c r="DR106" s="57"/>
      <c r="DS106" s="57"/>
      <c r="DT106" s="57"/>
      <c r="DU106" s="57"/>
      <c r="DV106" s="57"/>
      <c r="DW106" s="57"/>
      <c r="DX106" s="57"/>
      <c r="DY106" s="57"/>
      <c r="DZ106" s="57"/>
      <c r="EA106" s="57"/>
      <c r="EB106" s="57"/>
      <c r="EC106" s="57"/>
      <c r="ED106" s="57"/>
      <c r="EE106" s="57"/>
      <c r="EF106" s="57"/>
      <c r="EG106" s="57"/>
      <c r="EH106" s="57"/>
      <c r="EI106" s="57"/>
      <c r="EJ106" s="57"/>
      <c r="EK106" s="57"/>
      <c r="EL106" s="57"/>
      <c r="EM106" s="57"/>
      <c r="EN106" s="57"/>
      <c r="EO106" s="57"/>
      <c r="EP106" s="57"/>
      <c r="EQ106" s="57"/>
      <c r="ER106" s="57"/>
      <c r="ES106" s="57"/>
      <c r="ET106" s="57"/>
      <c r="EU106" s="57"/>
      <c r="EV106" s="57"/>
      <c r="EW106" s="57"/>
      <c r="EX106" s="57"/>
      <c r="EY106" s="57"/>
      <c r="EZ106" s="57"/>
      <c r="FA106" s="57"/>
      <c r="FB106" s="57"/>
      <c r="FC106" s="57"/>
      <c r="FD106" s="57"/>
      <c r="FE106" s="57"/>
      <c r="FF106" s="57"/>
      <c r="FG106" s="57"/>
      <c r="FH106" s="57"/>
      <c r="FI106" s="57"/>
      <c r="FJ106" s="57"/>
      <c r="FK106" s="57"/>
      <c r="FL106" s="57"/>
      <c r="FM106" s="57"/>
      <c r="FN106" s="57"/>
      <c r="FO106" s="57"/>
      <c r="FP106" s="57"/>
      <c r="FQ106" s="57"/>
      <c r="FR106" s="57"/>
      <c r="FS106" s="57"/>
      <c r="FT106" s="57"/>
      <c r="FU106" s="57"/>
      <c r="FV106" s="57"/>
      <c r="FW106" s="57"/>
      <c r="FX106" s="57"/>
      <c r="FY106" s="57"/>
      <c r="FZ106" s="57"/>
      <c r="GA106" s="57"/>
      <c r="GB106" s="57"/>
      <c r="GC106" s="57"/>
      <c r="GD106" s="57"/>
      <c r="GE106" s="57"/>
      <c r="GF106" s="57"/>
      <c r="GG106" s="57"/>
      <c r="GH106" s="57"/>
      <c r="GI106" s="57"/>
      <c r="GJ106" s="57"/>
      <c r="GK106" s="57"/>
      <c r="GL106" s="57"/>
      <c r="GM106" s="57"/>
      <c r="GN106" s="57"/>
      <c r="GO106" s="57"/>
      <c r="GP106" s="57"/>
      <c r="GQ106" s="57"/>
      <c r="GR106" s="57"/>
      <c r="GS106" s="57"/>
      <c r="GT106" s="57"/>
      <c r="GU106" s="57"/>
      <c r="GV106" s="57"/>
      <c r="GW106" s="57"/>
      <c r="GX106" s="57"/>
      <c r="GY106" s="57"/>
      <c r="GZ106" s="57"/>
      <c r="HA106" s="57"/>
      <c r="HB106" s="57"/>
      <c r="HC106" s="57"/>
      <c r="HD106" s="57"/>
      <c r="HE106" s="57"/>
      <c r="HF106" s="57"/>
      <c r="HG106" s="57"/>
      <c r="HH106" s="57"/>
      <c r="HI106" s="57"/>
      <c r="HJ106" s="57"/>
      <c r="HK106" s="57"/>
      <c r="HL106" s="57"/>
      <c r="HM106" s="57"/>
      <c r="HN106" s="57"/>
      <c r="HO106" s="57"/>
      <c r="HP106" s="57"/>
      <c r="HQ106" s="57"/>
      <c r="HR106" s="57"/>
      <c r="HS106" s="57"/>
      <c r="HT106" s="57"/>
      <c r="HU106" s="57"/>
      <c r="HV106" s="57"/>
      <c r="HW106" s="57"/>
      <c r="HX106" s="57"/>
      <c r="HY106" s="57"/>
      <c r="HZ106" s="57"/>
      <c r="IA106" s="57"/>
      <c r="IB106" s="57"/>
      <c r="IC106" s="57"/>
      <c r="ID106" s="57"/>
      <c r="IE106" s="57"/>
      <c r="IF106" s="57"/>
      <c r="IG106" s="57"/>
      <c r="IH106" s="57"/>
      <c r="II106" s="57"/>
      <c r="IJ106" s="57"/>
      <c r="IK106" s="57"/>
      <c r="IL106" s="57"/>
      <c r="IM106" s="57"/>
      <c r="IN106" s="57"/>
      <c r="IO106" s="57"/>
      <c r="IP106" s="57"/>
      <c r="IQ106" s="57"/>
      <c r="IR106" s="57"/>
      <c r="IS106" s="57"/>
      <c r="IT106" s="57"/>
      <c r="IU106" s="57"/>
      <c r="IV106" s="57"/>
    </row>
    <row r="107" spans="1:256" s="90" customFormat="1" ht="13.5" thickBot="1" x14ac:dyDescent="0.25">
      <c r="A107" s="89" t="s">
        <v>64</v>
      </c>
      <c r="B107" s="93"/>
      <c r="C107" s="211"/>
      <c r="D107" s="91"/>
      <c r="F107" s="123">
        <v>117379593.76000001</v>
      </c>
      <c r="G107" s="125"/>
      <c r="H107" s="123">
        <v>117283316.34999999</v>
      </c>
      <c r="I107" s="124"/>
      <c r="J107" s="123">
        <v>103119987.84999999</v>
      </c>
      <c r="K107" s="125"/>
      <c r="L107" s="123">
        <v>102999441.98</v>
      </c>
      <c r="M107" s="126"/>
      <c r="N107" s="130">
        <f t="shared" ref="N107" si="20">SUM(L107-H107)</f>
        <v>-14283874.36999999</v>
      </c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  <c r="BH107" s="92"/>
      <c r="BI107" s="92"/>
      <c r="BJ107" s="92"/>
      <c r="BK107" s="92"/>
      <c r="BL107" s="92"/>
      <c r="BM107" s="92"/>
      <c r="BN107" s="92"/>
      <c r="BO107" s="92"/>
      <c r="BP107" s="92"/>
      <c r="BQ107" s="92"/>
      <c r="BR107" s="92"/>
      <c r="BS107" s="92"/>
      <c r="BT107" s="92"/>
      <c r="BU107" s="92"/>
      <c r="BV107" s="92"/>
      <c r="BW107" s="92"/>
      <c r="BX107" s="92"/>
      <c r="BY107" s="92"/>
      <c r="BZ107" s="92"/>
      <c r="CA107" s="92"/>
      <c r="CB107" s="92"/>
      <c r="CC107" s="92"/>
      <c r="CD107" s="92"/>
      <c r="CE107" s="92"/>
      <c r="CF107" s="92"/>
      <c r="CG107" s="92"/>
      <c r="CH107" s="92"/>
      <c r="CI107" s="92"/>
      <c r="CJ107" s="92"/>
      <c r="CK107" s="92"/>
      <c r="CL107" s="92"/>
      <c r="CM107" s="92"/>
      <c r="CN107" s="92"/>
      <c r="CO107" s="92"/>
      <c r="CP107" s="92"/>
      <c r="CQ107" s="92"/>
      <c r="CR107" s="92"/>
      <c r="CS107" s="92"/>
      <c r="CT107" s="92"/>
      <c r="CU107" s="92"/>
      <c r="CV107" s="92"/>
      <c r="CW107" s="92"/>
      <c r="CX107" s="92"/>
      <c r="CY107" s="92"/>
      <c r="CZ107" s="92"/>
      <c r="DA107" s="92"/>
      <c r="DB107" s="92"/>
      <c r="DC107" s="92"/>
      <c r="DD107" s="92"/>
      <c r="DE107" s="92"/>
      <c r="DF107" s="92"/>
      <c r="DG107" s="92"/>
      <c r="DH107" s="92"/>
      <c r="DI107" s="92"/>
      <c r="DJ107" s="92"/>
      <c r="DK107" s="92"/>
      <c r="DL107" s="92"/>
      <c r="DM107" s="92"/>
      <c r="DN107" s="92"/>
      <c r="DO107" s="92"/>
      <c r="DP107" s="92"/>
      <c r="DQ107" s="92"/>
      <c r="DR107" s="92"/>
      <c r="DS107" s="92"/>
      <c r="DT107" s="92"/>
      <c r="DU107" s="92"/>
      <c r="DV107" s="92"/>
      <c r="DW107" s="92"/>
      <c r="DX107" s="92"/>
      <c r="DY107" s="92"/>
      <c r="DZ107" s="92"/>
      <c r="EA107" s="92"/>
      <c r="EB107" s="92"/>
      <c r="EC107" s="92"/>
      <c r="ED107" s="92"/>
      <c r="EE107" s="92"/>
      <c r="EF107" s="92"/>
      <c r="EG107" s="92"/>
      <c r="EH107" s="92"/>
      <c r="EI107" s="92"/>
      <c r="EJ107" s="92"/>
      <c r="EK107" s="92"/>
      <c r="EL107" s="92"/>
      <c r="EM107" s="92"/>
      <c r="EN107" s="92"/>
      <c r="EO107" s="92"/>
      <c r="EP107" s="92"/>
      <c r="EQ107" s="92"/>
      <c r="ER107" s="92"/>
      <c r="ES107" s="92"/>
      <c r="ET107" s="92"/>
      <c r="EU107" s="92"/>
      <c r="EV107" s="92"/>
      <c r="EW107" s="92"/>
      <c r="EX107" s="92"/>
      <c r="EY107" s="92"/>
      <c r="EZ107" s="92"/>
      <c r="FA107" s="92"/>
      <c r="FB107" s="92"/>
      <c r="FC107" s="92"/>
      <c r="FD107" s="92"/>
      <c r="FE107" s="92"/>
      <c r="FF107" s="92"/>
      <c r="FG107" s="92"/>
      <c r="FH107" s="92"/>
      <c r="FI107" s="92"/>
      <c r="FJ107" s="92"/>
      <c r="FK107" s="92"/>
      <c r="FL107" s="92"/>
      <c r="FM107" s="92"/>
      <c r="FN107" s="92"/>
      <c r="FO107" s="92"/>
      <c r="FP107" s="92"/>
      <c r="FQ107" s="92"/>
      <c r="FR107" s="92"/>
      <c r="FS107" s="92"/>
      <c r="FT107" s="92"/>
      <c r="FU107" s="92"/>
      <c r="FV107" s="92"/>
      <c r="FW107" s="92"/>
      <c r="FX107" s="92"/>
      <c r="FY107" s="92"/>
      <c r="FZ107" s="92"/>
      <c r="GA107" s="92"/>
      <c r="GB107" s="92"/>
      <c r="GC107" s="92"/>
      <c r="GD107" s="92"/>
      <c r="GE107" s="92"/>
      <c r="GF107" s="92"/>
      <c r="GG107" s="92"/>
      <c r="GH107" s="92"/>
      <c r="GI107" s="92"/>
      <c r="GJ107" s="92"/>
      <c r="GK107" s="92"/>
      <c r="GL107" s="92"/>
      <c r="GM107" s="92"/>
      <c r="GN107" s="92"/>
      <c r="GO107" s="92"/>
      <c r="GP107" s="92"/>
      <c r="GQ107" s="92"/>
      <c r="GR107" s="92"/>
      <c r="GS107" s="92"/>
      <c r="GT107" s="92"/>
      <c r="GU107" s="92"/>
      <c r="GV107" s="92"/>
      <c r="GW107" s="92"/>
      <c r="GX107" s="92"/>
      <c r="GY107" s="92"/>
      <c r="GZ107" s="92"/>
      <c r="HA107" s="92"/>
      <c r="HB107" s="92"/>
      <c r="HC107" s="92"/>
      <c r="HD107" s="92"/>
      <c r="HE107" s="92"/>
      <c r="HF107" s="92"/>
      <c r="HG107" s="92"/>
      <c r="HH107" s="92"/>
      <c r="HI107" s="92"/>
      <c r="HJ107" s="92"/>
      <c r="HK107" s="92"/>
      <c r="HL107" s="92"/>
      <c r="HM107" s="92"/>
      <c r="HN107" s="92"/>
      <c r="HO107" s="92"/>
      <c r="HP107" s="92"/>
      <c r="HQ107" s="92"/>
      <c r="HR107" s="92"/>
      <c r="HS107" s="92"/>
      <c r="HT107" s="92"/>
      <c r="HU107" s="92"/>
      <c r="HV107" s="92"/>
      <c r="HW107" s="92"/>
      <c r="HX107" s="92"/>
      <c r="HY107" s="92"/>
      <c r="HZ107" s="92"/>
      <c r="IA107" s="92"/>
      <c r="IB107" s="92"/>
      <c r="IC107" s="92"/>
      <c r="ID107" s="92"/>
      <c r="IE107" s="92"/>
      <c r="IF107" s="92"/>
      <c r="IG107" s="92"/>
      <c r="IH107" s="92"/>
      <c r="II107" s="92"/>
      <c r="IJ107" s="92"/>
      <c r="IK107" s="92"/>
      <c r="IL107" s="92"/>
      <c r="IM107" s="92"/>
      <c r="IN107" s="92"/>
      <c r="IO107" s="92"/>
      <c r="IP107" s="92"/>
      <c r="IQ107" s="92"/>
      <c r="IR107" s="92"/>
      <c r="IS107" s="92"/>
      <c r="IT107" s="92"/>
      <c r="IU107" s="92"/>
      <c r="IV107" s="92"/>
    </row>
    <row r="108" spans="1:256" ht="13.5" thickTop="1" x14ac:dyDescent="0.2"/>
    <row r="111" spans="1:256" x14ac:dyDescent="0.2">
      <c r="J111" s="112"/>
    </row>
  </sheetData>
  <sortState ref="K2">
    <sortCondition sortBy="cellColor" ref="K2"/>
  </sortState>
  <phoneticPr fontId="5" type="noConversion"/>
  <printOptions gridLines="1"/>
  <pageMargins left="0.25" right="0.25" top="0.75" bottom="0.75" header="0.3" footer="0.3"/>
  <pageSetup paperSize="5" firstPageNumber="6" fitToHeight="0" orientation="landscape" useFirstPageNumber="1" r:id="rId1"/>
  <headerFooter alignWithMargins="0">
    <oddHeader>&amp;CMarket Value Comparison</oddHeader>
    <oddFooter>&amp;C&amp;P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Gov Code</vt:lpstr>
      <vt:lpstr>Recap Sheet</vt:lpstr>
      <vt:lpstr>Report</vt:lpstr>
      <vt:lpstr>Market Comp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2023-08-25T16:56:21Z</cp:lastPrinted>
  <dcterms:created xsi:type="dcterms:W3CDTF">2010-07-30T14:08:17Z</dcterms:created>
  <dcterms:modified xsi:type="dcterms:W3CDTF">2023-08-25T17:02:16Z</dcterms:modified>
</cp:coreProperties>
</file>