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reemanb\Documents\Investment reports\"/>
    </mc:Choice>
  </mc:AlternateContent>
  <bookViews>
    <workbookView xWindow="0" yWindow="480" windowWidth="4770" windowHeight="2835" tabRatio="272" activeTab="3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Comp'!$A:$N</definedName>
    <definedName name="_xlnm.Print_Area" localSheetId="2">'Recap Sheet'!$A$4:$L$42</definedName>
    <definedName name="_xlnm.Print_Area" localSheetId="3">Report!$A$1:$K$152</definedName>
  </definedNames>
  <calcPr calcId="162913"/>
</workbook>
</file>

<file path=xl/calcChain.xml><?xml version="1.0" encoding="utf-8"?>
<calcChain xmlns="http://schemas.openxmlformats.org/spreadsheetml/2006/main">
  <c r="K146" i="2" l="1"/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49" i="3"/>
  <c r="N52" i="3"/>
  <c r="L55" i="3"/>
  <c r="L52" i="3"/>
  <c r="L49" i="3"/>
  <c r="J49" i="3"/>
  <c r="J52" i="3"/>
  <c r="J55" i="3"/>
  <c r="L68" i="3"/>
  <c r="J68" i="3"/>
  <c r="L88" i="3"/>
  <c r="L79" i="3"/>
  <c r="L74" i="3"/>
  <c r="J88" i="3"/>
  <c r="J79" i="3"/>
  <c r="J74" i="3"/>
  <c r="L109" i="3"/>
  <c r="L106" i="3"/>
  <c r="L103" i="3"/>
  <c r="L100" i="3"/>
  <c r="L97" i="3"/>
  <c r="L94" i="3"/>
  <c r="L91" i="3"/>
  <c r="J91" i="3"/>
  <c r="J94" i="3"/>
  <c r="J97" i="3"/>
  <c r="J100" i="3"/>
  <c r="J103" i="3"/>
  <c r="J106" i="3"/>
  <c r="J109" i="3"/>
  <c r="G67" i="3"/>
  <c r="K63" i="3"/>
  <c r="K62" i="3"/>
  <c r="K32" i="3"/>
  <c r="K31" i="3"/>
  <c r="K30" i="3"/>
  <c r="H109" i="3"/>
  <c r="F109" i="3"/>
  <c r="G108" i="3"/>
  <c r="H106" i="3"/>
  <c r="F106" i="3"/>
  <c r="H103" i="3"/>
  <c r="F103" i="3"/>
  <c r="G102" i="3"/>
  <c r="H100" i="3"/>
  <c r="F100" i="3"/>
  <c r="G99" i="3"/>
  <c r="H97" i="3"/>
  <c r="F97" i="3"/>
  <c r="G96" i="3"/>
  <c r="H94" i="3"/>
  <c r="F94" i="3"/>
  <c r="G93" i="3"/>
  <c r="H91" i="3"/>
  <c r="F91" i="3"/>
  <c r="G90" i="3"/>
  <c r="H88" i="3"/>
  <c r="F88" i="3"/>
  <c r="G87" i="3"/>
  <c r="H79" i="3"/>
  <c r="F79" i="3"/>
  <c r="G79" i="3" s="1"/>
  <c r="G78" i="3"/>
  <c r="G77" i="3"/>
  <c r="G76" i="3"/>
  <c r="H74" i="3"/>
  <c r="F74" i="3"/>
  <c r="G73" i="3"/>
  <c r="G72" i="3"/>
  <c r="G71" i="3"/>
  <c r="G70" i="3"/>
  <c r="H68" i="3"/>
  <c r="F68" i="3"/>
  <c r="G60" i="3"/>
  <c r="G59" i="3"/>
  <c r="G58" i="3"/>
  <c r="G66" i="3"/>
  <c r="G65" i="3"/>
  <c r="G64" i="3"/>
  <c r="G61" i="3"/>
  <c r="G57" i="3"/>
  <c r="H55" i="3"/>
  <c r="F55" i="3"/>
  <c r="G54" i="3"/>
  <c r="H52" i="3"/>
  <c r="F52" i="3"/>
  <c r="G51" i="3"/>
  <c r="H49" i="3"/>
  <c r="F49" i="3"/>
  <c r="G48" i="3"/>
  <c r="H39" i="3"/>
  <c r="F39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38" i="3"/>
  <c r="G37" i="3"/>
  <c r="G36" i="3"/>
  <c r="G35" i="3"/>
  <c r="G34" i="3"/>
  <c r="G33" i="3"/>
  <c r="G13" i="3"/>
  <c r="G12" i="3"/>
  <c r="G11" i="3"/>
  <c r="G10" i="3"/>
  <c r="G9" i="3"/>
  <c r="G8" i="3"/>
  <c r="G7" i="3"/>
  <c r="G6" i="3"/>
  <c r="N101" i="2"/>
  <c r="K61" i="2"/>
  <c r="K62" i="2"/>
  <c r="K63" i="2"/>
  <c r="K68" i="3" l="1"/>
  <c r="G52" i="3"/>
  <c r="G88" i="3"/>
  <c r="G97" i="3"/>
  <c r="G49" i="3"/>
  <c r="G74" i="3"/>
  <c r="G109" i="3"/>
  <c r="G55" i="3"/>
  <c r="G94" i="3"/>
  <c r="G39" i="3"/>
  <c r="G103" i="3"/>
  <c r="G100" i="3"/>
  <c r="G68" i="3"/>
  <c r="G91" i="3"/>
  <c r="K25" i="2"/>
  <c r="I144" i="2" l="1"/>
  <c r="H144" i="2"/>
  <c r="G144" i="2"/>
  <c r="K29" i="2"/>
  <c r="K30" i="2"/>
  <c r="K31" i="2"/>
  <c r="N144" i="2" l="1"/>
  <c r="N48" i="2"/>
  <c r="E26" i="1" l="1"/>
  <c r="D26" i="1"/>
  <c r="C26" i="1"/>
  <c r="B26" i="1"/>
  <c r="F26" i="1"/>
  <c r="K72" i="3"/>
  <c r="K73" i="3"/>
  <c r="L39" i="3"/>
  <c r="J39" i="3"/>
  <c r="K78" i="3"/>
  <c r="K61" i="3"/>
  <c r="K58" i="3"/>
  <c r="K59" i="3"/>
  <c r="K60" i="3"/>
  <c r="K24" i="3"/>
  <c r="K23" i="3"/>
  <c r="K21" i="3"/>
  <c r="K19" i="3"/>
  <c r="K18" i="3"/>
  <c r="K15" i="3"/>
  <c r="K12" i="3"/>
  <c r="K11" i="3"/>
  <c r="G48" i="2"/>
  <c r="K74" i="2" l="1"/>
  <c r="K32" i="2"/>
  <c r="K119" i="2"/>
  <c r="K128" i="2"/>
  <c r="K129" i="2"/>
  <c r="K130" i="2"/>
  <c r="K131" i="2"/>
  <c r="K95" i="2"/>
  <c r="K97" i="2"/>
  <c r="K99" i="2"/>
  <c r="K53" i="2"/>
  <c r="K55" i="2"/>
  <c r="K57" i="2"/>
  <c r="K64" i="2"/>
  <c r="K65" i="2"/>
  <c r="K66" i="2"/>
  <c r="K67" i="2"/>
  <c r="K68" i="2"/>
  <c r="K58" i="2"/>
  <c r="K59" i="2"/>
  <c r="K60" i="2"/>
  <c r="K71" i="2"/>
  <c r="K72" i="2"/>
  <c r="K73" i="2"/>
  <c r="K76" i="2"/>
  <c r="K77" i="2"/>
  <c r="K78" i="2"/>
  <c r="K87" i="2"/>
  <c r="K89" i="2"/>
  <c r="K51" i="2"/>
  <c r="K6" i="2"/>
  <c r="K7" i="2"/>
  <c r="K8" i="2"/>
  <c r="K9" i="2"/>
  <c r="K10" i="2"/>
  <c r="K11" i="2"/>
  <c r="K12" i="2"/>
  <c r="K33" i="2"/>
  <c r="K34" i="2"/>
  <c r="K35" i="2"/>
  <c r="K36" i="2"/>
  <c r="K43" i="2"/>
  <c r="K13" i="2"/>
  <c r="K14" i="2"/>
  <c r="K15" i="2"/>
  <c r="K16" i="2"/>
  <c r="K17" i="2"/>
  <c r="K18" i="2"/>
  <c r="K19" i="2"/>
  <c r="K20" i="2"/>
  <c r="K21" i="2"/>
  <c r="K22" i="2"/>
  <c r="K23" i="2"/>
  <c r="K24" i="2"/>
  <c r="K26" i="2"/>
  <c r="K27" i="2"/>
  <c r="K28" i="2"/>
  <c r="K44" i="2"/>
  <c r="K45" i="2"/>
  <c r="K46" i="2"/>
  <c r="M144" i="2"/>
  <c r="M48" i="2"/>
  <c r="K102" i="3" l="1"/>
  <c r="K103" i="3"/>
  <c r="N106" i="3"/>
  <c r="K108" i="3"/>
  <c r="K109" i="3"/>
  <c r="N111" i="3"/>
  <c r="K91" i="3"/>
  <c r="K7" i="3"/>
  <c r="K29" i="3"/>
  <c r="K28" i="3"/>
  <c r="K27" i="3"/>
  <c r="K26" i="3"/>
  <c r="K52" i="3" l="1"/>
  <c r="N103" i="3"/>
  <c r="K79" i="3"/>
  <c r="N109" i="3"/>
  <c r="K55" i="3"/>
  <c r="K88" i="3"/>
  <c r="K94" i="3"/>
  <c r="K39" i="3"/>
  <c r="K97" i="3"/>
  <c r="K100" i="3"/>
  <c r="K74" i="3"/>
  <c r="I48" i="2"/>
  <c r="H48" i="2"/>
  <c r="L144" i="2"/>
  <c r="K144" i="2" s="1"/>
  <c r="L48" i="2"/>
  <c r="H26" i="1" l="1"/>
  <c r="I26" i="1"/>
  <c r="J26" i="1"/>
  <c r="K26" i="1"/>
  <c r="L15" i="1"/>
  <c r="L14" i="1"/>
  <c r="K117" i="2" l="1"/>
  <c r="J48" i="2" l="1"/>
  <c r="K48" i="2" s="1"/>
  <c r="B23" i="2"/>
  <c r="K118" i="2"/>
  <c r="K5" i="2" l="1"/>
  <c r="L16" i="1" l="1"/>
  <c r="K25" i="3"/>
  <c r="K20" i="3"/>
  <c r="K17" i="3"/>
  <c r="K16" i="3"/>
  <c r="K13" i="3"/>
  <c r="K77" i="3" l="1"/>
  <c r="K71" i="3"/>
  <c r="K14" i="3"/>
  <c r="K22" i="3"/>
  <c r="K102" i="2" l="1"/>
  <c r="K104" i="2"/>
  <c r="K105" i="2"/>
  <c r="K107" i="2"/>
  <c r="K108" i="2"/>
  <c r="K132" i="2"/>
  <c r="K133" i="2"/>
  <c r="K137" i="2"/>
  <c r="K139" i="2"/>
  <c r="K140" i="2"/>
  <c r="K142" i="2"/>
  <c r="K143" i="2"/>
  <c r="K103" i="2"/>
  <c r="K93" i="2"/>
  <c r="L11" i="1" l="1"/>
  <c r="K48" i="3"/>
  <c r="K49" i="3" l="1"/>
  <c r="L12" i="1" l="1"/>
  <c r="L13" i="1"/>
  <c r="L17" i="1"/>
  <c r="L18" i="1"/>
  <c r="L19" i="1"/>
  <c r="L20" i="1"/>
  <c r="L21" i="1"/>
  <c r="L22" i="1"/>
  <c r="L23" i="1"/>
  <c r="L24" i="1"/>
  <c r="L10" i="1"/>
  <c r="K8" i="3"/>
  <c r="K9" i="3"/>
  <c r="K10" i="3"/>
  <c r="L26" i="1" l="1"/>
  <c r="G25" i="1"/>
  <c r="K51" i="3" l="1"/>
  <c r="K54" i="3"/>
  <c r="K57" i="3"/>
  <c r="K76" i="3" l="1"/>
  <c r="N68" i="3" l="1"/>
  <c r="K70" i="3" l="1"/>
  <c r="K87" i="3"/>
  <c r="K90" i="3"/>
  <c r="K93" i="3"/>
  <c r="K96" i="3"/>
  <c r="K99" i="3"/>
  <c r="K6" i="3"/>
  <c r="N39" i="3" l="1"/>
  <c r="B25" i="2"/>
  <c r="N74" i="3" l="1"/>
  <c r="N55" i="3"/>
  <c r="N88" i="3" l="1"/>
  <c r="N91" i="3"/>
  <c r="G23" i="1"/>
  <c r="G22" i="1"/>
  <c r="G21" i="1"/>
  <c r="G19" i="1"/>
  <c r="G18" i="1"/>
  <c r="G16" i="1"/>
  <c r="G15" i="1"/>
  <c r="G10" i="1"/>
  <c r="N97" i="3"/>
  <c r="N100" i="3"/>
  <c r="G12" i="1"/>
  <c r="G17" i="1"/>
  <c r="G20" i="1"/>
  <c r="G24" i="1"/>
  <c r="N94" i="3" l="1"/>
  <c r="N79" i="3"/>
  <c r="G26" i="1"/>
  <c r="I28" i="1"/>
  <c r="J28" i="1"/>
  <c r="K28" i="1"/>
  <c r="H28" i="1"/>
  <c r="L28" i="1" l="1"/>
</calcChain>
</file>

<file path=xl/sharedStrings.xml><?xml version="1.0" encoding="utf-8"?>
<sst xmlns="http://schemas.openxmlformats.org/spreadsheetml/2006/main" count="666" uniqueCount="257">
  <si>
    <t xml:space="preserve"> </t>
  </si>
  <si>
    <t>Certificates of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</si>
  <si>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</si>
  <si>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</si>
  <si>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</si>
  <si>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</si>
  <si>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</si>
  <si>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</si>
  <si>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</si>
  <si>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</si>
  <si>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</si>
  <si>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</si>
  <si>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</si>
  <si>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</si>
  <si>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</si>
  <si>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</si>
  <si>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</si>
  <si>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</si>
  <si>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</si>
  <si>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</si>
  <si>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</si>
  <si>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</si>
  <si>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</si>
  <si>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</si>
  <si>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</si>
  <si>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</si>
  <si>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</si>
  <si>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</si>
  <si>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</si>
  <si>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</si>
  <si>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</si>
  <si>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</si>
  <si>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</si>
  <si>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</si>
  <si>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</si>
  <si>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</si>
  <si>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</si>
  <si>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</si>
  <si>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</si>
  <si>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</si>
  <si>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</si>
  <si>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</si>
  <si>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</si>
  <si>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</si>
  <si>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</si>
  <si>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</si>
  <si>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</si>
  <si>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</si>
  <si>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</si>
  <si>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</si>
  <si>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</si>
  <si>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</si>
  <si>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</si>
  <si>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</si>
  <si>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</si>
  <si>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</si>
  <si>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</si>
  <si>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</si>
  <si>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</si>
  <si>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</si>
  <si>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</si>
  <si>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</si>
  <si>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</si>
  <si>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</si>
  <si>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</si>
  <si>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</si>
  <si>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</si>
  <si>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</si>
  <si>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</si>
  <si>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</si>
  <si>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</si>
  <si>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</si>
  <si>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</si>
  <si>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</si>
  <si>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</si>
  <si>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</si>
  <si>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</si>
  <si>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</si>
  <si>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</si>
  <si>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</si>
  <si>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</si>
  <si>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</si>
  <si>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</si>
  <si>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</si>
  <si>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</si>
  <si>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</si>
  <si>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</si>
  <si>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</si>
  <si>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</si>
  <si>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</si>
  <si>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</si>
  <si>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</si>
  <si>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</si>
  <si>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</si>
  <si>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</si>
  <si>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</si>
  <si>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</si>
  <si>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</si>
  <si>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</si>
  <si>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</si>
  <si>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</si>
  <si>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</si>
  <si>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</si>
  <si>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</si>
  <si>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</si>
  <si>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</si>
  <si>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</si>
  <si>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</si>
  <si>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</si>
  <si>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</si>
  <si>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</si>
  <si>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Bail Bondsmen Cash Holding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</si>
  <si>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</si>
  <si>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</si>
  <si>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</si>
  <si>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</si>
  <si>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</si>
  <si>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</si>
  <si>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</si>
  <si>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</si>
  <si>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</si>
  <si>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</si>
  <si>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</si>
  <si>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</si>
  <si>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 xml:space="preserve">       2. CD/Tex Daily</t>
  </si>
  <si>
    <t xml:space="preserve">    2 .C.D/Tex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</si>
  <si>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</si>
  <si>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</si>
  <si>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</si>
  <si>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</si>
  <si>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</si>
  <si>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</si>
  <si>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Pct 1</t>
  </si>
  <si>
    <t>Randall D. Williams Commissioner Pct 1</t>
  </si>
  <si>
    <t>2nd Qtr</t>
  </si>
  <si>
    <t>Texas Range Daily</t>
  </si>
  <si>
    <t>US Treasury Note</t>
  </si>
  <si>
    <t>Ameriprise FHLMC</t>
  </si>
  <si>
    <t>Ameriprise Ally Bank CD</t>
  </si>
  <si>
    <t>91282CAX9</t>
  </si>
  <si>
    <t>3134GXCB8</t>
  </si>
  <si>
    <t>91282CDM0</t>
  </si>
  <si>
    <t>02007GRH8</t>
  </si>
  <si>
    <t>Ameriprise Ally CD</t>
  </si>
  <si>
    <t>Ameriprise MMA Avg</t>
  </si>
  <si>
    <t>9128284A5</t>
  </si>
  <si>
    <t>American Express</t>
  </si>
  <si>
    <t>02589ADL3</t>
  </si>
  <si>
    <t>Bank United</t>
  </si>
  <si>
    <t>066519TA7</t>
  </si>
  <si>
    <t>Barclays Bank</t>
  </si>
  <si>
    <t>06740KRB5</t>
  </si>
  <si>
    <t>BMO Harris</t>
  </si>
  <si>
    <t>05600XHW3</t>
  </si>
  <si>
    <t>Safra Nat'l</t>
  </si>
  <si>
    <t>78658RJZ5</t>
  </si>
  <si>
    <t>Customers BK</t>
  </si>
  <si>
    <t>23204HKB3</t>
  </si>
  <si>
    <t>Pacific Western</t>
  </si>
  <si>
    <t>69506YTX7</t>
  </si>
  <si>
    <t xml:space="preserve">UBS Bank </t>
  </si>
  <si>
    <t>90348J4V9</t>
  </si>
  <si>
    <t>912828W43</t>
  </si>
  <si>
    <t>3134GXM68</t>
  </si>
  <si>
    <t>Ameriprise FHLM</t>
  </si>
  <si>
    <t>Ameriprise MMA</t>
  </si>
  <si>
    <t>Barclays Banks</t>
  </si>
  <si>
    <t>0811/2023</t>
  </si>
  <si>
    <t>Safra National</t>
  </si>
  <si>
    <t>Customers Bank</t>
  </si>
  <si>
    <t>UBS Bank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</si>
  <si>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</si>
  <si>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</si>
  <si>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</si>
  <si>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</si>
  <si>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</si>
  <si>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</si>
  <si>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</si>
  <si>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</si>
  <si>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</si>
  <si>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</si>
  <si>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</si>
  <si>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Interest To GF</t>
  </si>
  <si>
    <t>Interest to GF</t>
  </si>
  <si>
    <t xml:space="preserve">FFIN - Money Market 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</si>
  <si>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</si>
  <si>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</si>
  <si>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</si>
  <si>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</si>
  <si>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</si>
  <si>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</si>
  <si>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</si>
  <si>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FFIN Money Market</t>
  </si>
  <si>
    <t>Tex Range Daily</t>
  </si>
  <si>
    <t>Gerogia Bank Ctr</t>
  </si>
  <si>
    <t xml:space="preserve">3rd Qtr </t>
  </si>
  <si>
    <t>Texas Range TERM</t>
  </si>
  <si>
    <t>1258-00</t>
  </si>
  <si>
    <t>Indep Bk McKinney</t>
  </si>
  <si>
    <t>45385JAP3</t>
  </si>
  <si>
    <t>Zions Bancorp Salt Lake</t>
  </si>
  <si>
    <t>98970LF40</t>
  </si>
  <si>
    <t>Preferred Bk Los Angeles</t>
  </si>
  <si>
    <t>740367RK5</t>
  </si>
  <si>
    <t>Western Alliance Phoenix</t>
  </si>
  <si>
    <t>95763PLN9</t>
  </si>
  <si>
    <t>19623RCB1</t>
  </si>
  <si>
    <t>Sandy Sprg Olney MD</t>
  </si>
  <si>
    <t>Colony BK Fitzgerald GA</t>
  </si>
  <si>
    <t>800364FB2</t>
  </si>
  <si>
    <t>Wells Fargo Sioux Falls</t>
  </si>
  <si>
    <t>90984P6K6</t>
  </si>
  <si>
    <t>United Cmnty Bank</t>
  </si>
  <si>
    <t>US Treasury Bill</t>
  </si>
  <si>
    <t>912796Y37</t>
  </si>
  <si>
    <t>Premier Bk Youngstown</t>
  </si>
  <si>
    <t>74049NBG1</t>
  </si>
  <si>
    <t>Centier Bank Whiting</t>
  </si>
  <si>
    <t>15140RCM9</t>
  </si>
  <si>
    <t>Valley Natl Passaic NJ</t>
  </si>
  <si>
    <t>919853JG7</t>
  </si>
  <si>
    <t>First B&amp;T Lubbock</t>
  </si>
  <si>
    <t>319042GK7</t>
  </si>
  <si>
    <t>Goldman Sachs BK USA</t>
  </si>
  <si>
    <t>38150VHA0</t>
  </si>
  <si>
    <t>912828V23</t>
  </si>
  <si>
    <t>1258-02</t>
  </si>
  <si>
    <t>Texas Range SELECT</t>
  </si>
  <si>
    <t>FFIN Operations CK Fund</t>
  </si>
  <si>
    <t>Tex Range TERM</t>
  </si>
  <si>
    <t>Indep Bk McKinnery</t>
  </si>
  <si>
    <t xml:space="preserve">Zions Bancorp </t>
  </si>
  <si>
    <t xml:space="preserve">Preferred BK </t>
  </si>
  <si>
    <t>Western Alliance</t>
  </si>
  <si>
    <t>Colony Bk</t>
  </si>
  <si>
    <t>Sandy Spring</t>
  </si>
  <si>
    <t>United Cmnty Bk</t>
  </si>
  <si>
    <t xml:space="preserve">Premier Bk </t>
  </si>
  <si>
    <t>Centier Bank</t>
  </si>
  <si>
    <t xml:space="preserve">Valley Natl </t>
  </si>
  <si>
    <t>Goldman Sachs</t>
  </si>
  <si>
    <t xml:space="preserve">Bonds </t>
  </si>
  <si>
    <t>Tresury Bill/Notes</t>
  </si>
  <si>
    <t>Agency</t>
  </si>
  <si>
    <t>Tex Daily &amp; Select</t>
  </si>
  <si>
    <t xml:space="preserve">4th Qtr </t>
  </si>
  <si>
    <t>91282CFE6</t>
  </si>
  <si>
    <t>Amerant BK Coral Gab.</t>
  </si>
  <si>
    <t>0257QCA3</t>
  </si>
  <si>
    <t>Sofia Bank UT</t>
  </si>
  <si>
    <t>83407DBF2</t>
  </si>
  <si>
    <t>912797GE1</t>
  </si>
  <si>
    <t>91282BD56</t>
  </si>
  <si>
    <t>Bankwell BK CT</t>
  </si>
  <si>
    <t>06654BFH9</t>
  </si>
  <si>
    <t>Dept Deposit Domestic Relations</t>
  </si>
  <si>
    <t>Amerant Bk Coral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</si>
</sst>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4" fontId="7" fillId="0" borderId="0" xfId="1" applyFont="1" applyFill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9" fontId="3" fillId="0" borderId="0" xfId="6" applyNumberFormat="1" applyFont="1" applyBorder="1" applyAlignment="1"/>
    <xf numFmtId="169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69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9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8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0" fillId="0" borderId="6" xfId="1" applyFont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2" fillId="0" borderId="0" xfId="0" applyFont="1" applyFill="1"/>
    <xf numFmtId="164" fontId="3" fillId="0" borderId="0" xfId="1" applyFont="1" applyFill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69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0" fontId="20" fillId="0" borderId="0" xfId="0" applyFont="1" applyBorder="1"/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left"/>
    </xf>
    <xf numFmtId="164" fontId="3" fillId="8" borderId="0" xfId="1" applyFont="1" applyFill="1" applyBorder="1" applyAlignment="1" applyProtection="1"/>
    <xf numFmtId="0" fontId="3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65" fontId="2" fillId="0" borderId="0" xfId="3" applyFont="1" applyBorder="1" applyAlignment="1">
      <alignment horizontal="left"/>
    </xf>
    <xf numFmtId="0" fontId="7" fillId="5" borderId="0" xfId="0" applyFont="1" applyFill="1" applyAlignment="1">
      <alignment horizontal="right"/>
    </xf>
    <xf numFmtId="0" fontId="7" fillId="0" borderId="0" xfId="0" applyFont="1" applyBorder="1" applyAlignment="1">
      <alignment horizontal="right"/>
    </xf>
    <xf numFmtId="0" fontId="7" fillId="5" borderId="0" xfId="0" applyFont="1" applyFill="1" applyBorder="1" applyAlignment="1">
      <alignment horizontal="right"/>
    </xf>
    <xf numFmtId="164" fontId="3" fillId="7" borderId="0" xfId="1" applyFont="1" applyFill="1" applyBorder="1" applyAlignment="1" applyProtection="1">
      <alignment horizontal="right"/>
    </xf>
    <xf numFmtId="0" fontId="3" fillId="7" borderId="0" xfId="0" applyFont="1" applyFill="1" applyAlignment="1">
      <alignment horizontal="left"/>
    </xf>
    <xf numFmtId="0" fontId="17" fillId="0" borderId="0" xfId="0" applyFont="1" applyFill="1"/>
    <xf numFmtId="164" fontId="14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0" fontId="0" fillId="0" borderId="0" xfId="0" applyFont="1" applyFill="1" applyAlignment="1">
      <alignment horizontal="left"/>
    </xf>
    <xf numFmtId="164" fontId="3" fillId="8" borderId="0" xfId="1" applyFont="1" applyFill="1" applyBorder="1" applyAlignment="1" applyProtection="1">
      <alignment horizontal="right"/>
    </xf>
    <xf numFmtId="0" fontId="4" fillId="0" borderId="0" xfId="0" applyNumberFormat="1" applyFont="1" applyFill="1" applyAlignment="1">
      <alignment horizontal="center"/>
    </xf>
    <xf numFmtId="169" fontId="0" fillId="0" borderId="0" xfId="0" applyNumberFormat="1" applyFont="1" applyFill="1" applyBorder="1" applyAlignment="1">
      <alignment horizontal="left"/>
    </xf>
    <xf numFmtId="164" fontId="14" fillId="8" borderId="9" xfId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left"/>
    </xf>
    <xf numFmtId="164" fontId="14" fillId="0" borderId="2" xfId="1" applyNumberFormat="1" applyBorder="1"/>
    <xf numFmtId="169" fontId="0" fillId="0" borderId="0" xfId="0" applyNumberFormat="1" applyFont="1" applyFill="1" applyBorder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/>
    <xf numFmtId="169" fontId="6" fillId="0" borderId="0" xfId="0" applyNumberFormat="1" applyFont="1" applyFill="1" applyBorder="1" applyAlignment="1">
      <alignment horizontal="center"/>
    </xf>
    <xf numFmtId="164" fontId="6" fillId="0" borderId="0" xfId="1" applyFont="1" applyFill="1" applyAlignment="1">
      <alignment horizontal="left"/>
    </xf>
    <xf numFmtId="164" fontId="6" fillId="0" borderId="1" xfId="1" applyFont="1" applyBorder="1" applyAlignment="1">
      <alignment horizontal="left"/>
    </xf>
    <xf numFmtId="164" fontId="2" fillId="0" borderId="1" xfId="1" applyFont="1" applyFill="1" applyBorder="1" applyAlignment="1" applyProtection="1"/>
    <xf numFmtId="164" fontId="2" fillId="8" borderId="6" xfId="1" applyFont="1" applyFill="1" applyBorder="1" applyAlignment="1" applyProtection="1">
      <alignment horizontal="center"/>
    </xf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7" fillId="8" borderId="0" xfId="0" applyFont="1" applyFill="1" applyBorder="1" applyAlignment="1">
      <alignment horizontal="right"/>
    </xf>
    <xf numFmtId="0" fontId="7" fillId="8" borderId="0" xfId="0" applyNumberFormat="1" applyFont="1" applyFill="1" applyBorder="1" applyAlignment="1">
      <alignment horizontal="center"/>
    </xf>
    <xf numFmtId="164" fontId="7" fillId="8" borderId="0" xfId="1" applyFont="1" applyFill="1" applyBorder="1" applyAlignment="1" applyProtection="1"/>
    <xf numFmtId="164" fontId="7" fillId="0" borderId="0" xfId="1" applyFont="1" applyFill="1" applyBorder="1" applyAlignment="1" applyProtection="1">
      <alignment horizontal="right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/>
    <xf numFmtId="39" fontId="2" fillId="2" borderId="0" xfId="3" applyNumberFormat="1" applyFont="1" applyFill="1" applyBorder="1" applyAlignment="1" applyProtection="1">
      <alignment horizontal="center"/>
    </xf>
    <xf numFmtId="164" fontId="14" fillId="8" borderId="7" xfId="1" applyFill="1" applyBorder="1" applyAlignment="1" applyProtection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6.6634309849509382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62177709.090000004</c:v>
                </c:pt>
                <c:pt idx="1">
                  <c:v>4314532.34</c:v>
                </c:pt>
                <c:pt idx="2">
                  <c:v>7582946.1399999997</c:v>
                </c:pt>
                <c:pt idx="3">
                  <c:v>14500000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0.11791956498711204"/>
                  <c:y val="4.1397726638135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1479820627805"/>
                      <c:h val="0.20119303268909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76637987.849999994</c:v>
                </c:pt>
                <c:pt idx="1">
                  <c:v>6025350.1500000004</c:v>
                </c:pt>
                <c:pt idx="2">
                  <c:v>5836103.9800000004</c:v>
                </c:pt>
                <c:pt idx="3">
                  <c:v>14500000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62177709.090000004</c:v>
                </c:pt>
                <c:pt idx="1">
                  <c:v>4314532.34</c:v>
                </c:pt>
                <c:pt idx="2">
                  <c:v>7582946.1399999997</c:v>
                </c:pt>
                <c:pt idx="3">
                  <c:v>14500000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62177709.090000004</c:v>
                </c:pt>
                <c:pt idx="1">
                  <c:v>4314532.34</c:v>
                </c:pt>
                <c:pt idx="2">
                  <c:v>7582946.1399999997</c:v>
                </c:pt>
                <c:pt idx="3">
                  <c:v>14500000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49"/>
    </row>
    <row r="14" spans="2:5" ht="35.25" x14ac:dyDescent="0.5">
      <c r="B14" s="49"/>
      <c r="E14" s="50" t="s">
        <v>64</v>
      </c>
    </row>
    <row r="17" spans="5:5" ht="18" x14ac:dyDescent="0.25">
      <c r="E17" s="51" t="s">
        <v>65</v>
      </c>
    </row>
    <row r="20" spans="5:5" x14ac:dyDescent="0.2">
      <c r="E20" s="40" t="s">
        <v>66</v>
      </c>
    </row>
    <row r="21" spans="5:5" x14ac:dyDescent="0.2">
      <c r="E21" s="52">
        <v>45199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U26" sqref="U26"/>
    </sheetView>
  </sheetViews>
  <sheetFormatPr defaultRowHeight="12.75" x14ac:dyDescent="0.2"/>
  <cols>
    <col min="7" max="7" width="17.28515625" customWidth="1"/>
  </cols>
  <sheetData>
    <row r="1" spans="3:14" ht="15" x14ac:dyDescent="0.2">
      <c r="C1" s="53" t="s">
        <v>67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3:14" ht="15" x14ac:dyDescent="0.2">
      <c r="C2" s="53" t="s">
        <v>68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3:14" ht="15" x14ac:dyDescent="0.2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3:14" ht="15" x14ac:dyDescent="0.2">
      <c r="C4" s="53" t="s">
        <v>81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3:14" ht="15" x14ac:dyDescent="0.2">
      <c r="C5" s="53" t="s">
        <v>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3:14" ht="15" x14ac:dyDescent="0.2">
      <c r="C6" s="53" t="s">
        <v>70</v>
      </c>
      <c r="D6" s="53"/>
      <c r="E6" s="53"/>
      <c r="F6" s="53"/>
      <c r="G6" s="53"/>
      <c r="H6" s="53" t="s">
        <v>71</v>
      </c>
      <c r="I6" s="53"/>
      <c r="J6" s="53"/>
      <c r="K6" s="53"/>
      <c r="L6" s="53"/>
      <c r="M6" s="53"/>
      <c r="N6" s="53"/>
    </row>
    <row r="7" spans="3:14" ht="15" x14ac:dyDescent="0.2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3:14" ht="15" x14ac:dyDescent="0.2">
      <c r="C8" s="53" t="s">
        <v>72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3:14" ht="16.5" customHeight="1" x14ac:dyDescent="0.2">
      <c r="C9" s="53" t="s">
        <v>73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3:14" ht="15" x14ac:dyDescent="0.2"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3:14" ht="15" x14ac:dyDescent="0.2"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3:14" ht="15" x14ac:dyDescent="0.2"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3:14" ht="15" x14ac:dyDescent="0.2"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3:14" ht="15" x14ac:dyDescent="0.2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3:14" ht="15" x14ac:dyDescent="0.2">
      <c r="C15" s="54"/>
      <c r="D15" s="54"/>
      <c r="E15" s="54"/>
      <c r="F15" s="54"/>
      <c r="G15" s="53"/>
      <c r="H15" s="53"/>
      <c r="I15" s="54"/>
      <c r="J15" s="54"/>
      <c r="K15" s="54"/>
      <c r="L15" s="54"/>
      <c r="M15" s="53"/>
      <c r="N15" s="53"/>
    </row>
    <row r="16" spans="3:14" ht="15" x14ac:dyDescent="0.2">
      <c r="C16" s="55" t="s">
        <v>171</v>
      </c>
      <c r="D16" s="53"/>
      <c r="E16" s="53"/>
      <c r="F16" s="53"/>
      <c r="G16" s="53"/>
      <c r="H16" s="53"/>
      <c r="I16" s="53" t="s">
        <v>133</v>
      </c>
      <c r="J16" s="53"/>
      <c r="K16" s="53"/>
      <c r="L16" s="53"/>
      <c r="M16" s="53" t="s">
        <v>132</v>
      </c>
      <c r="N16" s="53"/>
    </row>
    <row r="17" spans="3:14" ht="15" x14ac:dyDescent="0.2">
      <c r="C17" s="55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3:14" ht="15" x14ac:dyDescent="0.2">
      <c r="C18" s="55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3:14" ht="15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3:14" ht="15" x14ac:dyDescent="0.2">
      <c r="C20" s="54"/>
      <c r="D20" s="54"/>
      <c r="E20" s="54"/>
      <c r="F20" s="54"/>
      <c r="G20" s="53"/>
      <c r="H20" s="53"/>
      <c r="I20" s="54"/>
      <c r="J20" s="54"/>
      <c r="K20" s="54"/>
      <c r="L20" s="54"/>
      <c r="M20" s="53"/>
      <c r="N20" s="53"/>
    </row>
    <row r="21" spans="3:14" ht="15" x14ac:dyDescent="0.2">
      <c r="C21" s="53" t="s">
        <v>74</v>
      </c>
      <c r="D21" s="53"/>
      <c r="E21" s="53"/>
      <c r="F21" s="53"/>
      <c r="G21" s="53"/>
      <c r="H21" s="53"/>
      <c r="I21" s="53" t="s">
        <v>110</v>
      </c>
      <c r="J21" s="53"/>
      <c r="K21" s="53"/>
      <c r="L21" s="53"/>
      <c r="M21" s="53"/>
      <c r="N21" s="53"/>
    </row>
    <row r="22" spans="3:14" ht="15" x14ac:dyDescent="0.2"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3:14" ht="15" x14ac:dyDescent="0.2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3:14" ht="15" x14ac:dyDescent="0.2"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3:14" ht="15" x14ac:dyDescent="0.2"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3:14" ht="15" x14ac:dyDescent="0.2">
      <c r="C26" s="54"/>
      <c r="D26" s="54"/>
      <c r="E26" s="54"/>
      <c r="F26" s="54"/>
      <c r="G26" s="53"/>
      <c r="H26" s="53"/>
      <c r="I26" s="54"/>
      <c r="J26" s="54"/>
      <c r="K26" s="54"/>
      <c r="L26" s="54"/>
      <c r="M26" s="53"/>
      <c r="N26" s="53"/>
    </row>
    <row r="27" spans="3:14" ht="15" x14ac:dyDescent="0.2">
      <c r="C27" s="53" t="s">
        <v>75</v>
      </c>
      <c r="D27" s="53"/>
      <c r="E27" s="53"/>
      <c r="F27" s="53"/>
      <c r="G27" s="53"/>
      <c r="H27" s="53"/>
      <c r="I27" s="53" t="s">
        <v>82</v>
      </c>
      <c r="J27" s="53"/>
      <c r="K27" s="53"/>
      <c r="L27" s="53"/>
      <c r="M27" s="53"/>
      <c r="N27" s="53"/>
    </row>
    <row r="28" spans="3:14" ht="15" x14ac:dyDescent="0.2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3:14" ht="15" x14ac:dyDescent="0.2"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3:14" ht="15" x14ac:dyDescent="0.2">
      <c r="C30" s="53" t="s">
        <v>83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3:14" ht="15" x14ac:dyDescent="0.2">
      <c r="C31" s="53" t="s">
        <v>84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3:14" ht="15" x14ac:dyDescent="0.2"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25" sqref="H25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95" customFormat="1" ht="19.5" x14ac:dyDescent="0.3">
      <c r="B5" s="96"/>
      <c r="C5" s="96"/>
      <c r="D5" s="98" t="s">
        <v>91</v>
      </c>
      <c r="E5" s="96"/>
      <c r="F5" s="96"/>
      <c r="G5" s="97"/>
      <c r="H5" s="96"/>
      <c r="I5" s="96"/>
      <c r="J5" s="98" t="s">
        <v>91</v>
      </c>
      <c r="K5" s="96"/>
      <c r="L5" s="96"/>
    </row>
    <row r="6" spans="1:12" s="11" customFormat="1" x14ac:dyDescent="0.2">
      <c r="B6" s="3"/>
      <c r="C6" s="3"/>
      <c r="D6" s="12">
        <v>44986</v>
      </c>
      <c r="E6" s="3"/>
      <c r="F6" s="3"/>
      <c r="G6" s="10"/>
      <c r="H6" s="3"/>
      <c r="I6" s="3"/>
      <c r="J6" s="12">
        <v>45170</v>
      </c>
      <c r="K6" s="3"/>
      <c r="L6" s="3"/>
    </row>
    <row r="7" spans="1:12" x14ac:dyDescent="0.2">
      <c r="B7" s="13" t="s">
        <v>109</v>
      </c>
      <c r="C7" s="3"/>
      <c r="D7" s="13" t="s">
        <v>243</v>
      </c>
      <c r="E7" s="3"/>
      <c r="F7" s="3"/>
      <c r="G7" s="10"/>
      <c r="H7" s="13" t="s">
        <v>109</v>
      </c>
      <c r="J7" s="13" t="s">
        <v>243</v>
      </c>
    </row>
    <row r="8" spans="1:12" x14ac:dyDescent="0.2">
      <c r="B8" s="56" t="s">
        <v>244</v>
      </c>
      <c r="C8" s="13" t="s">
        <v>1</v>
      </c>
      <c r="D8" s="13" t="s">
        <v>241</v>
      </c>
      <c r="E8" s="13" t="s">
        <v>127</v>
      </c>
      <c r="F8" s="3"/>
      <c r="G8" s="10"/>
      <c r="H8" s="56" t="s">
        <v>244</v>
      </c>
      <c r="I8" s="13" t="s">
        <v>1</v>
      </c>
      <c r="J8" s="13" t="s">
        <v>241</v>
      </c>
      <c r="K8" s="13" t="s">
        <v>127</v>
      </c>
    </row>
    <row r="9" spans="1:12" s="16" customFormat="1" x14ac:dyDescent="0.2">
      <c r="A9" s="14"/>
      <c r="B9" s="177" t="s">
        <v>123</v>
      </c>
      <c r="C9" s="15" t="s">
        <v>2</v>
      </c>
      <c r="D9" s="16" t="s">
        <v>242</v>
      </c>
      <c r="E9" s="15" t="s">
        <v>3</v>
      </c>
      <c r="F9" s="15" t="s">
        <v>4</v>
      </c>
      <c r="G9" s="10"/>
      <c r="H9" s="177" t="s">
        <v>123</v>
      </c>
      <c r="I9" s="15" t="s">
        <v>2</v>
      </c>
      <c r="J9" s="16" t="s">
        <v>242</v>
      </c>
      <c r="K9" s="15" t="s">
        <v>3</v>
      </c>
      <c r="L9" s="15" t="s">
        <v>4</v>
      </c>
    </row>
    <row r="10" spans="1:12" s="17" customFormat="1" x14ac:dyDescent="0.2">
      <c r="A10" s="17" t="s">
        <v>5</v>
      </c>
      <c r="B10" s="94">
        <v>25597902.670000002</v>
      </c>
      <c r="C10" s="102">
        <v>4554350.1500000004</v>
      </c>
      <c r="D10" s="18">
        <v>3340434.58</v>
      </c>
      <c r="E10" s="18">
        <v>12000000</v>
      </c>
      <c r="F10" s="18">
        <f t="shared" ref="F10:F24" si="0">SUM(B10:E10)</f>
        <v>45492687.399999999</v>
      </c>
      <c r="G10" s="19">
        <f>SUM(C10:F10)</f>
        <v>65387472.129999995</v>
      </c>
      <c r="H10" s="94">
        <v>15024906.4</v>
      </c>
      <c r="I10" s="102">
        <v>3587831.12</v>
      </c>
      <c r="J10" s="18">
        <v>4333014.76</v>
      </c>
      <c r="K10" s="18">
        <v>12000000</v>
      </c>
      <c r="L10" s="18">
        <f t="shared" ref="L10:L24" si="1">SUM(H10:K10)</f>
        <v>34945752.280000001</v>
      </c>
    </row>
    <row r="11" spans="1:12" s="17" customFormat="1" x14ac:dyDescent="0.2">
      <c r="A11" s="17" t="s">
        <v>131</v>
      </c>
      <c r="B11" s="94">
        <v>14261930.98</v>
      </c>
      <c r="C11" s="219"/>
      <c r="D11" s="18"/>
      <c r="E11" s="18"/>
      <c r="F11" s="18">
        <f t="shared" si="0"/>
        <v>14261930.98</v>
      </c>
      <c r="G11" s="19"/>
      <c r="H11" s="94">
        <v>14143179.1</v>
      </c>
      <c r="I11" s="219"/>
      <c r="J11" s="18"/>
      <c r="K11" s="18"/>
      <c r="L11" s="18">
        <f t="shared" si="1"/>
        <v>14143179.1</v>
      </c>
    </row>
    <row r="12" spans="1:12" s="17" customFormat="1" x14ac:dyDescent="0.2">
      <c r="A12" s="17" t="s">
        <v>6</v>
      </c>
      <c r="B12" s="18">
        <v>5946.83</v>
      </c>
      <c r="C12" s="103"/>
      <c r="D12" s="18"/>
      <c r="E12" s="18"/>
      <c r="F12" s="18">
        <f t="shared" si="0"/>
        <v>5946.83</v>
      </c>
      <c r="G12" s="19">
        <f>SUM(C12:F12)</f>
        <v>5946.83</v>
      </c>
      <c r="H12" s="18">
        <v>6000.46</v>
      </c>
      <c r="I12" s="103"/>
      <c r="J12" s="18"/>
      <c r="K12" s="18"/>
      <c r="L12" s="18">
        <f t="shared" si="1"/>
        <v>6000.46</v>
      </c>
    </row>
    <row r="13" spans="1:12" s="17" customFormat="1" x14ac:dyDescent="0.2">
      <c r="A13" s="17" t="s">
        <v>80</v>
      </c>
      <c r="B13" s="18">
        <v>5034.9399999999996</v>
      </c>
      <c r="C13" s="103"/>
      <c r="D13" s="18"/>
      <c r="E13" s="18"/>
      <c r="F13" s="18">
        <f t="shared" si="0"/>
        <v>5034.9399999999996</v>
      </c>
      <c r="G13" s="19"/>
      <c r="H13" s="18">
        <v>5080.34</v>
      </c>
      <c r="I13" s="103"/>
      <c r="J13" s="18"/>
      <c r="K13" s="18"/>
      <c r="L13" s="18">
        <f t="shared" si="1"/>
        <v>5080.34</v>
      </c>
    </row>
    <row r="14" spans="1:12" s="17" customFormat="1" x14ac:dyDescent="0.2">
      <c r="A14" s="17" t="s">
        <v>119</v>
      </c>
      <c r="B14" s="18">
        <v>8927120.6899999995</v>
      </c>
      <c r="C14" s="103">
        <v>1471000</v>
      </c>
      <c r="D14" s="18">
        <v>2495669.4</v>
      </c>
      <c r="E14" s="18"/>
      <c r="F14" s="18">
        <f t="shared" si="0"/>
        <v>12893790.09</v>
      </c>
      <c r="G14" s="19"/>
      <c r="H14" s="18">
        <v>6969974.1399999997</v>
      </c>
      <c r="I14" s="103">
        <v>726701.22</v>
      </c>
      <c r="J14" s="18">
        <v>3249931.38</v>
      </c>
      <c r="K14" s="18"/>
      <c r="L14" s="18">
        <f t="shared" si="1"/>
        <v>10946606.739999998</v>
      </c>
    </row>
    <row r="15" spans="1:12" s="17" customFormat="1" x14ac:dyDescent="0.2">
      <c r="A15" s="17" t="s">
        <v>7</v>
      </c>
      <c r="B15" s="18">
        <v>660635.66</v>
      </c>
      <c r="D15" s="20"/>
      <c r="E15" s="18">
        <v>1500000</v>
      </c>
      <c r="F15" s="18">
        <f t="shared" si="0"/>
        <v>2160635.66</v>
      </c>
      <c r="G15" s="19">
        <f t="shared" ref="G15:G25" si="2">SUM(C15:F15)</f>
        <v>3660635.66</v>
      </c>
      <c r="H15" s="18">
        <v>605229.06000000006</v>
      </c>
      <c r="J15" s="20"/>
      <c r="K15" s="18">
        <v>1500000</v>
      </c>
      <c r="L15" s="18">
        <f t="shared" si="1"/>
        <v>2105229.06</v>
      </c>
    </row>
    <row r="16" spans="1:12" s="17" customFormat="1" x14ac:dyDescent="0.2">
      <c r="A16" s="17" t="s">
        <v>8</v>
      </c>
      <c r="B16" s="18">
        <v>1644565.29</v>
      </c>
      <c r="D16" s="18"/>
      <c r="E16" s="18">
        <v>1000000</v>
      </c>
      <c r="F16" s="18">
        <f t="shared" si="0"/>
        <v>2644565.29</v>
      </c>
      <c r="G16" s="19">
        <f t="shared" si="2"/>
        <v>3644565.29</v>
      </c>
      <c r="H16" s="18">
        <v>1773148.65</v>
      </c>
      <c r="J16" s="18"/>
      <c r="K16" s="18">
        <v>1000000</v>
      </c>
      <c r="L16" s="18">
        <f t="shared" si="1"/>
        <v>2773148.65</v>
      </c>
    </row>
    <row r="17" spans="1:13" s="17" customFormat="1" x14ac:dyDescent="0.2">
      <c r="A17" s="17" t="s">
        <v>9</v>
      </c>
      <c r="B17" s="18">
        <v>3835211.58</v>
      </c>
      <c r="D17" s="18"/>
      <c r="E17" s="18"/>
      <c r="F17" s="18">
        <f t="shared" si="0"/>
        <v>3835211.58</v>
      </c>
      <c r="G17" s="19">
        <f t="shared" si="2"/>
        <v>3835211.58</v>
      </c>
      <c r="H17" s="18">
        <v>3141535.6</v>
      </c>
      <c r="J17" s="18"/>
      <c r="K17" s="18"/>
      <c r="L17" s="18">
        <f t="shared" si="1"/>
        <v>3141535.6</v>
      </c>
    </row>
    <row r="18" spans="1:13" s="17" customFormat="1" x14ac:dyDescent="0.2">
      <c r="A18" s="17" t="s">
        <v>10</v>
      </c>
      <c r="B18" s="18">
        <v>69056.78</v>
      </c>
      <c r="D18" s="21"/>
      <c r="E18" s="18"/>
      <c r="F18" s="18">
        <f t="shared" si="0"/>
        <v>69056.78</v>
      </c>
      <c r="G18" s="19">
        <f t="shared" si="2"/>
        <v>69056.78</v>
      </c>
      <c r="H18" s="18">
        <v>70382.36</v>
      </c>
      <c r="J18" s="21"/>
      <c r="K18" s="18"/>
      <c r="L18" s="18">
        <f t="shared" si="1"/>
        <v>70382.36</v>
      </c>
    </row>
    <row r="19" spans="1:13" s="17" customFormat="1" x14ac:dyDescent="0.2">
      <c r="A19" s="17" t="s">
        <v>11</v>
      </c>
      <c r="B19" s="18">
        <v>1380837.09</v>
      </c>
      <c r="D19" s="21"/>
      <c r="E19" s="18"/>
      <c r="F19" s="18">
        <f t="shared" si="0"/>
        <v>1380837.09</v>
      </c>
      <c r="G19" s="19">
        <f t="shared" si="2"/>
        <v>1380837.09</v>
      </c>
      <c r="H19" s="18">
        <v>1426248.42</v>
      </c>
      <c r="J19" s="21"/>
      <c r="K19" s="18"/>
      <c r="L19" s="18">
        <f t="shared" si="1"/>
        <v>1426248.42</v>
      </c>
    </row>
    <row r="20" spans="1:13" s="17" customFormat="1" x14ac:dyDescent="0.2">
      <c r="A20" s="17" t="s">
        <v>12</v>
      </c>
      <c r="B20" s="18">
        <v>34937.24</v>
      </c>
      <c r="D20" s="18"/>
      <c r="E20" s="18"/>
      <c r="F20" s="18">
        <f t="shared" si="0"/>
        <v>34937.24</v>
      </c>
      <c r="G20" s="19">
        <f t="shared" si="2"/>
        <v>34937.24</v>
      </c>
      <c r="H20" s="18">
        <v>1627.05</v>
      </c>
      <c r="J20" s="18"/>
      <c r="K20" s="18"/>
      <c r="L20" s="18">
        <f t="shared" si="1"/>
        <v>1627.05</v>
      </c>
    </row>
    <row r="21" spans="1:13" s="17" customFormat="1" x14ac:dyDescent="0.2">
      <c r="A21" s="17" t="s">
        <v>13</v>
      </c>
      <c r="B21" s="18">
        <v>1412898.56</v>
      </c>
      <c r="D21" s="18"/>
      <c r="E21" s="18"/>
      <c r="F21" s="18">
        <f t="shared" si="0"/>
        <v>1412898.56</v>
      </c>
      <c r="G21" s="19">
        <f t="shared" si="2"/>
        <v>1412898.56</v>
      </c>
      <c r="H21" s="18">
        <v>384419.76</v>
      </c>
      <c r="J21" s="18"/>
      <c r="K21" s="18"/>
      <c r="L21" s="18">
        <f t="shared" si="1"/>
        <v>384419.76</v>
      </c>
    </row>
    <row r="22" spans="1:13" s="17" customFormat="1" x14ac:dyDescent="0.2">
      <c r="A22" s="17" t="s">
        <v>94</v>
      </c>
      <c r="B22" s="18">
        <v>1050206.51</v>
      </c>
      <c r="D22" s="18"/>
      <c r="E22" s="18"/>
      <c r="F22" s="18">
        <f t="shared" si="0"/>
        <v>1050206.51</v>
      </c>
      <c r="G22" s="19">
        <f t="shared" si="2"/>
        <v>1050206.51</v>
      </c>
      <c r="H22" s="18">
        <v>1059804.42</v>
      </c>
      <c r="J22" s="18"/>
      <c r="K22" s="18"/>
      <c r="L22" s="18">
        <f t="shared" si="1"/>
        <v>1059804.42</v>
      </c>
    </row>
    <row r="23" spans="1:13" s="17" customFormat="1" x14ac:dyDescent="0.2">
      <c r="A23" s="17" t="s">
        <v>14</v>
      </c>
      <c r="B23" s="18">
        <v>3182628.34</v>
      </c>
      <c r="D23" s="18"/>
      <c r="E23" s="18"/>
      <c r="F23" s="18">
        <f t="shared" si="0"/>
        <v>3182628.34</v>
      </c>
      <c r="G23" s="19">
        <f t="shared" si="2"/>
        <v>3182628.34</v>
      </c>
      <c r="H23" s="18">
        <v>2202950.56</v>
      </c>
      <c r="J23" s="18"/>
      <c r="K23" s="18"/>
      <c r="L23" s="18">
        <f t="shared" si="1"/>
        <v>2202950.56</v>
      </c>
    </row>
    <row r="24" spans="1:13" s="17" customFormat="1" x14ac:dyDescent="0.2">
      <c r="A24" s="17" t="s">
        <v>15</v>
      </c>
      <c r="B24" s="18">
        <v>14569074.689999999</v>
      </c>
      <c r="D24" s="18"/>
      <c r="E24" s="18"/>
      <c r="F24" s="18">
        <f t="shared" si="0"/>
        <v>14569074.689999999</v>
      </c>
      <c r="G24" s="19">
        <f t="shared" si="2"/>
        <v>14569074.689999999</v>
      </c>
      <c r="H24" s="18">
        <v>15363222.77</v>
      </c>
      <c r="J24" s="18"/>
      <c r="K24" s="18"/>
      <c r="L24" s="18">
        <f t="shared" si="1"/>
        <v>15363222.77</v>
      </c>
    </row>
    <row r="25" spans="1:13" s="14" customFormat="1" x14ac:dyDescent="0.2">
      <c r="B25" s="22"/>
      <c r="D25" s="22"/>
      <c r="E25" s="3"/>
      <c r="G25" s="19">
        <f t="shared" si="2"/>
        <v>0</v>
      </c>
      <c r="H25" s="22"/>
      <c r="J25" s="22"/>
      <c r="K25" s="3"/>
    </row>
    <row r="26" spans="1:13" s="17" customFormat="1" x14ac:dyDescent="0.2">
      <c r="A26" s="24" t="s">
        <v>4</v>
      </c>
      <c r="B26" s="18">
        <f>SUM(B10:B25)</f>
        <v>76637987.849999994</v>
      </c>
      <c r="C26" s="103">
        <f>SUM(C10:C25)</f>
        <v>6025350.1500000004</v>
      </c>
      <c r="D26" s="18">
        <f>SUM(D10:D25)</f>
        <v>5836103.9800000004</v>
      </c>
      <c r="E26" s="163">
        <f>SUM(E10:E25)</f>
        <v>14500000</v>
      </c>
      <c r="F26" s="165">
        <f>SUM(F10:F25)</f>
        <v>102999441.98</v>
      </c>
      <c r="G26" s="19">
        <f t="shared" ref="G26" si="3">SUM(G10:G25)</f>
        <v>98233470.700000003</v>
      </c>
      <c r="H26" s="18">
        <f>SUM(H10:H25)</f>
        <v>62177709.090000004</v>
      </c>
      <c r="I26" s="103">
        <f>SUM(I10:I25)</f>
        <v>4314532.34</v>
      </c>
      <c r="J26" s="18">
        <f>SUM(J10:J25)</f>
        <v>7582946.1399999997</v>
      </c>
      <c r="K26" s="163">
        <f>SUM(K10:K25)</f>
        <v>14500000</v>
      </c>
      <c r="L26" s="165">
        <f>SUM(L10:L25)</f>
        <v>88575187.570000008</v>
      </c>
      <c r="M26" s="164"/>
    </row>
    <row r="27" spans="1:13" x14ac:dyDescent="0.2">
      <c r="B27" s="3"/>
      <c r="C27" s="3"/>
      <c r="D27" s="3"/>
      <c r="E27" s="3"/>
      <c r="F27" s="3"/>
      <c r="G27" s="10"/>
    </row>
    <row r="28" spans="1:13" x14ac:dyDescent="0.2">
      <c r="A28" t="s">
        <v>16</v>
      </c>
      <c r="B28" s="3"/>
      <c r="C28" s="3"/>
      <c r="D28" s="3"/>
      <c r="E28" s="3"/>
      <c r="F28" s="3" t="s">
        <v>0</v>
      </c>
      <c r="G28" s="10"/>
      <c r="H28" s="3">
        <f>SUM(H26-B26)</f>
        <v>-14460278.75999999</v>
      </c>
      <c r="I28" s="3">
        <f>SUM(I26-C26)</f>
        <v>-1710817.8100000005</v>
      </c>
      <c r="J28" s="3">
        <f>SUM(J26-D26)</f>
        <v>1746842.1599999992</v>
      </c>
      <c r="K28" s="3">
        <f>SUM(K26-E26)</f>
        <v>0</v>
      </c>
      <c r="L28" s="3">
        <f>SUM(H28:K28)</f>
        <v>-14424254.409999993</v>
      </c>
    </row>
    <row r="29" spans="1:13" x14ac:dyDescent="0.2">
      <c r="B29" s="3"/>
      <c r="C29" s="22"/>
      <c r="D29" s="3"/>
      <c r="E29" s="3"/>
      <c r="F29" s="7"/>
      <c r="G29" s="23"/>
      <c r="L29"/>
    </row>
    <row r="30" spans="1:13" x14ac:dyDescent="0.2">
      <c r="B30" s="3"/>
      <c r="C30" s="3"/>
      <c r="D30" s="3"/>
      <c r="E30" s="3"/>
      <c r="F30" s="3"/>
      <c r="G30" s="25"/>
    </row>
    <row r="31" spans="1:13" x14ac:dyDescent="0.2">
      <c r="B31" s="3"/>
      <c r="C31" s="3"/>
      <c r="D31" s="3"/>
      <c r="E31" s="3"/>
      <c r="F31" s="3"/>
      <c r="G31" s="25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  <c r="K33" s="3" t="s">
        <v>90</v>
      </c>
    </row>
    <row r="34" spans="2:12" x14ac:dyDescent="0.2">
      <c r="B34" s="3"/>
      <c r="C34" s="3"/>
      <c r="D34" s="3"/>
      <c r="E34" s="3" t="s">
        <v>115</v>
      </c>
      <c r="F34" s="3"/>
      <c r="G34" s="25"/>
      <c r="K34" s="3" t="s">
        <v>116</v>
      </c>
    </row>
    <row r="35" spans="2:12" x14ac:dyDescent="0.2">
      <c r="B35" s="3"/>
      <c r="C35" s="3"/>
      <c r="D35" s="3"/>
      <c r="E35" s="3" t="s">
        <v>125</v>
      </c>
      <c r="F35" s="3"/>
      <c r="G35" s="25"/>
      <c r="K35" s="3" t="s">
        <v>124</v>
      </c>
    </row>
    <row r="36" spans="2:12" x14ac:dyDescent="0.2">
      <c r="B36" s="3"/>
      <c r="C36" s="3"/>
      <c r="D36" s="3"/>
      <c r="E36" s="3" t="s">
        <v>88</v>
      </c>
      <c r="F36" s="3"/>
      <c r="G36" s="25"/>
      <c r="K36" s="3" t="s">
        <v>86</v>
      </c>
    </row>
    <row r="37" spans="2:12" x14ac:dyDescent="0.2">
      <c r="B37" s="3"/>
      <c r="C37" s="3"/>
      <c r="D37" s="3"/>
      <c r="E37" s="3" t="s">
        <v>89</v>
      </c>
      <c r="F37" s="3"/>
      <c r="G37" s="25"/>
      <c r="K37" s="3" t="s">
        <v>87</v>
      </c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48"/>
  <sheetViews>
    <sheetView showGridLines="0" tabSelected="1" showWhiteSpace="0" view="pageLayout" topLeftCell="A4" zoomScaleNormal="114" workbookViewId="0">
      <selection activeCell="S29" sqref="S29"/>
    </sheetView>
  </sheetViews>
  <sheetFormatPr defaultRowHeight="12.75" x14ac:dyDescent="0.2"/>
  <cols>
    <col min="1" max="1" width="17.85546875" style="26" customWidth="1"/>
    <col min="2" max="2" width="8.7109375" style="106" bestFit="1" customWidth="1"/>
    <col min="3" max="3" width="20.140625" style="117" customWidth="1"/>
    <col min="4" max="4" width="5.28515625" style="176" customWidth="1"/>
    <col min="5" max="5" width="11.140625" style="26" customWidth="1"/>
    <col min="6" max="6" width="13" style="27" customWidth="1"/>
    <col min="7" max="7" width="22.7109375" style="131" customWidth="1"/>
    <col min="8" max="8" width="15.42578125" style="135" customWidth="1"/>
    <col min="9" max="9" width="17.140625" style="134" bestFit="1" customWidth="1"/>
    <col min="10" max="10" width="13.7109375" style="131" customWidth="1"/>
    <col min="11" max="11" width="15.140625" style="138" customWidth="1"/>
    <col min="12" max="12" width="12.42578125" style="131" bestFit="1" customWidth="1"/>
    <col min="13" max="13" width="13.7109375" style="131" customWidth="1"/>
    <col min="14" max="14" width="13.28515625" style="131" customWidth="1"/>
    <col min="15" max="114" width="8.85546875" style="14"/>
  </cols>
  <sheetData>
    <row r="2" spans="1:114" s="33" customFormat="1" x14ac:dyDescent="0.2">
      <c r="B2" s="112"/>
      <c r="C2" s="113"/>
      <c r="D2" s="170"/>
      <c r="F2" s="29"/>
      <c r="G2" s="162"/>
      <c r="H2" s="234"/>
      <c r="I2" s="222"/>
      <c r="J2" s="162" t="s">
        <v>245</v>
      </c>
      <c r="K2" s="221"/>
      <c r="L2" s="162" t="s">
        <v>117</v>
      </c>
      <c r="M2" s="162" t="s">
        <v>134</v>
      </c>
      <c r="N2" s="162" t="s">
        <v>195</v>
      </c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</row>
    <row r="3" spans="1:114" s="33" customFormat="1" x14ac:dyDescent="0.2">
      <c r="A3" s="28" t="s">
        <v>17</v>
      </c>
      <c r="B3" s="112"/>
      <c r="C3" s="114" t="s">
        <v>18</v>
      </c>
      <c r="D3" s="170" t="s">
        <v>107</v>
      </c>
      <c r="E3" s="28" t="s">
        <v>19</v>
      </c>
      <c r="F3" s="29" t="s">
        <v>20</v>
      </c>
      <c r="G3" s="111" t="s">
        <v>21</v>
      </c>
      <c r="H3" s="212" t="s">
        <v>22</v>
      </c>
      <c r="I3" s="212" t="s">
        <v>23</v>
      </c>
      <c r="J3" s="162" t="s">
        <v>24</v>
      </c>
      <c r="K3" s="221" t="s">
        <v>76</v>
      </c>
      <c r="L3" s="162" t="s">
        <v>24</v>
      </c>
      <c r="M3" s="162" t="s">
        <v>24</v>
      </c>
      <c r="N3" s="162" t="s">
        <v>24</v>
      </c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</row>
    <row r="4" spans="1:114" s="30" customFormat="1" x14ac:dyDescent="0.2">
      <c r="B4" s="225"/>
      <c r="C4" s="115" t="s">
        <v>25</v>
      </c>
      <c r="D4" s="171" t="s">
        <v>108</v>
      </c>
      <c r="E4" s="31" t="s">
        <v>26</v>
      </c>
      <c r="F4" s="32" t="s">
        <v>27</v>
      </c>
      <c r="G4" s="226" t="s">
        <v>28</v>
      </c>
      <c r="H4" s="235"/>
      <c r="I4" s="236"/>
      <c r="J4" s="228" t="s">
        <v>29</v>
      </c>
      <c r="K4" s="229" t="s">
        <v>29</v>
      </c>
      <c r="L4" s="228" t="s">
        <v>29</v>
      </c>
      <c r="M4" s="228" t="s">
        <v>29</v>
      </c>
      <c r="N4" s="228" t="s">
        <v>29</v>
      </c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</row>
    <row r="5" spans="1:114" ht="14.25" customHeight="1" x14ac:dyDescent="0.2">
      <c r="A5" s="33" t="s">
        <v>30</v>
      </c>
      <c r="C5" s="116" t="s">
        <v>113</v>
      </c>
      <c r="D5" s="155">
        <v>4.6509999999999998</v>
      </c>
      <c r="F5" s="58">
        <v>45199</v>
      </c>
      <c r="G5" s="130">
        <v>933377.75</v>
      </c>
      <c r="H5" s="130">
        <v>933377.75</v>
      </c>
      <c r="I5" s="130">
        <v>933377.75</v>
      </c>
      <c r="J5" s="210">
        <v>67955.8</v>
      </c>
      <c r="K5" s="193">
        <f>SUM(J5+L5+M5+N5)</f>
        <v>436962.95</v>
      </c>
      <c r="L5" s="210">
        <v>67952.3</v>
      </c>
      <c r="M5" s="210">
        <v>198903.54</v>
      </c>
      <c r="N5" s="210">
        <v>102151.31</v>
      </c>
    </row>
    <row r="6" spans="1:114" ht="14.25" customHeight="1" x14ac:dyDescent="0.2">
      <c r="A6" s="33"/>
      <c r="C6" s="116" t="s">
        <v>184</v>
      </c>
      <c r="D6" s="155">
        <v>4.6509999999999998</v>
      </c>
      <c r="F6" s="58">
        <v>45199</v>
      </c>
      <c r="G6" s="130">
        <v>1048436.74</v>
      </c>
      <c r="H6" s="130">
        <v>1048436.74</v>
      </c>
      <c r="I6" s="130">
        <v>1048436.74</v>
      </c>
      <c r="J6" s="130">
        <v>86836.28</v>
      </c>
      <c r="K6" s="138">
        <f t="shared" ref="K6:K48" si="0">SUM(J6+L6+M6+N6)</f>
        <v>248436.74</v>
      </c>
      <c r="L6" s="130">
        <v>0</v>
      </c>
      <c r="M6" s="130">
        <v>28767.119999999999</v>
      </c>
      <c r="N6" s="130">
        <v>132833.34</v>
      </c>
    </row>
    <row r="7" spans="1:114" ht="14.25" customHeight="1" x14ac:dyDescent="0.2">
      <c r="A7" s="99" t="s">
        <v>96</v>
      </c>
      <c r="B7" s="126">
        <v>208.1</v>
      </c>
      <c r="C7" s="116" t="s">
        <v>104</v>
      </c>
      <c r="D7" s="155">
        <v>4.6109999999999998</v>
      </c>
      <c r="F7" s="58">
        <v>45199</v>
      </c>
      <c r="G7" s="130">
        <v>800</v>
      </c>
      <c r="H7" s="130">
        <v>800</v>
      </c>
      <c r="I7" s="130">
        <v>800</v>
      </c>
      <c r="J7" s="130">
        <v>760.76</v>
      </c>
      <c r="K7" s="138">
        <f t="shared" si="0"/>
        <v>17604.560000000001</v>
      </c>
      <c r="L7" s="130">
        <v>6928.43</v>
      </c>
      <c r="M7" s="130">
        <v>9180.68</v>
      </c>
      <c r="N7" s="130">
        <v>734.69</v>
      </c>
    </row>
    <row r="8" spans="1:114" ht="14.25" customHeight="1" x14ac:dyDescent="0.2">
      <c r="A8" s="208" t="s">
        <v>172</v>
      </c>
      <c r="B8" s="126">
        <v>1543.62</v>
      </c>
      <c r="C8" s="116" t="s">
        <v>105</v>
      </c>
      <c r="D8" s="155">
        <v>4.8010000000000002</v>
      </c>
      <c r="F8" s="58">
        <v>45199</v>
      </c>
      <c r="G8" s="130">
        <v>13000000</v>
      </c>
      <c r="H8" s="130">
        <v>13000000</v>
      </c>
      <c r="I8" s="130">
        <v>13000000</v>
      </c>
      <c r="J8" s="130">
        <v>149824.21</v>
      </c>
      <c r="K8" s="138">
        <f t="shared" si="0"/>
        <v>489995.38</v>
      </c>
      <c r="L8" s="130">
        <v>95855.05</v>
      </c>
      <c r="M8" s="130">
        <v>115475.48</v>
      </c>
      <c r="N8" s="130">
        <v>128840.64</v>
      </c>
    </row>
    <row r="9" spans="1:114" ht="14.25" customHeight="1" x14ac:dyDescent="0.2">
      <c r="A9" s="208" t="s">
        <v>173</v>
      </c>
      <c r="B9" s="126">
        <v>3846.89</v>
      </c>
      <c r="C9" s="116" t="s">
        <v>135</v>
      </c>
      <c r="D9" s="155">
        <v>4.13</v>
      </c>
      <c r="E9" s="26" t="s">
        <v>197</v>
      </c>
      <c r="F9" s="58">
        <v>45199</v>
      </c>
      <c r="G9" s="130">
        <v>42005.57</v>
      </c>
      <c r="H9" s="130">
        <v>42005.57</v>
      </c>
      <c r="I9" s="130">
        <v>42005.57</v>
      </c>
      <c r="J9" s="130">
        <v>553.65</v>
      </c>
      <c r="K9" s="138">
        <f t="shared" si="0"/>
        <v>247656.26</v>
      </c>
      <c r="L9" s="130">
        <v>91739.32</v>
      </c>
      <c r="M9" s="130">
        <v>113911.37</v>
      </c>
      <c r="N9" s="130">
        <v>41451.919999999998</v>
      </c>
    </row>
    <row r="10" spans="1:114" ht="14.25" customHeight="1" x14ac:dyDescent="0.2">
      <c r="A10" s="208" t="s">
        <v>174</v>
      </c>
      <c r="B10" s="126">
        <v>7.0000000000000007E-2</v>
      </c>
      <c r="C10" s="116" t="s">
        <v>196</v>
      </c>
      <c r="D10" s="155">
        <v>5.25</v>
      </c>
      <c r="E10" s="26" t="s">
        <v>197</v>
      </c>
      <c r="F10" s="58">
        <v>45408</v>
      </c>
      <c r="G10" s="130">
        <v>10000000</v>
      </c>
      <c r="H10" s="130">
        <v>10000000</v>
      </c>
      <c r="I10" s="130">
        <v>10000000</v>
      </c>
      <c r="J10" s="130">
        <v>131967.56</v>
      </c>
      <c r="K10" s="138">
        <f t="shared" si="0"/>
        <v>219467.78999999998</v>
      </c>
      <c r="L10" s="130">
        <v>0</v>
      </c>
      <c r="M10" s="130">
        <v>0</v>
      </c>
      <c r="N10" s="130">
        <v>87500.23</v>
      </c>
    </row>
    <row r="11" spans="1:114" ht="14.25" customHeight="1" x14ac:dyDescent="0.2">
      <c r="A11" s="208" t="s">
        <v>176</v>
      </c>
      <c r="B11" s="126">
        <v>44.32</v>
      </c>
      <c r="C11" s="116" t="s">
        <v>196</v>
      </c>
      <c r="D11" s="155">
        <v>5.4</v>
      </c>
      <c r="E11" s="26" t="s">
        <v>197</v>
      </c>
      <c r="F11" s="58">
        <v>45226</v>
      </c>
      <c r="G11" s="130">
        <v>2000000</v>
      </c>
      <c r="H11" s="130">
        <v>2000000</v>
      </c>
      <c r="I11" s="130">
        <v>2000000</v>
      </c>
      <c r="J11" s="130">
        <v>27221.88</v>
      </c>
      <c r="K11" s="138">
        <f t="shared" si="0"/>
        <v>44679.39</v>
      </c>
      <c r="L11" s="130">
        <v>0</v>
      </c>
      <c r="M11" s="130">
        <v>0</v>
      </c>
      <c r="N11" s="130">
        <v>17457.509999999998</v>
      </c>
    </row>
    <row r="12" spans="1:114" ht="14.25" customHeight="1" x14ac:dyDescent="0.2">
      <c r="A12" s="208" t="s">
        <v>175</v>
      </c>
      <c r="B12" s="126">
        <v>55.85</v>
      </c>
      <c r="C12" s="116" t="s">
        <v>144</v>
      </c>
      <c r="D12" s="155">
        <v>0.16</v>
      </c>
      <c r="F12" s="58">
        <v>45199</v>
      </c>
      <c r="G12" s="130">
        <v>286.33999999999997</v>
      </c>
      <c r="H12" s="130">
        <v>286.33999999999997</v>
      </c>
      <c r="I12" s="130">
        <v>286.33999999999997</v>
      </c>
      <c r="J12" s="130">
        <v>296.35000000000002</v>
      </c>
      <c r="K12" s="138">
        <f t="shared" si="0"/>
        <v>2230.69</v>
      </c>
      <c r="L12" s="130">
        <v>0.01</v>
      </c>
      <c r="M12" s="130">
        <v>1637.21</v>
      </c>
      <c r="N12" s="130">
        <v>297.12</v>
      </c>
    </row>
    <row r="13" spans="1:114" ht="14.25" customHeight="1" x14ac:dyDescent="0.2">
      <c r="A13" s="208" t="s">
        <v>177</v>
      </c>
      <c r="B13" s="126">
        <v>2.14</v>
      </c>
      <c r="C13" s="118" t="s">
        <v>136</v>
      </c>
      <c r="D13" s="155">
        <v>2.4279999999999999</v>
      </c>
      <c r="E13" s="59" t="s">
        <v>141</v>
      </c>
      <c r="F13" s="166">
        <v>45260</v>
      </c>
      <c r="G13" s="131">
        <v>918000</v>
      </c>
      <c r="H13" s="130">
        <v>893195.02</v>
      </c>
      <c r="I13" s="130">
        <v>910729.44</v>
      </c>
      <c r="J13" s="131">
        <v>5506.2</v>
      </c>
      <c r="K13" s="138">
        <f t="shared" si="0"/>
        <v>21845.25</v>
      </c>
      <c r="L13" s="131">
        <v>5506.2</v>
      </c>
      <c r="M13" s="131">
        <v>5386.5</v>
      </c>
      <c r="N13" s="131">
        <v>5446.35</v>
      </c>
    </row>
    <row r="14" spans="1:114" ht="14.25" customHeight="1" x14ac:dyDescent="0.2">
      <c r="A14" s="208" t="s">
        <v>178</v>
      </c>
      <c r="B14" s="126">
        <v>88.98</v>
      </c>
      <c r="C14" s="118" t="s">
        <v>198</v>
      </c>
      <c r="D14" s="215">
        <v>4.9000000000000004</v>
      </c>
      <c r="E14" s="216" t="s">
        <v>199</v>
      </c>
      <c r="F14" s="166">
        <v>45310</v>
      </c>
      <c r="G14" s="131">
        <v>241000</v>
      </c>
      <c r="H14" s="131">
        <v>241000</v>
      </c>
      <c r="I14" s="130">
        <v>241000</v>
      </c>
      <c r="J14" s="131">
        <v>2977.12</v>
      </c>
      <c r="K14" s="138">
        <f t="shared" si="0"/>
        <v>5339.4</v>
      </c>
      <c r="L14" s="131">
        <v>0</v>
      </c>
      <c r="M14" s="131">
        <v>0</v>
      </c>
      <c r="N14" s="131">
        <v>2362.2800000000002</v>
      </c>
    </row>
    <row r="15" spans="1:114" ht="14.25" customHeight="1" x14ac:dyDescent="0.2">
      <c r="A15" s="208" t="s">
        <v>179</v>
      </c>
      <c r="B15" s="126">
        <v>7076.7</v>
      </c>
      <c r="C15" s="118" t="s">
        <v>158</v>
      </c>
      <c r="D15" s="155">
        <v>3.15</v>
      </c>
      <c r="E15" s="59" t="s">
        <v>159</v>
      </c>
      <c r="F15" s="166">
        <v>45334</v>
      </c>
      <c r="G15" s="131">
        <v>245000</v>
      </c>
      <c r="H15" s="131">
        <v>245000</v>
      </c>
      <c r="I15" s="130">
        <v>242910.15</v>
      </c>
      <c r="J15" s="131">
        <v>1945.8</v>
      </c>
      <c r="K15" s="138">
        <f t="shared" si="0"/>
        <v>7719.75</v>
      </c>
      <c r="L15" s="131">
        <v>1945.8</v>
      </c>
      <c r="M15" s="131">
        <v>1903.5</v>
      </c>
      <c r="N15" s="131">
        <v>1924.65</v>
      </c>
    </row>
    <row r="16" spans="1:114" ht="14.25" customHeight="1" x14ac:dyDescent="0.2">
      <c r="A16" s="208" t="s">
        <v>228</v>
      </c>
      <c r="B16" s="126">
        <v>9394.98</v>
      </c>
      <c r="C16" s="118" t="s">
        <v>160</v>
      </c>
      <c r="D16" s="155">
        <v>3.2</v>
      </c>
      <c r="E16" s="59" t="s">
        <v>161</v>
      </c>
      <c r="F16" s="166">
        <v>45334</v>
      </c>
      <c r="G16" s="131">
        <v>279000</v>
      </c>
      <c r="H16" s="131">
        <v>249000</v>
      </c>
      <c r="I16" s="130">
        <v>246955.71</v>
      </c>
      <c r="J16" s="131">
        <v>2008.36</v>
      </c>
      <c r="K16" s="138">
        <f t="shared" si="0"/>
        <v>7967.95</v>
      </c>
      <c r="L16" s="131">
        <v>2008.36</v>
      </c>
      <c r="M16" s="131">
        <v>1964.7</v>
      </c>
      <c r="N16" s="131">
        <v>1986.53</v>
      </c>
    </row>
    <row r="17" spans="1:16" ht="14.25" customHeight="1" x14ac:dyDescent="0.2">
      <c r="A17" s="99" t="s">
        <v>97</v>
      </c>
      <c r="B17" s="107">
        <v>385.37</v>
      </c>
      <c r="C17" s="118" t="s">
        <v>200</v>
      </c>
      <c r="D17" s="155">
        <v>5.25</v>
      </c>
      <c r="E17" s="59" t="s">
        <v>201</v>
      </c>
      <c r="F17" s="166">
        <v>45345</v>
      </c>
      <c r="G17" s="131">
        <v>230000</v>
      </c>
      <c r="H17" s="131">
        <v>230000</v>
      </c>
      <c r="I17" s="130">
        <v>230000</v>
      </c>
      <c r="J17" s="131">
        <v>3044.28</v>
      </c>
      <c r="K17" s="138">
        <f t="shared" si="0"/>
        <v>4301.7000000000007</v>
      </c>
      <c r="L17" s="131">
        <v>0</v>
      </c>
      <c r="M17" s="131">
        <v>0</v>
      </c>
      <c r="N17" s="131">
        <v>1257.42</v>
      </c>
    </row>
    <row r="18" spans="1:16" x14ac:dyDescent="0.2">
      <c r="A18" s="99" t="s">
        <v>98</v>
      </c>
      <c r="B18" s="107">
        <v>8327.8700000000008</v>
      </c>
      <c r="C18" s="118" t="s">
        <v>202</v>
      </c>
      <c r="D18" s="155">
        <v>5.2</v>
      </c>
      <c r="E18" s="59" t="s">
        <v>203</v>
      </c>
      <c r="F18" s="166">
        <v>45351</v>
      </c>
      <c r="G18" s="131">
        <v>229000</v>
      </c>
      <c r="H18" s="131">
        <v>229000</v>
      </c>
      <c r="I18" s="130">
        <v>229000</v>
      </c>
      <c r="J18" s="131">
        <v>3001.96</v>
      </c>
      <c r="K18" s="138">
        <f t="shared" si="0"/>
        <v>4046.12</v>
      </c>
      <c r="L18" s="131">
        <v>0</v>
      </c>
      <c r="M18" s="131">
        <v>0</v>
      </c>
      <c r="N18" s="131">
        <v>1044.1600000000001</v>
      </c>
    </row>
    <row r="19" spans="1:16" ht="14.25" customHeight="1" x14ac:dyDescent="0.2">
      <c r="A19" s="99" t="s">
        <v>99</v>
      </c>
      <c r="B19" s="126">
        <v>1403.03</v>
      </c>
      <c r="C19" s="118" t="s">
        <v>136</v>
      </c>
      <c r="D19" s="155">
        <v>3.0649999999999999</v>
      </c>
      <c r="E19" s="59" t="s">
        <v>162</v>
      </c>
      <c r="F19" s="166">
        <v>45351</v>
      </c>
      <c r="G19" s="131">
        <v>1000000</v>
      </c>
      <c r="H19" s="130">
        <v>994812.78</v>
      </c>
      <c r="I19" s="130">
        <v>986600</v>
      </c>
      <c r="J19" s="131">
        <v>7640.6</v>
      </c>
      <c r="K19" s="138">
        <f t="shared" si="0"/>
        <v>30313.25</v>
      </c>
      <c r="L19" s="131">
        <v>7640.6</v>
      </c>
      <c r="M19" s="131">
        <v>7474.5</v>
      </c>
      <c r="N19" s="131">
        <v>7557.55</v>
      </c>
    </row>
    <row r="20" spans="1:16" ht="14.25" customHeight="1" x14ac:dyDescent="0.2">
      <c r="A20" s="99" t="s">
        <v>100</v>
      </c>
      <c r="B20" s="207">
        <v>35.5</v>
      </c>
      <c r="C20" s="118" t="s">
        <v>204</v>
      </c>
      <c r="D20" s="155">
        <v>4.95</v>
      </c>
      <c r="E20" s="59" t="s">
        <v>205</v>
      </c>
      <c r="F20" s="166">
        <v>45401</v>
      </c>
      <c r="G20" s="131">
        <v>238000</v>
      </c>
      <c r="H20" s="130">
        <v>238000</v>
      </c>
      <c r="I20" s="130">
        <v>238000</v>
      </c>
      <c r="J20" s="131">
        <v>2969.76</v>
      </c>
      <c r="K20" s="138">
        <f t="shared" si="0"/>
        <v>5261.64</v>
      </c>
      <c r="L20" s="131">
        <v>0</v>
      </c>
      <c r="M20" s="131">
        <v>0</v>
      </c>
      <c r="N20" s="131">
        <v>2291.88</v>
      </c>
      <c r="P20" s="36"/>
    </row>
    <row r="21" spans="1:16" ht="14.25" customHeight="1" x14ac:dyDescent="0.2">
      <c r="A21" s="99" t="s">
        <v>128</v>
      </c>
      <c r="B21" s="126">
        <v>302.63</v>
      </c>
      <c r="C21" s="118" t="s">
        <v>138</v>
      </c>
      <c r="D21" s="155">
        <v>3</v>
      </c>
      <c r="E21" s="194" t="s">
        <v>142</v>
      </c>
      <c r="F21" s="58">
        <v>45432</v>
      </c>
      <c r="G21" s="131">
        <v>246000</v>
      </c>
      <c r="H21" s="131">
        <v>246000</v>
      </c>
      <c r="I21" s="130">
        <v>242088.6</v>
      </c>
      <c r="J21" s="131">
        <v>1860.24</v>
      </c>
      <c r="K21" s="138">
        <f t="shared" si="0"/>
        <v>7380.2999999999993</v>
      </c>
      <c r="L21" s="131">
        <v>1860.24</v>
      </c>
      <c r="M21" s="131">
        <v>1819.8</v>
      </c>
      <c r="N21" s="131">
        <v>1840.02</v>
      </c>
    </row>
    <row r="22" spans="1:16" ht="14.25" customHeight="1" x14ac:dyDescent="0.2">
      <c r="A22" s="121" t="s">
        <v>103</v>
      </c>
      <c r="B22" s="126">
        <v>12758.54</v>
      </c>
      <c r="C22" s="118" t="s">
        <v>208</v>
      </c>
      <c r="D22" s="155">
        <v>5.15</v>
      </c>
      <c r="E22" s="194" t="s">
        <v>206</v>
      </c>
      <c r="F22" s="58">
        <v>45436</v>
      </c>
      <c r="G22" s="131">
        <v>229000</v>
      </c>
      <c r="H22" s="131">
        <v>229000</v>
      </c>
      <c r="I22" s="130">
        <v>229000</v>
      </c>
      <c r="J22" s="131">
        <v>2972.52</v>
      </c>
      <c r="K22" s="138">
        <f t="shared" si="0"/>
        <v>4200.3</v>
      </c>
      <c r="L22" s="131">
        <v>0</v>
      </c>
      <c r="M22" s="131">
        <v>0</v>
      </c>
      <c r="N22" s="131">
        <v>1227.78</v>
      </c>
    </row>
    <row r="23" spans="1:16" ht="14.25" customHeight="1" x14ac:dyDescent="0.2">
      <c r="A23" s="100" t="s">
        <v>101</v>
      </c>
      <c r="B23" s="109">
        <f>SUM(B7:B22)</f>
        <v>45474.59</v>
      </c>
      <c r="C23" s="118" t="s">
        <v>207</v>
      </c>
      <c r="D23" s="155">
        <v>5.2</v>
      </c>
      <c r="E23" s="194" t="s">
        <v>209</v>
      </c>
      <c r="F23" s="58">
        <v>45436</v>
      </c>
      <c r="G23" s="141">
        <v>230000</v>
      </c>
      <c r="H23" s="131">
        <v>230000</v>
      </c>
      <c r="I23" s="130">
        <v>229475.6</v>
      </c>
      <c r="J23" s="131">
        <v>3014.84</v>
      </c>
      <c r="K23" s="138">
        <f t="shared" si="0"/>
        <v>4260.1000000000004</v>
      </c>
      <c r="L23" s="131">
        <v>0</v>
      </c>
      <c r="M23" s="131">
        <v>0</v>
      </c>
      <c r="N23" s="131">
        <v>1245.26</v>
      </c>
    </row>
    <row r="24" spans="1:16" ht="14.25" customHeight="1" thickBot="1" x14ac:dyDescent="0.25">
      <c r="A24" s="100" t="s">
        <v>114</v>
      </c>
      <c r="B24" s="110">
        <v>22481.21</v>
      </c>
      <c r="C24" s="118" t="s">
        <v>164</v>
      </c>
      <c r="D24" s="155">
        <v>3.5</v>
      </c>
      <c r="E24" s="194" t="s">
        <v>163</v>
      </c>
      <c r="F24" s="58">
        <v>45527</v>
      </c>
      <c r="G24" s="131">
        <v>1500000</v>
      </c>
      <c r="H24" s="131">
        <v>1500000</v>
      </c>
      <c r="I24" s="130">
        <v>1472775</v>
      </c>
      <c r="J24" s="131">
        <v>13233.28</v>
      </c>
      <c r="K24" s="138">
        <f t="shared" si="0"/>
        <v>52501.600000000006</v>
      </c>
      <c r="L24" s="131">
        <v>13233.28</v>
      </c>
      <c r="M24" s="131">
        <v>12945.6</v>
      </c>
      <c r="N24" s="131">
        <v>13089.44</v>
      </c>
    </row>
    <row r="25" spans="1:16" ht="14.25" customHeight="1" thickTop="1" x14ac:dyDescent="0.2">
      <c r="A25" s="100" t="s">
        <v>102</v>
      </c>
      <c r="B25" s="107">
        <f>SUM(B23:B24)</f>
        <v>67955.799999999988</v>
      </c>
      <c r="C25" s="118" t="s">
        <v>210</v>
      </c>
      <c r="D25" s="155">
        <v>5.25</v>
      </c>
      <c r="E25" s="59" t="s">
        <v>186</v>
      </c>
      <c r="F25" s="166">
        <v>45733</v>
      </c>
      <c r="G25" s="131">
        <v>249000</v>
      </c>
      <c r="H25" s="130">
        <v>249000</v>
      </c>
      <c r="I25" s="130">
        <v>247620.54</v>
      </c>
      <c r="J25" s="131">
        <v>3300.04</v>
      </c>
      <c r="K25" s="138">
        <f t="shared" si="0"/>
        <v>7102.26</v>
      </c>
      <c r="L25" s="131">
        <v>0</v>
      </c>
      <c r="M25" s="131">
        <v>538.04999999999995</v>
      </c>
      <c r="N25" s="131">
        <v>3264.17</v>
      </c>
    </row>
    <row r="26" spans="1:16" ht="14.25" customHeight="1" x14ac:dyDescent="0.2">
      <c r="A26" s="100"/>
      <c r="B26" s="107"/>
      <c r="C26" s="118" t="s">
        <v>187</v>
      </c>
      <c r="D26" s="155">
        <v>5.25</v>
      </c>
      <c r="E26" s="213">
        <v>254673278</v>
      </c>
      <c r="F26" s="166">
        <v>45737</v>
      </c>
      <c r="G26" s="131">
        <v>243000</v>
      </c>
      <c r="H26" s="130">
        <v>243000</v>
      </c>
      <c r="I26" s="130">
        <v>241651.35</v>
      </c>
      <c r="J26" s="131">
        <v>3181.36</v>
      </c>
      <c r="K26" s="138">
        <f t="shared" si="0"/>
        <v>6712.32</v>
      </c>
      <c r="L26" s="131">
        <v>0</v>
      </c>
      <c r="M26" s="131">
        <v>349.6</v>
      </c>
      <c r="N26" s="131">
        <v>3181.36</v>
      </c>
    </row>
    <row r="27" spans="1:16" ht="15.75" customHeight="1" x14ac:dyDescent="0.2">
      <c r="A27" s="100"/>
      <c r="B27" s="107"/>
      <c r="C27" s="118" t="s">
        <v>188</v>
      </c>
      <c r="D27" s="155">
        <v>5.3</v>
      </c>
      <c r="E27" s="59" t="s">
        <v>189</v>
      </c>
      <c r="F27" s="166">
        <v>45740</v>
      </c>
      <c r="G27" s="131">
        <v>249000</v>
      </c>
      <c r="H27" s="130">
        <v>249000</v>
      </c>
      <c r="I27" s="130">
        <v>247787.37</v>
      </c>
      <c r="J27" s="131">
        <v>3295.11</v>
      </c>
      <c r="K27" s="138">
        <f t="shared" si="0"/>
        <v>6952.32</v>
      </c>
      <c r="L27" s="131">
        <v>0</v>
      </c>
      <c r="M27" s="131">
        <v>362.1</v>
      </c>
      <c r="N27" s="131">
        <v>3295.11</v>
      </c>
    </row>
    <row r="28" spans="1:16" ht="15.75" customHeight="1" x14ac:dyDescent="0.2">
      <c r="A28" s="209"/>
      <c r="B28" s="157"/>
      <c r="C28" s="118" t="s">
        <v>190</v>
      </c>
      <c r="D28" s="155">
        <v>5.15</v>
      </c>
      <c r="E28" s="213" t="s">
        <v>191</v>
      </c>
      <c r="F28" s="166">
        <v>45743</v>
      </c>
      <c r="G28" s="131">
        <v>243000</v>
      </c>
      <c r="H28" s="130">
        <v>243000</v>
      </c>
      <c r="I28" s="130">
        <v>241303.86</v>
      </c>
      <c r="J28" s="131">
        <v>3124.94</v>
      </c>
      <c r="K28" s="138">
        <f t="shared" si="0"/>
        <v>6421.58</v>
      </c>
      <c r="L28" s="131">
        <v>0</v>
      </c>
      <c r="M28" s="131">
        <v>171.7</v>
      </c>
      <c r="N28" s="131">
        <v>3124.94</v>
      </c>
    </row>
    <row r="29" spans="1:16" ht="15" customHeight="1" x14ac:dyDescent="0.2">
      <c r="A29" s="209"/>
      <c r="B29" s="157"/>
      <c r="C29" s="118" t="s">
        <v>136</v>
      </c>
      <c r="D29" s="155">
        <v>4.8570000000000002</v>
      </c>
      <c r="E29" s="213" t="s">
        <v>246</v>
      </c>
      <c r="F29" s="166">
        <v>45884</v>
      </c>
      <c r="G29" s="131">
        <v>998000</v>
      </c>
      <c r="H29" s="130">
        <v>965150.75</v>
      </c>
      <c r="I29" s="130">
        <v>962910.32</v>
      </c>
      <c r="J29" s="131">
        <v>6005.76</v>
      </c>
      <c r="K29" s="138">
        <f t="shared" si="0"/>
        <v>6005.76</v>
      </c>
      <c r="L29" s="131">
        <v>0</v>
      </c>
      <c r="M29" s="131">
        <v>0</v>
      </c>
      <c r="N29" s="131">
        <v>0</v>
      </c>
    </row>
    <row r="30" spans="1:16" ht="14.25" customHeight="1" x14ac:dyDescent="0.2">
      <c r="A30" s="209"/>
      <c r="B30" s="157"/>
      <c r="C30" s="118" t="s">
        <v>247</v>
      </c>
      <c r="D30" s="155">
        <v>5.05</v>
      </c>
      <c r="E30" s="213" t="s">
        <v>248</v>
      </c>
      <c r="F30" s="166">
        <v>45894</v>
      </c>
      <c r="G30" s="131">
        <v>242000</v>
      </c>
      <c r="H30" s="130">
        <v>242000</v>
      </c>
      <c r="I30" s="130">
        <v>240628.32</v>
      </c>
      <c r="J30" s="131">
        <v>1245.79</v>
      </c>
      <c r="K30" s="138">
        <f t="shared" si="0"/>
        <v>1245.79</v>
      </c>
      <c r="L30" s="131">
        <v>0</v>
      </c>
      <c r="M30" s="131">
        <v>0</v>
      </c>
      <c r="N30" s="131">
        <v>0</v>
      </c>
    </row>
    <row r="31" spans="1:16" ht="14.25" customHeight="1" x14ac:dyDescent="0.2">
      <c r="A31" s="209"/>
      <c r="B31" s="157"/>
      <c r="C31" s="118" t="s">
        <v>249</v>
      </c>
      <c r="D31" s="155">
        <v>5</v>
      </c>
      <c r="E31" s="220" t="s">
        <v>250</v>
      </c>
      <c r="F31" s="166">
        <v>45894</v>
      </c>
      <c r="G31" s="131">
        <v>243000</v>
      </c>
      <c r="H31" s="130">
        <v>243000</v>
      </c>
      <c r="I31" s="130">
        <v>240409.62</v>
      </c>
      <c r="J31" s="131">
        <v>1231.73</v>
      </c>
      <c r="K31" s="138">
        <f t="shared" si="0"/>
        <v>1231.73</v>
      </c>
      <c r="L31" s="131">
        <v>0</v>
      </c>
      <c r="M31" s="131">
        <v>0</v>
      </c>
      <c r="N31" s="131">
        <v>0</v>
      </c>
    </row>
    <row r="32" spans="1:16" ht="14.25" customHeight="1" x14ac:dyDescent="0.2">
      <c r="A32" s="209"/>
      <c r="B32" s="157"/>
      <c r="C32" s="116" t="s">
        <v>146</v>
      </c>
      <c r="D32" s="155">
        <v>3</v>
      </c>
      <c r="E32" s="59" t="s">
        <v>147</v>
      </c>
      <c r="F32" s="58">
        <v>45148</v>
      </c>
      <c r="G32" s="130">
        <v>0</v>
      </c>
      <c r="H32" s="130">
        <v>0</v>
      </c>
      <c r="I32" s="134">
        <v>0</v>
      </c>
      <c r="J32" s="134">
        <v>795.75</v>
      </c>
      <c r="K32" s="138">
        <f>SUM(J32+L32+M32+N32)</f>
        <v>6225.7199999999993</v>
      </c>
      <c r="L32" s="131">
        <v>1829.88</v>
      </c>
      <c r="M32" s="131">
        <v>1790.1</v>
      </c>
      <c r="N32" s="131">
        <v>1809.99</v>
      </c>
    </row>
    <row r="33" spans="1:114" ht="14.25" customHeight="1" x14ac:dyDescent="0.2">
      <c r="A33" s="209"/>
      <c r="B33" s="157"/>
      <c r="C33" s="116" t="s">
        <v>148</v>
      </c>
      <c r="D33" s="155">
        <v>3.05</v>
      </c>
      <c r="E33" s="59" t="s">
        <v>149</v>
      </c>
      <c r="F33" s="58">
        <v>45148</v>
      </c>
      <c r="G33" s="130">
        <v>0</v>
      </c>
      <c r="H33" s="130">
        <v>0</v>
      </c>
      <c r="I33" s="134">
        <v>0</v>
      </c>
      <c r="J33" s="134">
        <v>806.25</v>
      </c>
      <c r="K33" s="138">
        <f>SUM(J33+L33+M33+N33)</f>
        <v>6329.04</v>
      </c>
      <c r="L33" s="131">
        <v>1861.16</v>
      </c>
      <c r="M33" s="131">
        <v>1820.7</v>
      </c>
      <c r="N33" s="131">
        <v>1840.93</v>
      </c>
    </row>
    <row r="34" spans="1:114" ht="14.25" customHeight="1" x14ac:dyDescent="0.2">
      <c r="A34" s="209"/>
      <c r="B34" s="157"/>
      <c r="C34" s="116" t="s">
        <v>150</v>
      </c>
      <c r="D34" s="155">
        <v>3.05</v>
      </c>
      <c r="E34" s="59" t="s">
        <v>151</v>
      </c>
      <c r="F34" s="58">
        <v>45148</v>
      </c>
      <c r="G34" s="130">
        <v>0</v>
      </c>
      <c r="H34" s="130">
        <v>0</v>
      </c>
      <c r="I34" s="134">
        <v>0</v>
      </c>
      <c r="J34" s="134">
        <v>806.25</v>
      </c>
      <c r="K34" s="138">
        <f>SUM(J34+L34+M34+N34)</f>
        <v>6329.04</v>
      </c>
      <c r="L34" s="131">
        <v>1861.16</v>
      </c>
      <c r="M34" s="131">
        <v>1820.7</v>
      </c>
      <c r="N34" s="131">
        <v>1840.93</v>
      </c>
    </row>
    <row r="35" spans="1:114" ht="14.25" customHeight="1" x14ac:dyDescent="0.2">
      <c r="A35" s="209"/>
      <c r="B35" s="157"/>
      <c r="C35" s="116" t="s">
        <v>152</v>
      </c>
      <c r="D35" s="155">
        <v>3</v>
      </c>
      <c r="E35" s="59" t="s">
        <v>153</v>
      </c>
      <c r="F35" s="58">
        <v>45149</v>
      </c>
      <c r="G35" s="130">
        <v>0</v>
      </c>
      <c r="H35" s="130">
        <v>0</v>
      </c>
      <c r="I35" s="134">
        <v>0</v>
      </c>
      <c r="J35" s="134">
        <v>816.64</v>
      </c>
      <c r="K35" s="138">
        <f>SUM(J35+L35+M35+N35)</f>
        <v>6246.61</v>
      </c>
      <c r="L35" s="131">
        <v>1829.88</v>
      </c>
      <c r="M35" s="131">
        <v>1790.1</v>
      </c>
      <c r="N35" s="131">
        <v>1809.99</v>
      </c>
    </row>
    <row r="36" spans="1:114" ht="14.25" customHeight="1" x14ac:dyDescent="0.2">
      <c r="A36" s="209"/>
      <c r="B36" s="157"/>
      <c r="C36" s="116" t="s">
        <v>154</v>
      </c>
      <c r="D36" s="155">
        <v>3.05</v>
      </c>
      <c r="E36" s="59" t="s">
        <v>155</v>
      </c>
      <c r="F36" s="58">
        <v>45149</v>
      </c>
      <c r="G36" s="130">
        <v>0</v>
      </c>
      <c r="H36" s="130">
        <v>0</v>
      </c>
      <c r="I36" s="134">
        <v>0</v>
      </c>
      <c r="J36" s="134">
        <v>826.49</v>
      </c>
      <c r="K36" s="138">
        <f>SUM(J36+L36+M36+N36)</f>
        <v>6349.2800000000007</v>
      </c>
      <c r="L36" s="131">
        <v>1861.16</v>
      </c>
      <c r="M36" s="131">
        <v>1820.7</v>
      </c>
      <c r="N36" s="131">
        <v>1840.93</v>
      </c>
    </row>
    <row r="37" spans="1:114" ht="14.25" customHeight="1" x14ac:dyDescent="0.2">
      <c r="A37" s="209"/>
      <c r="B37" s="157"/>
      <c r="C37" s="116"/>
      <c r="D37" s="155"/>
      <c r="E37" s="59"/>
      <c r="F37" s="58"/>
      <c r="G37" s="130"/>
      <c r="H37" s="130"/>
      <c r="J37" s="134"/>
    </row>
    <row r="38" spans="1:114" ht="14.25" customHeight="1" x14ac:dyDescent="0.2">
      <c r="A38" s="209"/>
      <c r="B38" s="157"/>
      <c r="C38" s="116"/>
      <c r="D38" s="155"/>
      <c r="E38" s="59"/>
      <c r="F38" s="58"/>
      <c r="G38" s="130"/>
      <c r="H38" s="130"/>
      <c r="J38" s="134"/>
    </row>
    <row r="40" spans="1:114" s="33" customFormat="1" ht="14.25" customHeight="1" x14ac:dyDescent="0.2">
      <c r="A40" s="209"/>
      <c r="B40" s="224"/>
      <c r="C40" s="113"/>
      <c r="D40" s="170"/>
      <c r="F40" s="29"/>
      <c r="G40" s="162"/>
      <c r="H40" s="162"/>
      <c r="I40" s="162"/>
      <c r="J40" s="162" t="s">
        <v>245</v>
      </c>
      <c r="K40" s="221"/>
      <c r="L40" s="162" t="s">
        <v>117</v>
      </c>
      <c r="M40" s="162" t="s">
        <v>134</v>
      </c>
      <c r="N40" s="162" t="s">
        <v>195</v>
      </c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</row>
    <row r="41" spans="1:114" s="33" customFormat="1" ht="14.25" customHeight="1" x14ac:dyDescent="0.2">
      <c r="A41" s="28" t="s">
        <v>17</v>
      </c>
      <c r="B41" s="112"/>
      <c r="C41" s="114" t="s">
        <v>18</v>
      </c>
      <c r="D41" s="170" t="s">
        <v>107</v>
      </c>
      <c r="E41" s="28" t="s">
        <v>19</v>
      </c>
      <c r="F41" s="29" t="s">
        <v>20</v>
      </c>
      <c r="G41" s="111" t="s">
        <v>21</v>
      </c>
      <c r="H41" s="221"/>
      <c r="I41" s="222"/>
      <c r="J41" s="162" t="s">
        <v>24</v>
      </c>
      <c r="K41" s="221" t="s">
        <v>76</v>
      </c>
      <c r="L41" s="162" t="s">
        <v>24</v>
      </c>
      <c r="M41" s="162" t="s">
        <v>24</v>
      </c>
      <c r="N41" s="162" t="s">
        <v>24</v>
      </c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</row>
    <row r="42" spans="1:114" s="33" customFormat="1" ht="14.25" customHeight="1" x14ac:dyDescent="0.2">
      <c r="A42" s="30"/>
      <c r="B42" s="225"/>
      <c r="C42" s="115" t="s">
        <v>25</v>
      </c>
      <c r="D42" s="171" t="s">
        <v>108</v>
      </c>
      <c r="E42" s="31" t="s">
        <v>26</v>
      </c>
      <c r="F42" s="32" t="s">
        <v>27</v>
      </c>
      <c r="G42" s="226" t="s">
        <v>28</v>
      </c>
      <c r="H42" s="227" t="s">
        <v>22</v>
      </c>
      <c r="I42" s="227" t="s">
        <v>23</v>
      </c>
      <c r="J42" s="228" t="s">
        <v>29</v>
      </c>
      <c r="K42" s="229" t="s">
        <v>29</v>
      </c>
      <c r="L42" s="228" t="s">
        <v>29</v>
      </c>
      <c r="M42" s="228" t="s">
        <v>29</v>
      </c>
      <c r="N42" s="228" t="s">
        <v>29</v>
      </c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</row>
    <row r="43" spans="1:114" ht="14.25" customHeight="1" x14ac:dyDescent="0.2">
      <c r="A43" s="209"/>
      <c r="B43" s="157"/>
      <c r="C43" s="117" t="s">
        <v>156</v>
      </c>
      <c r="D43" s="155">
        <v>3</v>
      </c>
      <c r="E43" s="59" t="s">
        <v>157</v>
      </c>
      <c r="F43" s="35">
        <v>45153</v>
      </c>
      <c r="G43" s="131">
        <v>0</v>
      </c>
      <c r="H43" s="131">
        <v>0</v>
      </c>
      <c r="I43" s="134">
        <v>0</v>
      </c>
      <c r="J43" s="134">
        <v>895.2</v>
      </c>
      <c r="K43" s="138">
        <f>SUM(J43+L43+M43+N43)</f>
        <v>6325.17</v>
      </c>
      <c r="L43" s="131">
        <v>1829.88</v>
      </c>
      <c r="M43" s="131">
        <v>1790.1</v>
      </c>
      <c r="N43" s="131">
        <v>1809.99</v>
      </c>
    </row>
    <row r="44" spans="1:114" ht="13.5" customHeight="1" x14ac:dyDescent="0.2">
      <c r="A44" s="209"/>
      <c r="B44" s="157"/>
      <c r="C44" s="118" t="s">
        <v>136</v>
      </c>
      <c r="D44" s="155">
        <v>1.4370000000000001</v>
      </c>
      <c r="E44" s="59" t="s">
        <v>139</v>
      </c>
      <c r="F44" s="166">
        <v>44895</v>
      </c>
      <c r="G44" s="131">
        <v>0</v>
      </c>
      <c r="H44" s="130">
        <v>0</v>
      </c>
      <c r="I44" s="130">
        <v>0</v>
      </c>
      <c r="J44" s="131">
        <v>0</v>
      </c>
      <c r="K44" s="138">
        <f t="shared" si="0"/>
        <v>2149.0700000000002</v>
      </c>
      <c r="L44" s="131">
        <v>2149.0700000000002</v>
      </c>
      <c r="M44" s="131">
        <v>0</v>
      </c>
      <c r="N44" s="131">
        <v>0</v>
      </c>
    </row>
    <row r="45" spans="1:114" ht="14.25" customHeight="1" x14ac:dyDescent="0.2">
      <c r="A45" s="209"/>
      <c r="B45" s="157"/>
      <c r="C45" s="118" t="s">
        <v>136</v>
      </c>
      <c r="D45" s="155">
        <v>2.855</v>
      </c>
      <c r="E45" s="26" t="s">
        <v>145</v>
      </c>
      <c r="F45" s="58">
        <v>44985</v>
      </c>
      <c r="G45" s="134">
        <v>0</v>
      </c>
      <c r="H45" s="134">
        <v>0</v>
      </c>
      <c r="I45" s="134">
        <v>0</v>
      </c>
      <c r="J45" s="131">
        <v>0</v>
      </c>
      <c r="K45" s="138">
        <f t="shared" si="0"/>
        <v>17748.580000000002</v>
      </c>
      <c r="L45" s="131">
        <v>10796.2</v>
      </c>
      <c r="M45" s="131">
        <v>6952.38</v>
      </c>
      <c r="N45" s="131">
        <v>0</v>
      </c>
    </row>
    <row r="46" spans="1:114" ht="14.25" customHeight="1" x14ac:dyDescent="0.2">
      <c r="A46" s="209"/>
      <c r="B46" s="157"/>
      <c r="C46" s="118" t="s">
        <v>137</v>
      </c>
      <c r="D46" s="155">
        <v>2.113</v>
      </c>
      <c r="E46" s="59" t="s">
        <v>140</v>
      </c>
      <c r="F46" s="166">
        <v>45065</v>
      </c>
      <c r="G46" s="131">
        <v>0</v>
      </c>
      <c r="H46" s="130">
        <v>0</v>
      </c>
      <c r="I46" s="130">
        <v>0</v>
      </c>
      <c r="J46" s="131">
        <v>0</v>
      </c>
      <c r="K46" s="138">
        <f t="shared" si="0"/>
        <v>12056.41</v>
      </c>
      <c r="L46" s="131">
        <v>4822.6400000000003</v>
      </c>
      <c r="M46" s="131">
        <v>4717.8</v>
      </c>
      <c r="N46" s="131">
        <v>2515.9699999999998</v>
      </c>
    </row>
    <row r="47" spans="1:114" ht="12" customHeight="1" x14ac:dyDescent="0.2">
      <c r="A47" s="209"/>
      <c r="B47" s="157"/>
    </row>
    <row r="48" spans="1:114" ht="12" customHeight="1" thickBot="1" x14ac:dyDescent="0.25">
      <c r="A48" s="33"/>
      <c r="C48" s="119"/>
      <c r="D48" s="172"/>
      <c r="E48" s="60" t="s">
        <v>77</v>
      </c>
      <c r="F48" s="61"/>
      <c r="G48" s="136">
        <f>SUM(G5:G47)</f>
        <v>35076906.400000006</v>
      </c>
      <c r="H48" s="132">
        <f>SUM(H5:H47)</f>
        <v>34984064.950000003</v>
      </c>
      <c r="I48" s="137">
        <f>SUM(I5:I47)</f>
        <v>34945752.280000001</v>
      </c>
      <c r="J48" s="136">
        <f>SUM(J5:J47)</f>
        <v>541922.76</v>
      </c>
      <c r="K48" s="158">
        <f t="shared" si="0"/>
        <v>1967601.8</v>
      </c>
      <c r="L48" s="136">
        <f>SUM(L5:L47)</f>
        <v>323510.62</v>
      </c>
      <c r="M48" s="136">
        <f>SUM(M5:M47)</f>
        <v>523294.02999999991</v>
      </c>
      <c r="N48" s="136">
        <f>SUM(N5:N47)</f>
        <v>578874.39000000013</v>
      </c>
    </row>
    <row r="49" spans="1:14" ht="12" customHeight="1" x14ac:dyDescent="0.2">
      <c r="A49" s="33"/>
      <c r="C49" s="119"/>
      <c r="D49" s="172"/>
      <c r="E49" s="60"/>
      <c r="F49" s="61"/>
      <c r="H49" s="130"/>
    </row>
    <row r="50" spans="1:14" ht="14.25" customHeight="1" x14ac:dyDescent="0.2">
      <c r="A50" s="33"/>
      <c r="C50" s="119"/>
      <c r="D50" s="172"/>
      <c r="E50" s="60"/>
      <c r="F50" s="61"/>
      <c r="G50" s="130"/>
      <c r="H50" s="134"/>
    </row>
    <row r="51" spans="1:14" ht="14.25" customHeight="1" x14ac:dyDescent="0.2">
      <c r="A51" s="180" t="s">
        <v>131</v>
      </c>
      <c r="B51" s="157"/>
      <c r="C51" s="116" t="s">
        <v>112</v>
      </c>
      <c r="D51" s="155">
        <v>4.6509999999999998</v>
      </c>
      <c r="E51" s="60"/>
      <c r="F51" s="58">
        <v>45199</v>
      </c>
      <c r="G51" s="130">
        <v>14143179.1</v>
      </c>
      <c r="H51" s="130">
        <v>14143179.1</v>
      </c>
      <c r="I51" s="130">
        <v>14143179.1</v>
      </c>
      <c r="J51" s="131">
        <v>125072.04</v>
      </c>
      <c r="K51" s="138">
        <f>SUM(J51+L51+M51+N51)</f>
        <v>435394.36000000004</v>
      </c>
      <c r="L51" s="131">
        <v>113759.83</v>
      </c>
      <c r="M51" s="131">
        <v>93841.91</v>
      </c>
      <c r="N51" s="131">
        <v>102720.58</v>
      </c>
    </row>
    <row r="52" spans="1:14" x14ac:dyDescent="0.2">
      <c r="C52" s="116"/>
      <c r="D52" s="173"/>
      <c r="E52" s="37"/>
      <c r="F52" s="35"/>
      <c r="G52" s="130"/>
      <c r="H52" s="130"/>
      <c r="I52" s="130"/>
    </row>
    <row r="53" spans="1:14" ht="12" customHeight="1" x14ac:dyDescent="0.2">
      <c r="A53" s="33" t="s">
        <v>6</v>
      </c>
      <c r="B53" s="157"/>
      <c r="C53" s="116" t="s">
        <v>112</v>
      </c>
      <c r="D53" s="155">
        <v>4.6509999999999998</v>
      </c>
      <c r="F53" s="58">
        <v>45199</v>
      </c>
      <c r="G53" s="131">
        <v>6000.46</v>
      </c>
      <c r="H53" s="131">
        <v>6000.46</v>
      </c>
      <c r="I53" s="131">
        <v>6000.46</v>
      </c>
      <c r="J53" s="131">
        <v>52.48</v>
      </c>
      <c r="K53" s="138">
        <f t="shared" ref="K53:K89" si="1">SUM(J53+L53+M53+N53)</f>
        <v>2939.8799999999997</v>
      </c>
      <c r="L53" s="131">
        <v>2807.95</v>
      </c>
      <c r="M53" s="131">
        <v>37.159999999999997</v>
      </c>
      <c r="N53" s="131">
        <v>42.29</v>
      </c>
    </row>
    <row r="54" spans="1:14" ht="12" customHeight="1" x14ac:dyDescent="0.2">
      <c r="A54" s="33"/>
      <c r="B54" s="157"/>
      <c r="C54" s="116"/>
      <c r="D54" s="155"/>
      <c r="E54"/>
      <c r="F54" s="58"/>
      <c r="G54" s="133"/>
      <c r="H54" s="133"/>
      <c r="I54" s="133"/>
    </row>
    <row r="55" spans="1:14" ht="12" customHeight="1" x14ac:dyDescent="0.2">
      <c r="A55" s="33" t="s">
        <v>80</v>
      </c>
      <c r="B55" s="157"/>
      <c r="C55" s="116" t="s">
        <v>112</v>
      </c>
      <c r="D55" s="155">
        <v>4.6509999999999998</v>
      </c>
      <c r="F55" s="58">
        <v>45199</v>
      </c>
      <c r="G55" s="133">
        <v>5080.34</v>
      </c>
      <c r="H55" s="133">
        <v>5080.34</v>
      </c>
      <c r="I55" s="133">
        <v>5080.34</v>
      </c>
      <c r="J55" s="133">
        <v>44.43</v>
      </c>
      <c r="K55" s="138">
        <f t="shared" si="1"/>
        <v>142.29</v>
      </c>
      <c r="L55" s="133">
        <v>30.59</v>
      </c>
      <c r="M55" s="133">
        <v>31.47</v>
      </c>
      <c r="N55" s="133">
        <v>35.799999999999997</v>
      </c>
    </row>
    <row r="56" spans="1:14" ht="12" customHeight="1" x14ac:dyDescent="0.2">
      <c r="A56" s="33"/>
      <c r="B56" s="127"/>
      <c r="C56" s="116"/>
      <c r="D56" s="155"/>
      <c r="F56" s="58"/>
      <c r="G56" s="133"/>
      <c r="H56" s="133"/>
      <c r="I56" s="133"/>
      <c r="J56" s="133"/>
      <c r="L56" s="133"/>
      <c r="M56" s="133"/>
      <c r="N56" s="133"/>
    </row>
    <row r="57" spans="1:14" ht="12" customHeight="1" x14ac:dyDescent="0.2">
      <c r="A57" s="33" t="s">
        <v>119</v>
      </c>
      <c r="B57" s="127"/>
      <c r="C57" s="116" t="s">
        <v>112</v>
      </c>
      <c r="D57" s="155">
        <v>4.6509999999999998</v>
      </c>
      <c r="F57" s="58">
        <v>45199</v>
      </c>
      <c r="G57" s="133">
        <v>6969974.1399999997</v>
      </c>
      <c r="H57" s="133">
        <v>6969974.1399999997</v>
      </c>
      <c r="I57" s="133">
        <v>6969974.1399999997</v>
      </c>
      <c r="J57" s="133">
        <v>67909.09</v>
      </c>
      <c r="K57" s="138">
        <f t="shared" si="1"/>
        <v>282335.57</v>
      </c>
      <c r="L57" s="133">
        <v>54330.12</v>
      </c>
      <c r="M57" s="133">
        <v>86709.3</v>
      </c>
      <c r="N57" s="133">
        <v>73387.06</v>
      </c>
    </row>
    <row r="58" spans="1:14" ht="12" customHeight="1" x14ac:dyDescent="0.2">
      <c r="A58" s="33"/>
      <c r="B58" s="127"/>
      <c r="C58" s="116" t="s">
        <v>221</v>
      </c>
      <c r="D58" s="155">
        <v>5.05</v>
      </c>
      <c r="E58" s="26" t="s">
        <v>222</v>
      </c>
      <c r="F58" s="58">
        <v>45238</v>
      </c>
      <c r="G58" s="133">
        <v>243000</v>
      </c>
      <c r="H58" s="133">
        <v>243000</v>
      </c>
      <c r="I58" s="133">
        <v>243000</v>
      </c>
      <c r="J58" s="133">
        <v>3093.04</v>
      </c>
      <c r="K58" s="138">
        <f t="shared" si="1"/>
        <v>4908.5200000000004</v>
      </c>
      <c r="L58" s="133">
        <v>0</v>
      </c>
      <c r="M58" s="133">
        <v>0</v>
      </c>
      <c r="N58" s="133">
        <v>1815.48</v>
      </c>
    </row>
    <row r="59" spans="1:14" ht="12" customHeight="1" x14ac:dyDescent="0.2">
      <c r="A59" s="33"/>
      <c r="B59" s="127"/>
      <c r="C59" s="116" t="s">
        <v>223</v>
      </c>
      <c r="D59" s="155">
        <v>5</v>
      </c>
      <c r="E59" s="26" t="s">
        <v>224</v>
      </c>
      <c r="F59" s="58">
        <v>45238</v>
      </c>
      <c r="G59" s="133">
        <v>243000</v>
      </c>
      <c r="H59" s="133">
        <v>243000</v>
      </c>
      <c r="I59" s="133">
        <v>243000</v>
      </c>
      <c r="J59" s="133">
        <v>3062.68</v>
      </c>
      <c r="K59" s="138">
        <f t="shared" si="1"/>
        <v>4793.76</v>
      </c>
      <c r="L59" s="133">
        <v>0</v>
      </c>
      <c r="M59" s="133">
        <v>0</v>
      </c>
      <c r="N59" s="133">
        <v>1731.08</v>
      </c>
    </row>
    <row r="60" spans="1:14" ht="12" customHeight="1" x14ac:dyDescent="0.2">
      <c r="A60" s="33"/>
      <c r="B60" s="127"/>
      <c r="C60" s="116" t="s">
        <v>136</v>
      </c>
      <c r="D60" s="155">
        <v>4.8010000000000002</v>
      </c>
      <c r="E60" s="26" t="s">
        <v>225</v>
      </c>
      <c r="F60" s="58">
        <v>45291</v>
      </c>
      <c r="G60" s="133">
        <v>1260000</v>
      </c>
      <c r="H60" s="133">
        <v>1249274.3899999999</v>
      </c>
      <c r="I60" s="133">
        <v>1249957.8</v>
      </c>
      <c r="J60" s="133">
        <v>11258.04</v>
      </c>
      <c r="K60" s="138">
        <f>SUM(J60+L60+M60+N60)</f>
        <v>18233.13</v>
      </c>
      <c r="L60" s="133">
        <v>0</v>
      </c>
      <c r="M60" s="133">
        <v>0</v>
      </c>
      <c r="N60" s="133">
        <v>6975.09</v>
      </c>
    </row>
    <row r="61" spans="1:14" ht="12" customHeight="1" x14ac:dyDescent="0.2">
      <c r="A61" s="33"/>
      <c r="B61" s="127"/>
      <c r="C61" s="116" t="s">
        <v>213</v>
      </c>
      <c r="D61" s="155">
        <v>5.3529999999999998</v>
      </c>
      <c r="E61" s="26" t="s">
        <v>251</v>
      </c>
      <c r="F61" s="58">
        <v>45323</v>
      </c>
      <c r="G61" s="133">
        <v>1293000</v>
      </c>
      <c r="H61" s="133">
        <v>1259562.19</v>
      </c>
      <c r="I61" s="133">
        <v>1269803.58</v>
      </c>
      <c r="J61" s="133">
        <v>10714.92</v>
      </c>
      <c r="K61" s="138">
        <f t="shared" ref="K61:K63" si="2">SUM(J61+L61+M61+N61)</f>
        <v>10714.92</v>
      </c>
      <c r="L61" s="133">
        <v>0</v>
      </c>
      <c r="M61" s="133">
        <v>0</v>
      </c>
      <c r="N61" s="133">
        <v>0</v>
      </c>
    </row>
    <row r="62" spans="1:14" ht="12" customHeight="1" x14ac:dyDescent="0.2">
      <c r="A62" s="33"/>
      <c r="B62" s="127"/>
      <c r="C62" s="116" t="s">
        <v>136</v>
      </c>
      <c r="D62" s="155">
        <v>5.2649999999999997</v>
      </c>
      <c r="E62" s="26" t="s">
        <v>252</v>
      </c>
      <c r="F62" s="58">
        <v>45519</v>
      </c>
      <c r="G62" s="133">
        <v>750000</v>
      </c>
      <c r="H62" s="133">
        <v>737524.52</v>
      </c>
      <c r="I62" s="133">
        <v>730170</v>
      </c>
      <c r="J62" s="133">
        <v>5500.04</v>
      </c>
      <c r="K62" s="138">
        <f t="shared" si="2"/>
        <v>5500.04</v>
      </c>
      <c r="L62" s="133">
        <v>0</v>
      </c>
      <c r="M62" s="133">
        <v>0</v>
      </c>
      <c r="N62" s="133">
        <v>0</v>
      </c>
    </row>
    <row r="63" spans="1:14" ht="12" customHeight="1" x14ac:dyDescent="0.2">
      <c r="A63" s="33"/>
      <c r="B63" s="127"/>
      <c r="C63" s="116" t="s">
        <v>253</v>
      </c>
      <c r="D63" s="155">
        <v>5.05</v>
      </c>
      <c r="E63" s="26" t="s">
        <v>254</v>
      </c>
      <c r="F63" s="58">
        <v>45852</v>
      </c>
      <c r="G63" s="133">
        <v>243000</v>
      </c>
      <c r="H63" s="133">
        <v>243000</v>
      </c>
      <c r="I63" s="133">
        <v>240701.22</v>
      </c>
      <c r="J63" s="133">
        <v>1631.21</v>
      </c>
      <c r="K63" s="138">
        <f t="shared" si="2"/>
        <v>1631.21</v>
      </c>
      <c r="L63" s="133">
        <v>0</v>
      </c>
      <c r="M63" s="133">
        <v>0</v>
      </c>
      <c r="N63" s="133">
        <v>0</v>
      </c>
    </row>
    <row r="64" spans="1:14" ht="12" customHeight="1" x14ac:dyDescent="0.2">
      <c r="A64" s="33"/>
      <c r="B64" s="127"/>
      <c r="C64" s="116" t="s">
        <v>212</v>
      </c>
      <c r="D64" s="155">
        <v>4.8499999999999996</v>
      </c>
      <c r="E64" s="26" t="s">
        <v>211</v>
      </c>
      <c r="F64" s="58">
        <v>45117</v>
      </c>
      <c r="G64" s="133">
        <v>0</v>
      </c>
      <c r="H64" s="133">
        <v>0</v>
      </c>
      <c r="I64" s="133">
        <v>0</v>
      </c>
      <c r="J64" s="133">
        <v>295.41000000000003</v>
      </c>
      <c r="K64" s="138">
        <f>SUM(J64+L64+M64+N64)</f>
        <v>2067.69</v>
      </c>
      <c r="L64" s="133">
        <v>0</v>
      </c>
      <c r="M64" s="133">
        <v>0</v>
      </c>
      <c r="N64" s="133">
        <v>1772.28</v>
      </c>
    </row>
    <row r="65" spans="1:14" ht="12" customHeight="1" x14ac:dyDescent="0.2">
      <c r="A65" s="33"/>
      <c r="B65" s="127"/>
      <c r="C65" s="116" t="s">
        <v>213</v>
      </c>
      <c r="D65" s="155">
        <v>5.1429999999999998</v>
      </c>
      <c r="E65" s="26" t="s">
        <v>214</v>
      </c>
      <c r="F65" s="58">
        <v>45141</v>
      </c>
      <c r="G65" s="133">
        <v>0</v>
      </c>
      <c r="H65" s="133">
        <v>0</v>
      </c>
      <c r="I65" s="133">
        <v>0</v>
      </c>
      <c r="J65" s="133">
        <v>5785.54</v>
      </c>
      <c r="K65" s="138">
        <f>SUM(J65+L65+M65+N65)</f>
        <v>15779.919999999998</v>
      </c>
      <c r="L65" s="133">
        <v>0</v>
      </c>
      <c r="M65" s="133">
        <v>0</v>
      </c>
      <c r="N65" s="133">
        <v>9994.3799999999992</v>
      </c>
    </row>
    <row r="66" spans="1:14" x14ac:dyDescent="0.2">
      <c r="C66" s="116" t="s">
        <v>215</v>
      </c>
      <c r="D66" s="155">
        <v>4.95</v>
      </c>
      <c r="E66" s="26" t="s">
        <v>216</v>
      </c>
      <c r="F66" s="58">
        <v>45142</v>
      </c>
      <c r="G66" s="133">
        <v>0</v>
      </c>
      <c r="H66" s="133">
        <v>0</v>
      </c>
      <c r="I66" s="133">
        <v>0</v>
      </c>
      <c r="J66" s="133">
        <v>1133.82</v>
      </c>
      <c r="K66" s="138">
        <f>SUM(J66+L66+M66+N66)</f>
        <v>3035.91</v>
      </c>
      <c r="L66" s="133">
        <v>0</v>
      </c>
      <c r="M66" s="133">
        <v>0</v>
      </c>
      <c r="N66" s="133">
        <v>1902.09</v>
      </c>
    </row>
    <row r="67" spans="1:14" x14ac:dyDescent="0.2">
      <c r="C67" s="116" t="s">
        <v>217</v>
      </c>
      <c r="D67" s="155">
        <v>5</v>
      </c>
      <c r="E67" s="26" t="s">
        <v>218</v>
      </c>
      <c r="F67" s="58">
        <v>45145</v>
      </c>
      <c r="G67" s="133">
        <v>0</v>
      </c>
      <c r="H67" s="133">
        <v>0</v>
      </c>
      <c r="I67" s="133">
        <v>0</v>
      </c>
      <c r="J67" s="133">
        <v>1273.47</v>
      </c>
      <c r="K67" s="138">
        <f>SUM(J67+L67+M67+N67)</f>
        <v>3167.67</v>
      </c>
      <c r="L67" s="133">
        <v>0</v>
      </c>
      <c r="M67" s="133">
        <v>0</v>
      </c>
      <c r="N67" s="133">
        <v>1894.2</v>
      </c>
    </row>
    <row r="68" spans="1:14" ht="12" customHeight="1" x14ac:dyDescent="0.2">
      <c r="A68" s="33"/>
      <c r="B68" s="127"/>
      <c r="C68" s="116" t="s">
        <v>219</v>
      </c>
      <c r="D68" s="155">
        <v>5.05</v>
      </c>
      <c r="E68" s="26" t="s">
        <v>220</v>
      </c>
      <c r="F68" s="58">
        <v>45147</v>
      </c>
      <c r="G68" s="133">
        <v>0</v>
      </c>
      <c r="H68" s="133">
        <v>0</v>
      </c>
      <c r="I68" s="133">
        <v>0</v>
      </c>
      <c r="J68" s="133">
        <v>1259.07</v>
      </c>
      <c r="K68" s="138">
        <f>SUM(J68+L68+M68+N68)</f>
        <v>3199.35</v>
      </c>
      <c r="L68" s="133">
        <v>0</v>
      </c>
      <c r="M68" s="133">
        <v>0</v>
      </c>
      <c r="N68" s="133">
        <v>1940.28</v>
      </c>
    </row>
    <row r="69" spans="1:14" ht="12" customHeight="1" x14ac:dyDescent="0.2">
      <c r="A69" s="33"/>
      <c r="B69" s="127"/>
      <c r="C69" s="116"/>
      <c r="D69" s="155"/>
      <c r="F69" s="58"/>
      <c r="G69" s="133"/>
      <c r="H69" s="133"/>
      <c r="I69" s="133"/>
      <c r="J69" s="133"/>
      <c r="L69" s="133"/>
      <c r="M69" s="133"/>
      <c r="N69" s="133"/>
    </row>
    <row r="70" spans="1:14" ht="12" customHeight="1" x14ac:dyDescent="0.2">
      <c r="A70" s="33"/>
      <c r="B70" s="127"/>
      <c r="C70" s="116"/>
      <c r="D70" s="155"/>
      <c r="F70" s="58"/>
      <c r="G70" s="133"/>
      <c r="H70" s="133"/>
      <c r="I70" s="133"/>
      <c r="J70" s="133"/>
      <c r="L70" s="133"/>
      <c r="M70" s="133"/>
      <c r="N70" s="133"/>
    </row>
    <row r="71" spans="1:14" ht="12" customHeight="1" x14ac:dyDescent="0.2">
      <c r="A71" s="33" t="s">
        <v>7</v>
      </c>
      <c r="C71" s="116" t="s">
        <v>112</v>
      </c>
      <c r="D71" s="155">
        <v>4.6509999999999998</v>
      </c>
      <c r="F71" s="58">
        <v>45199</v>
      </c>
      <c r="G71" s="131">
        <v>85539.72</v>
      </c>
      <c r="H71" s="131">
        <v>85539.72</v>
      </c>
      <c r="I71" s="131">
        <v>85539.72</v>
      </c>
      <c r="J71" s="131">
        <v>1174.3900000000001</v>
      </c>
      <c r="K71" s="138">
        <f t="shared" si="1"/>
        <v>5149.6400000000003</v>
      </c>
      <c r="L71" s="131">
        <v>2417.5300000000002</v>
      </c>
      <c r="M71" s="131">
        <v>627.54999999999995</v>
      </c>
      <c r="N71" s="131">
        <v>930.17</v>
      </c>
    </row>
    <row r="72" spans="1:14" ht="12" customHeight="1" x14ac:dyDescent="0.2">
      <c r="C72" s="116" t="s">
        <v>135</v>
      </c>
      <c r="D72" s="155">
        <v>5.14</v>
      </c>
      <c r="F72" s="58">
        <v>45199</v>
      </c>
      <c r="G72" s="131">
        <v>8129.95</v>
      </c>
      <c r="H72" s="131">
        <v>8129.95</v>
      </c>
      <c r="I72" s="131">
        <v>8129.95</v>
      </c>
      <c r="J72" s="131">
        <v>107.16</v>
      </c>
      <c r="K72" s="138">
        <f t="shared" si="1"/>
        <v>49195.060000000005</v>
      </c>
      <c r="L72" s="131">
        <v>18319.59</v>
      </c>
      <c r="M72" s="131">
        <v>22745.52</v>
      </c>
      <c r="N72" s="131">
        <v>8022.79</v>
      </c>
    </row>
    <row r="73" spans="1:14" ht="12" customHeight="1" x14ac:dyDescent="0.2">
      <c r="C73" s="116" t="s">
        <v>227</v>
      </c>
      <c r="D73" s="155">
        <v>5.27</v>
      </c>
      <c r="F73" s="58">
        <v>45199</v>
      </c>
      <c r="G73" s="131">
        <v>511559.39</v>
      </c>
      <c r="H73" s="131">
        <v>511559.39</v>
      </c>
      <c r="I73" s="131">
        <v>511559.39</v>
      </c>
      <c r="J73" s="131">
        <v>6988.76</v>
      </c>
      <c r="K73" s="138">
        <f>SUM(J73+L73+M73+N73)</f>
        <v>11559.39</v>
      </c>
      <c r="L73" s="131">
        <v>0</v>
      </c>
      <c r="M73" s="131">
        <v>0</v>
      </c>
      <c r="N73" s="131">
        <v>4570.63</v>
      </c>
    </row>
    <row r="74" spans="1:14" ht="12" customHeight="1" x14ac:dyDescent="0.2">
      <c r="C74" s="116" t="s">
        <v>196</v>
      </c>
      <c r="D74" s="155">
        <v>5.25</v>
      </c>
      <c r="F74" s="58">
        <v>45408</v>
      </c>
      <c r="G74" s="131">
        <v>1500000</v>
      </c>
      <c r="H74" s="131">
        <v>1500000</v>
      </c>
      <c r="I74" s="131">
        <v>1500000</v>
      </c>
      <c r="J74" s="131">
        <v>19795.64</v>
      </c>
      <c r="K74" s="138">
        <f t="shared" si="1"/>
        <v>32921.01</v>
      </c>
      <c r="L74" s="131">
        <v>0</v>
      </c>
      <c r="M74" s="131">
        <v>0</v>
      </c>
      <c r="N74" s="131">
        <v>13125.37</v>
      </c>
    </row>
    <row r="75" spans="1:14" ht="12" customHeight="1" x14ac:dyDescent="0.2">
      <c r="A75" s="33"/>
      <c r="C75" s="116"/>
      <c r="D75" s="155"/>
      <c r="F75" s="58"/>
      <c r="H75" s="131"/>
      <c r="I75" s="131"/>
    </row>
    <row r="76" spans="1:14" ht="12" customHeight="1" x14ac:dyDescent="0.2">
      <c r="A76" s="33" t="s">
        <v>8</v>
      </c>
      <c r="C76" s="116" t="s">
        <v>112</v>
      </c>
      <c r="D76" s="155">
        <v>4.55</v>
      </c>
      <c r="F76" s="58">
        <v>45199</v>
      </c>
      <c r="G76" s="130">
        <v>1768981.07</v>
      </c>
      <c r="H76" s="130">
        <v>1768981.07</v>
      </c>
      <c r="I76" s="130">
        <v>1768981.07</v>
      </c>
      <c r="J76" s="131">
        <v>14866.27</v>
      </c>
      <c r="K76" s="138">
        <f t="shared" si="1"/>
        <v>42322.54</v>
      </c>
      <c r="L76" s="131">
        <v>7719.5</v>
      </c>
      <c r="M76" s="131">
        <v>8600.39</v>
      </c>
      <c r="N76" s="131">
        <v>11136.38</v>
      </c>
    </row>
    <row r="77" spans="1:14" ht="12" customHeight="1" x14ac:dyDescent="0.2">
      <c r="C77" s="116" t="s">
        <v>135</v>
      </c>
      <c r="D77" s="155">
        <v>5.14</v>
      </c>
      <c r="E77" s="26" t="s">
        <v>226</v>
      </c>
      <c r="F77" s="58">
        <v>45199</v>
      </c>
      <c r="G77" s="131">
        <v>4167.58</v>
      </c>
      <c r="H77" s="131">
        <v>4167.58</v>
      </c>
      <c r="I77" s="131">
        <v>4167.58</v>
      </c>
      <c r="J77" s="131">
        <v>54.93</v>
      </c>
      <c r="K77" s="138">
        <f t="shared" si="1"/>
        <v>24700.15</v>
      </c>
      <c r="L77" s="131">
        <v>9159.7999999999993</v>
      </c>
      <c r="M77" s="131">
        <v>11372.77</v>
      </c>
      <c r="N77" s="131">
        <v>4112.6499999999996</v>
      </c>
    </row>
    <row r="78" spans="1:14" x14ac:dyDescent="0.2">
      <c r="C78" s="116" t="s">
        <v>196</v>
      </c>
      <c r="D78" s="155">
        <v>5.25</v>
      </c>
      <c r="E78" s="26" t="s">
        <v>226</v>
      </c>
      <c r="F78" s="58">
        <v>45408</v>
      </c>
      <c r="G78" s="131">
        <v>1000000</v>
      </c>
      <c r="H78" s="131">
        <v>1000000</v>
      </c>
      <c r="I78" s="131">
        <v>1000000</v>
      </c>
      <c r="J78" s="131">
        <v>13197.4</v>
      </c>
      <c r="K78" s="138">
        <f t="shared" si="1"/>
        <v>21947.85</v>
      </c>
      <c r="L78" s="131">
        <v>0</v>
      </c>
      <c r="M78" s="131">
        <v>0</v>
      </c>
      <c r="N78" s="131">
        <v>8750.4500000000007</v>
      </c>
    </row>
    <row r="79" spans="1:14" x14ac:dyDescent="0.2">
      <c r="D79" s="155"/>
      <c r="F79" s="58"/>
      <c r="H79" s="131"/>
      <c r="I79" s="131"/>
    </row>
    <row r="80" spans="1:14" x14ac:dyDescent="0.2">
      <c r="D80" s="155"/>
      <c r="F80" s="58"/>
      <c r="H80" s="131"/>
      <c r="I80" s="131"/>
    </row>
    <row r="81" spans="1:114" x14ac:dyDescent="0.2">
      <c r="D81" s="155"/>
      <c r="F81" s="58"/>
      <c r="H81" s="131"/>
      <c r="I81" s="131"/>
    </row>
    <row r="82" spans="1:114" x14ac:dyDescent="0.2">
      <c r="D82" s="155"/>
      <c r="F82" s="58"/>
      <c r="H82" s="131"/>
      <c r="I82" s="131"/>
    </row>
    <row r="83" spans="1:114" s="33" customFormat="1" ht="12" customHeight="1" x14ac:dyDescent="0.2">
      <c r="B83" s="112"/>
      <c r="C83" s="113"/>
      <c r="D83" s="170"/>
      <c r="F83" s="29"/>
      <c r="G83" s="162"/>
      <c r="H83" s="162"/>
      <c r="I83" s="162"/>
      <c r="J83" s="162" t="s">
        <v>245</v>
      </c>
      <c r="K83" s="221"/>
      <c r="L83" s="162" t="s">
        <v>117</v>
      </c>
      <c r="M83" s="162" t="s">
        <v>134</v>
      </c>
      <c r="N83" s="162" t="s">
        <v>195</v>
      </c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  <c r="BM83" s="159"/>
      <c r="BN83" s="159"/>
      <c r="BO83" s="159"/>
      <c r="BP83" s="159"/>
      <c r="BQ83" s="159"/>
      <c r="BR83" s="159"/>
      <c r="BS83" s="159"/>
      <c r="BT83" s="159"/>
      <c r="BU83" s="159"/>
      <c r="BV83" s="159"/>
      <c r="BW83" s="159"/>
      <c r="BX83" s="159"/>
      <c r="BY83" s="159"/>
      <c r="BZ83" s="159"/>
      <c r="CA83" s="159"/>
      <c r="CB83" s="159"/>
      <c r="CC83" s="159"/>
      <c r="CD83" s="159"/>
      <c r="CE83" s="159"/>
      <c r="CF83" s="159"/>
      <c r="CG83" s="159"/>
      <c r="CH83" s="159"/>
      <c r="CI83" s="159"/>
      <c r="CJ83" s="159"/>
      <c r="CK83" s="159"/>
      <c r="CL83" s="159"/>
      <c r="CM83" s="159"/>
      <c r="CN83" s="159"/>
      <c r="CO83" s="159"/>
      <c r="CP83" s="159"/>
      <c r="CQ83" s="159"/>
      <c r="CR83" s="159"/>
      <c r="CS83" s="159"/>
      <c r="CT83" s="159"/>
      <c r="CU83" s="159"/>
      <c r="CV83" s="159"/>
      <c r="CW83" s="159"/>
      <c r="CX83" s="159"/>
      <c r="CY83" s="159"/>
      <c r="CZ83" s="159"/>
      <c r="DA83" s="159"/>
      <c r="DB83" s="159"/>
      <c r="DC83" s="159"/>
      <c r="DD83" s="159"/>
      <c r="DE83" s="159"/>
      <c r="DF83" s="159"/>
      <c r="DG83" s="159"/>
      <c r="DH83" s="159"/>
      <c r="DI83" s="159"/>
      <c r="DJ83" s="159"/>
    </row>
    <row r="84" spans="1:114" s="33" customFormat="1" ht="12" customHeight="1" x14ac:dyDescent="0.2">
      <c r="A84" s="28" t="s">
        <v>17</v>
      </c>
      <c r="B84" s="112"/>
      <c r="C84" s="114" t="s">
        <v>18</v>
      </c>
      <c r="D84" s="170" t="s">
        <v>107</v>
      </c>
      <c r="E84" s="28" t="s">
        <v>19</v>
      </c>
      <c r="F84" s="29" t="s">
        <v>20</v>
      </c>
      <c r="G84" s="111" t="s">
        <v>21</v>
      </c>
      <c r="H84" s="221"/>
      <c r="I84" s="222"/>
      <c r="J84" s="162" t="s">
        <v>24</v>
      </c>
      <c r="K84" s="221" t="s">
        <v>76</v>
      </c>
      <c r="L84" s="162" t="s">
        <v>24</v>
      </c>
      <c r="M84" s="162" t="s">
        <v>24</v>
      </c>
      <c r="N84" s="162" t="s">
        <v>24</v>
      </c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59"/>
      <c r="BK84" s="159"/>
      <c r="BL84" s="159"/>
      <c r="BM84" s="159"/>
      <c r="BN84" s="159"/>
      <c r="BO84" s="159"/>
      <c r="BP84" s="159"/>
      <c r="BQ84" s="159"/>
      <c r="BR84" s="159"/>
      <c r="BS84" s="159"/>
      <c r="BT84" s="159"/>
      <c r="BU84" s="159"/>
      <c r="BV84" s="159"/>
      <c r="BW84" s="159"/>
      <c r="BX84" s="159"/>
      <c r="BY84" s="159"/>
      <c r="BZ84" s="159"/>
      <c r="CA84" s="159"/>
      <c r="CB84" s="159"/>
      <c r="CC84" s="159"/>
      <c r="CD84" s="159"/>
      <c r="CE84" s="159"/>
      <c r="CF84" s="159"/>
      <c r="CG84" s="159"/>
      <c r="CH84" s="159"/>
      <c r="CI84" s="159"/>
      <c r="CJ84" s="159"/>
      <c r="CK84" s="159"/>
      <c r="CL84" s="159"/>
      <c r="CM84" s="159"/>
      <c r="CN84" s="159"/>
      <c r="CO84" s="159"/>
      <c r="CP84" s="159"/>
      <c r="CQ84" s="159"/>
      <c r="CR84" s="159"/>
      <c r="CS84" s="159"/>
      <c r="CT84" s="159"/>
      <c r="CU84" s="159"/>
      <c r="CV84" s="159"/>
      <c r="CW84" s="159"/>
      <c r="CX84" s="159"/>
      <c r="CY84" s="159"/>
      <c r="CZ84" s="159"/>
      <c r="DA84" s="159"/>
      <c r="DB84" s="159"/>
      <c r="DC84" s="159"/>
      <c r="DD84" s="159"/>
      <c r="DE84" s="159"/>
      <c r="DF84" s="159"/>
      <c r="DG84" s="159"/>
      <c r="DH84" s="159"/>
      <c r="DI84" s="159"/>
      <c r="DJ84" s="159"/>
    </row>
    <row r="85" spans="1:114" s="33" customFormat="1" ht="14.25" customHeight="1" x14ac:dyDescent="0.2">
      <c r="A85" s="30"/>
      <c r="B85" s="225"/>
      <c r="C85" s="115" t="s">
        <v>25</v>
      </c>
      <c r="D85" s="171" t="s">
        <v>108</v>
      </c>
      <c r="E85" s="31" t="s">
        <v>26</v>
      </c>
      <c r="F85" s="32" t="s">
        <v>27</v>
      </c>
      <c r="G85" s="226" t="s">
        <v>28</v>
      </c>
      <c r="H85" s="227" t="s">
        <v>22</v>
      </c>
      <c r="I85" s="227" t="s">
        <v>23</v>
      </c>
      <c r="J85" s="228" t="s">
        <v>29</v>
      </c>
      <c r="K85" s="229" t="s">
        <v>29</v>
      </c>
      <c r="L85" s="228" t="s">
        <v>29</v>
      </c>
      <c r="M85" s="228" t="s">
        <v>29</v>
      </c>
      <c r="N85" s="228" t="s">
        <v>29</v>
      </c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F85" s="159"/>
      <c r="CG85" s="159"/>
      <c r="CH85" s="159"/>
      <c r="CI85" s="159"/>
      <c r="CJ85" s="159"/>
      <c r="CK85" s="159"/>
      <c r="CL85" s="159"/>
      <c r="CM85" s="159"/>
      <c r="CN85" s="159"/>
      <c r="CO85" s="159"/>
      <c r="CP85" s="159"/>
      <c r="CQ85" s="159"/>
      <c r="CR85" s="159"/>
      <c r="CS85" s="159"/>
      <c r="CT85" s="159"/>
      <c r="CU85" s="159"/>
      <c r="CV85" s="159"/>
      <c r="CW85" s="159"/>
      <c r="CX85" s="159"/>
      <c r="CY85" s="159"/>
      <c r="CZ85" s="159"/>
      <c r="DA85" s="159"/>
      <c r="DB85" s="159"/>
      <c r="DC85" s="159"/>
      <c r="DD85" s="159"/>
      <c r="DE85" s="159"/>
      <c r="DF85" s="159"/>
      <c r="DG85" s="159"/>
      <c r="DH85" s="159"/>
      <c r="DI85" s="159"/>
      <c r="DJ85" s="159"/>
    </row>
    <row r="86" spans="1:114" s="33" customFormat="1" x14ac:dyDescent="0.2">
      <c r="B86" s="112"/>
      <c r="C86" s="113"/>
      <c r="D86" s="223"/>
      <c r="F86" s="61"/>
      <c r="G86" s="162"/>
      <c r="H86" s="162"/>
      <c r="I86" s="162"/>
      <c r="J86" s="162"/>
      <c r="K86" s="221"/>
      <c r="L86" s="162"/>
      <c r="M86" s="162"/>
      <c r="N86" s="162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159"/>
      <c r="BK86" s="159"/>
      <c r="BL86" s="159"/>
      <c r="BM86" s="159"/>
      <c r="BN86" s="159"/>
      <c r="BO86" s="159"/>
      <c r="BP86" s="159"/>
      <c r="BQ86" s="159"/>
      <c r="BR86" s="159"/>
      <c r="BS86" s="159"/>
      <c r="BT86" s="159"/>
      <c r="BU86" s="159"/>
      <c r="BV86" s="159"/>
      <c r="BW86" s="159"/>
      <c r="BX86" s="159"/>
      <c r="BY86" s="159"/>
      <c r="BZ86" s="159"/>
      <c r="CA86" s="159"/>
      <c r="CB86" s="159"/>
      <c r="CC86" s="159"/>
      <c r="CD86" s="159"/>
      <c r="CE86" s="159"/>
      <c r="CF86" s="159"/>
      <c r="CG86" s="159"/>
      <c r="CH86" s="159"/>
      <c r="CI86" s="159"/>
      <c r="CJ86" s="159"/>
      <c r="CK86" s="159"/>
      <c r="CL86" s="159"/>
      <c r="CM86" s="159"/>
      <c r="CN86" s="159"/>
      <c r="CO86" s="159"/>
      <c r="CP86" s="159"/>
      <c r="CQ86" s="159"/>
      <c r="CR86" s="159"/>
      <c r="CS86" s="159"/>
      <c r="CT86" s="159"/>
      <c r="CU86" s="159"/>
      <c r="CV86" s="159"/>
      <c r="CW86" s="159"/>
      <c r="CX86" s="159"/>
      <c r="CY86" s="159"/>
      <c r="CZ86" s="159"/>
      <c r="DA86" s="159"/>
      <c r="DB86" s="159"/>
      <c r="DC86" s="159"/>
      <c r="DD86" s="159"/>
      <c r="DE86" s="159"/>
      <c r="DF86" s="159"/>
      <c r="DG86" s="159"/>
      <c r="DH86" s="159"/>
      <c r="DI86" s="159"/>
      <c r="DJ86" s="159"/>
    </row>
    <row r="87" spans="1:114" x14ac:dyDescent="0.2">
      <c r="A87" s="33" t="s">
        <v>9</v>
      </c>
      <c r="B87" s="108"/>
      <c r="C87" s="116" t="s">
        <v>112</v>
      </c>
      <c r="D87" s="155">
        <v>4.6509999999999998</v>
      </c>
      <c r="F87" s="58">
        <v>45199</v>
      </c>
      <c r="G87" s="130">
        <v>3141535.6</v>
      </c>
      <c r="H87" s="130">
        <v>3141535.6</v>
      </c>
      <c r="I87" s="130">
        <v>3141535.6</v>
      </c>
      <c r="J87" s="131">
        <v>29105.85</v>
      </c>
      <c r="K87" s="138">
        <f t="shared" si="1"/>
        <v>80361.36</v>
      </c>
      <c r="L87" s="131">
        <v>18106.47</v>
      </c>
      <c r="M87" s="131">
        <v>14638.59</v>
      </c>
      <c r="N87" s="131">
        <v>18510.45</v>
      </c>
    </row>
    <row r="88" spans="1:114" x14ac:dyDescent="0.2">
      <c r="A88" s="33"/>
      <c r="B88" s="108"/>
      <c r="C88" s="116"/>
      <c r="D88" s="173"/>
      <c r="F88" s="58"/>
      <c r="G88" s="130"/>
      <c r="H88" s="130"/>
      <c r="I88" s="130"/>
    </row>
    <row r="89" spans="1:114" s="186" customFormat="1" x14ac:dyDescent="0.2">
      <c r="A89" s="33" t="s">
        <v>10</v>
      </c>
      <c r="B89" s="108"/>
      <c r="C89" s="116" t="s">
        <v>112</v>
      </c>
      <c r="D89" s="155">
        <v>4.6509999999999998</v>
      </c>
      <c r="E89" s="26"/>
      <c r="F89" s="58">
        <v>45199</v>
      </c>
      <c r="G89" s="130">
        <v>70382.36</v>
      </c>
      <c r="H89" s="130">
        <v>70382.36</v>
      </c>
      <c r="I89" s="130">
        <v>70382.36</v>
      </c>
      <c r="J89" s="131">
        <v>612.98</v>
      </c>
      <c r="K89" s="138">
        <f t="shared" si="1"/>
        <v>1951.96</v>
      </c>
      <c r="L89" s="131">
        <v>413.52</v>
      </c>
      <c r="M89" s="131">
        <v>429.18</v>
      </c>
      <c r="N89" s="131">
        <v>496.28</v>
      </c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89"/>
      <c r="AT89" s="189"/>
      <c r="AU89" s="189"/>
      <c r="AV89" s="189"/>
      <c r="AW89" s="189"/>
      <c r="AX89" s="189"/>
      <c r="AY89" s="189"/>
      <c r="AZ89" s="189"/>
      <c r="BA89" s="189"/>
      <c r="BB89" s="189"/>
      <c r="BC89" s="189"/>
      <c r="BD89" s="189"/>
      <c r="BE89" s="189"/>
      <c r="BF89" s="189"/>
      <c r="BG89" s="189"/>
      <c r="BH89" s="189"/>
      <c r="BI89" s="189"/>
      <c r="BJ89" s="189"/>
      <c r="BK89" s="189"/>
      <c r="BL89" s="189"/>
      <c r="BM89" s="189"/>
      <c r="BN89" s="189"/>
      <c r="BO89" s="189"/>
      <c r="BP89" s="189"/>
      <c r="BQ89" s="189"/>
      <c r="BR89" s="189"/>
      <c r="BS89" s="189"/>
      <c r="BT89" s="189"/>
      <c r="BU89" s="189"/>
      <c r="BV89" s="189"/>
      <c r="BW89" s="189"/>
      <c r="BX89" s="189"/>
      <c r="BY89" s="189"/>
      <c r="BZ89" s="189"/>
      <c r="CA89" s="189"/>
      <c r="CB89" s="189"/>
      <c r="CC89" s="189"/>
      <c r="CD89" s="189"/>
      <c r="CE89" s="189"/>
      <c r="CF89" s="189"/>
      <c r="CG89" s="189"/>
      <c r="CH89" s="189"/>
      <c r="CI89" s="189"/>
      <c r="CJ89" s="189"/>
      <c r="CK89" s="189"/>
      <c r="CL89" s="189"/>
      <c r="CM89" s="189"/>
      <c r="CN89" s="189"/>
      <c r="CO89" s="189"/>
      <c r="CP89" s="189"/>
      <c r="CQ89" s="189"/>
      <c r="CR89" s="189"/>
      <c r="CS89" s="189"/>
      <c r="CT89" s="189"/>
      <c r="CU89" s="189"/>
      <c r="CV89" s="189"/>
      <c r="CW89" s="189"/>
      <c r="CX89" s="189"/>
      <c r="CY89" s="189"/>
      <c r="CZ89" s="189"/>
      <c r="DA89" s="189"/>
      <c r="DB89" s="189"/>
      <c r="DC89" s="189"/>
      <c r="DD89" s="189"/>
      <c r="DE89" s="189"/>
      <c r="DF89" s="189"/>
      <c r="DG89" s="189"/>
      <c r="DH89" s="189"/>
      <c r="DI89" s="189"/>
      <c r="DJ89" s="189"/>
    </row>
    <row r="90" spans="1:114" x14ac:dyDescent="0.2">
      <c r="A90" s="182"/>
      <c r="B90" s="183"/>
      <c r="C90" s="184"/>
      <c r="D90" s="185"/>
      <c r="E90" s="186"/>
      <c r="F90" s="58"/>
      <c r="G90" s="187"/>
      <c r="H90" s="187"/>
      <c r="I90" s="187"/>
      <c r="J90" s="188"/>
      <c r="L90" s="188"/>
      <c r="M90" s="188"/>
      <c r="N90" s="188"/>
    </row>
    <row r="91" spans="1:114" x14ac:dyDescent="0.2">
      <c r="A91" s="33" t="s">
        <v>31</v>
      </c>
      <c r="C91" s="116" t="s">
        <v>112</v>
      </c>
      <c r="D91" s="155">
        <v>4.6509999999999998</v>
      </c>
      <c r="F91" s="58">
        <v>45199</v>
      </c>
      <c r="G91" s="130">
        <v>1426248.42</v>
      </c>
      <c r="H91" s="130">
        <v>1426248.42</v>
      </c>
      <c r="I91" s="130">
        <v>1426248.42</v>
      </c>
      <c r="J91" s="141" t="s">
        <v>182</v>
      </c>
      <c r="K91" s="131" t="s">
        <v>92</v>
      </c>
      <c r="L91" s="141" t="s">
        <v>182</v>
      </c>
      <c r="M91" s="141" t="s">
        <v>182</v>
      </c>
      <c r="N91" s="141" t="s">
        <v>182</v>
      </c>
    </row>
    <row r="92" spans="1:114" x14ac:dyDescent="0.2">
      <c r="A92" s="33"/>
      <c r="C92" s="116"/>
      <c r="D92" s="173"/>
      <c r="F92" s="58"/>
      <c r="H92" s="131"/>
      <c r="I92" s="131"/>
    </row>
    <row r="93" spans="1:114" s="140" customFormat="1" x14ac:dyDescent="0.2">
      <c r="A93" s="33" t="s">
        <v>32</v>
      </c>
      <c r="B93" s="106"/>
      <c r="C93" s="116" t="s">
        <v>112</v>
      </c>
      <c r="D93" s="155">
        <v>4.6509999999999998</v>
      </c>
      <c r="E93" s="26"/>
      <c r="F93" s="58">
        <v>45199</v>
      </c>
      <c r="G93" s="130">
        <v>1627.05</v>
      </c>
      <c r="H93" s="130">
        <v>1627.05</v>
      </c>
      <c r="I93" s="130">
        <v>1627.05</v>
      </c>
      <c r="J93" s="131">
        <v>188.22</v>
      </c>
      <c r="K93" s="138">
        <f>SUM(J93+L93+M93+N93)</f>
        <v>2214.4700000000003</v>
      </c>
      <c r="L93" s="131">
        <v>668.81</v>
      </c>
      <c r="M93" s="131">
        <v>749.41</v>
      </c>
      <c r="N93" s="131">
        <v>608.03</v>
      </c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s="140" customFormat="1" x14ac:dyDescent="0.2">
      <c r="A94" s="33"/>
      <c r="B94" s="106"/>
      <c r="C94" s="116"/>
      <c r="D94" s="155"/>
      <c r="E94" s="26"/>
      <c r="F94" s="58"/>
      <c r="G94" s="130"/>
      <c r="H94" s="130"/>
      <c r="I94" s="130"/>
      <c r="J94" s="131"/>
      <c r="K94" s="138"/>
      <c r="L94" s="131"/>
      <c r="M94" s="131"/>
      <c r="N94" s="131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x14ac:dyDescent="0.2">
      <c r="A95" s="33" t="s">
        <v>33</v>
      </c>
      <c r="B95" s="127"/>
      <c r="C95" s="116" t="s">
        <v>112</v>
      </c>
      <c r="D95" s="155">
        <v>4.6509999999999998</v>
      </c>
      <c r="F95" s="58">
        <v>45199</v>
      </c>
      <c r="G95" s="131">
        <v>384419.76</v>
      </c>
      <c r="H95" s="131">
        <v>384419.76</v>
      </c>
      <c r="I95" s="131">
        <v>384419.76</v>
      </c>
      <c r="J95" s="131">
        <v>4426.4399999999996</v>
      </c>
      <c r="K95" s="138">
        <f t="shared" ref="K95:K99" si="3">SUM(J95+L95+M95+N95)</f>
        <v>28542.699999999997</v>
      </c>
      <c r="L95" s="131">
        <v>9843.32</v>
      </c>
      <c r="M95" s="131">
        <v>6414.57</v>
      </c>
      <c r="N95" s="131">
        <v>7858.37</v>
      </c>
    </row>
    <row r="96" spans="1:114" x14ac:dyDescent="0.2">
      <c r="A96" s="33"/>
      <c r="B96" s="127"/>
      <c r="C96" s="116"/>
      <c r="D96" s="155"/>
      <c r="F96" s="58"/>
      <c r="H96" s="131"/>
      <c r="I96" s="131"/>
    </row>
    <row r="97" spans="1:114" x14ac:dyDescent="0.2">
      <c r="A97" s="33" t="s">
        <v>14</v>
      </c>
      <c r="C97" s="116" t="s">
        <v>112</v>
      </c>
      <c r="D97" s="155">
        <v>4.6509999999999998</v>
      </c>
      <c r="F97" s="58">
        <v>45199</v>
      </c>
      <c r="G97" s="130">
        <v>2202950.56</v>
      </c>
      <c r="H97" s="130">
        <v>2202950.56</v>
      </c>
      <c r="I97" s="130">
        <v>2202950.56</v>
      </c>
      <c r="J97" s="131">
        <v>24017.13</v>
      </c>
      <c r="K97" s="138">
        <f t="shared" si="3"/>
        <v>85120.069999999992</v>
      </c>
      <c r="L97" s="131">
        <v>14753.4</v>
      </c>
      <c r="M97" s="131">
        <v>24970.37</v>
      </c>
      <c r="N97" s="131">
        <v>21379.17</v>
      </c>
    </row>
    <row r="98" spans="1:114" s="140" customFormat="1" x14ac:dyDescent="0.2">
      <c r="A98" s="33"/>
      <c r="B98" s="108"/>
      <c r="C98" s="116"/>
      <c r="D98" s="155"/>
      <c r="E98" s="26"/>
      <c r="F98" s="58"/>
      <c r="G98" s="130"/>
      <c r="H98" s="130"/>
      <c r="I98" s="130"/>
      <c r="J98" s="131"/>
      <c r="K98" s="138"/>
      <c r="L98" s="131"/>
      <c r="M98" s="131"/>
      <c r="N98" s="131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s="140" customFormat="1" x14ac:dyDescent="0.2">
      <c r="A99" s="33" t="s">
        <v>94</v>
      </c>
      <c r="B99" s="106"/>
      <c r="C99" s="116" t="s">
        <v>112</v>
      </c>
      <c r="D99" s="155">
        <v>4.6509999999999998</v>
      </c>
      <c r="E99" s="26"/>
      <c r="F99" s="58">
        <v>45199</v>
      </c>
      <c r="G99" s="131">
        <v>1059804.42</v>
      </c>
      <c r="H99" s="131">
        <v>1059804.42</v>
      </c>
      <c r="I99" s="131">
        <v>1059804.42</v>
      </c>
      <c r="J99" s="131">
        <v>9267.91</v>
      </c>
      <c r="K99" s="138">
        <f t="shared" si="3"/>
        <v>29674.04</v>
      </c>
      <c r="L99" s="131">
        <v>6377.9</v>
      </c>
      <c r="M99" s="131">
        <v>6561.14</v>
      </c>
      <c r="N99" s="131">
        <v>7467.09</v>
      </c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s="140" customFormat="1" x14ac:dyDescent="0.2">
      <c r="A100" s="33"/>
      <c r="B100" s="106"/>
      <c r="C100" s="116"/>
      <c r="D100" s="155"/>
      <c r="E100" s="26"/>
      <c r="F100" s="58"/>
      <c r="G100" s="131"/>
      <c r="H100" s="131"/>
      <c r="I100" s="131"/>
      <c r="J100" s="131"/>
      <c r="K100" s="138"/>
      <c r="L100" s="131"/>
      <c r="M100" s="131"/>
      <c r="N100" s="131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s="140" customFormat="1" x14ac:dyDescent="0.2">
      <c r="A101" s="33"/>
      <c r="B101" s="106"/>
      <c r="C101" s="116"/>
      <c r="D101" s="155"/>
      <c r="E101" s="26"/>
      <c r="F101" s="58"/>
      <c r="G101" s="131"/>
      <c r="H101" s="131"/>
      <c r="I101" s="131"/>
      <c r="J101" s="131"/>
      <c r="K101" s="138"/>
      <c r="L101" s="131"/>
      <c r="M101" s="131"/>
      <c r="N101" s="131">
        <f>SUM(N48:N100)</f>
        <v>890052.83000000007</v>
      </c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s="140" customFormat="1" x14ac:dyDescent="0.2">
      <c r="A102" s="33" t="s">
        <v>15</v>
      </c>
      <c r="B102" s="106"/>
      <c r="C102" s="113" t="s">
        <v>120</v>
      </c>
      <c r="D102" s="174"/>
      <c r="E102" s="33"/>
      <c r="F102" s="120"/>
      <c r="G102" s="190">
        <v>15363222.77</v>
      </c>
      <c r="H102" s="190">
        <v>15363222.77</v>
      </c>
      <c r="I102" s="190">
        <v>15363222.77</v>
      </c>
      <c r="J102" s="191">
        <v>115643.01</v>
      </c>
      <c r="K102" s="192">
        <f>SUM(J102+L102+M102+N102)</f>
        <v>367963.62</v>
      </c>
      <c r="L102" s="191">
        <v>74908.820000000007</v>
      </c>
      <c r="M102" s="191">
        <v>62928.91</v>
      </c>
      <c r="N102" s="191">
        <v>114482.88</v>
      </c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s="140" customFormat="1" x14ac:dyDescent="0.2">
      <c r="A103" s="142"/>
      <c r="B103" s="106"/>
      <c r="C103" s="144" t="s">
        <v>95</v>
      </c>
      <c r="D103" s="155">
        <v>4.6509999999999998</v>
      </c>
      <c r="E103" s="145"/>
      <c r="F103" s="58">
        <v>45199</v>
      </c>
      <c r="G103" s="47">
        <v>2007921.58</v>
      </c>
      <c r="H103" s="47">
        <v>2007921.58</v>
      </c>
      <c r="I103" s="47">
        <v>2007921.58</v>
      </c>
      <c r="J103" s="47">
        <v>14098.98</v>
      </c>
      <c r="K103" s="139">
        <f>SUM(J103+L103+M103+N103)</f>
        <v>43357.15</v>
      </c>
      <c r="L103" s="47">
        <v>9788.4500000000007</v>
      </c>
      <c r="M103" s="47">
        <v>7041.12</v>
      </c>
      <c r="N103" s="47">
        <v>12428.6</v>
      </c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s="140" customFormat="1" x14ac:dyDescent="0.2">
      <c r="A104" s="146" t="s">
        <v>34</v>
      </c>
      <c r="B104" s="106"/>
      <c r="C104" s="147" t="s">
        <v>35</v>
      </c>
      <c r="D104" s="155">
        <v>4.6509999999999998</v>
      </c>
      <c r="E104" s="148"/>
      <c r="F104" s="58">
        <v>45199</v>
      </c>
      <c r="G104" s="47">
        <v>123263.03999999999</v>
      </c>
      <c r="H104" s="47">
        <v>123263.03999999999</v>
      </c>
      <c r="I104" s="47">
        <v>123263.03999999999</v>
      </c>
      <c r="J104" s="47">
        <v>1060.99</v>
      </c>
      <c r="K104" s="139">
        <f>SUM(J104+L104+M104+N104)</f>
        <v>3295.0099999999998</v>
      </c>
      <c r="L104" s="47">
        <v>677.69</v>
      </c>
      <c r="M104" s="47">
        <v>712.65</v>
      </c>
      <c r="N104" s="47">
        <v>843.68</v>
      </c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s="140" customFormat="1" x14ac:dyDescent="0.2">
      <c r="A105" s="146"/>
      <c r="B105" s="106"/>
      <c r="C105" s="147" t="s">
        <v>111</v>
      </c>
      <c r="D105" s="155">
        <v>4.6509999999999998</v>
      </c>
      <c r="E105" s="148"/>
      <c r="F105" s="58">
        <v>45199</v>
      </c>
      <c r="G105" s="149">
        <v>10968.2</v>
      </c>
      <c r="H105" s="149">
        <v>10968.2</v>
      </c>
      <c r="I105" s="149">
        <v>10968.2</v>
      </c>
      <c r="J105" s="47">
        <v>436.96</v>
      </c>
      <c r="K105" s="139">
        <f>SUM(J105+L105+M105+N105)</f>
        <v>2148.0100000000002</v>
      </c>
      <c r="L105" s="47">
        <v>623.54</v>
      </c>
      <c r="M105" s="47">
        <v>601.66999999999996</v>
      </c>
      <c r="N105" s="47">
        <v>485.84</v>
      </c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s="140" customFormat="1" x14ac:dyDescent="0.2">
      <c r="A106" s="142"/>
      <c r="B106" s="106"/>
      <c r="C106" s="144" t="s">
        <v>118</v>
      </c>
      <c r="D106" s="155">
        <v>4.6509999999999998</v>
      </c>
      <c r="E106" s="148"/>
      <c r="F106" s="58">
        <v>45199</v>
      </c>
      <c r="G106" s="47">
        <v>21886.5</v>
      </c>
      <c r="H106" s="47">
        <v>21886.5</v>
      </c>
      <c r="I106" s="47">
        <v>21886.5</v>
      </c>
      <c r="J106" s="47" t="s">
        <v>183</v>
      </c>
      <c r="K106" s="47" t="s">
        <v>92</v>
      </c>
      <c r="L106" s="47" t="s">
        <v>183</v>
      </c>
      <c r="M106" s="47" t="s">
        <v>183</v>
      </c>
      <c r="N106" s="47" t="s">
        <v>183</v>
      </c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x14ac:dyDescent="0.2">
      <c r="A107" s="38"/>
      <c r="C107" s="144" t="s">
        <v>93</v>
      </c>
      <c r="D107" s="155">
        <v>4.6509999999999998</v>
      </c>
      <c r="E107" s="148"/>
      <c r="F107" s="58">
        <v>45199</v>
      </c>
      <c r="G107" s="149">
        <v>490065.2</v>
      </c>
      <c r="H107" s="149">
        <v>490065.2</v>
      </c>
      <c r="I107" s="149">
        <v>490065.2</v>
      </c>
      <c r="J107" s="47">
        <v>4329.74</v>
      </c>
      <c r="K107" s="139">
        <f>SUM(J107+L107+M107+N107)</f>
        <v>15108.710000000001</v>
      </c>
      <c r="L107" s="47">
        <v>3437.01</v>
      </c>
      <c r="M107" s="47">
        <v>3466.28</v>
      </c>
      <c r="N107" s="47">
        <v>3875.68</v>
      </c>
    </row>
    <row r="108" spans="1:114" x14ac:dyDescent="0.2">
      <c r="A108" s="142"/>
      <c r="C108" s="144" t="s">
        <v>36</v>
      </c>
      <c r="D108" s="155">
        <v>4.6509999999999998</v>
      </c>
      <c r="E108" s="148"/>
      <c r="F108" s="58">
        <v>45199</v>
      </c>
      <c r="G108" s="149">
        <v>326937.21000000002</v>
      </c>
      <c r="H108" s="149">
        <v>326937.21000000002</v>
      </c>
      <c r="I108" s="149">
        <v>326937.21000000002</v>
      </c>
      <c r="J108" s="47">
        <v>3024.37</v>
      </c>
      <c r="K108" s="139">
        <f>SUM(J108+L108+M108+N108)</f>
        <v>10190.869999999999</v>
      </c>
      <c r="L108" s="47">
        <v>2342.44</v>
      </c>
      <c r="M108" s="47">
        <v>2346.38</v>
      </c>
      <c r="N108" s="47">
        <v>2477.6799999999998</v>
      </c>
    </row>
    <row r="109" spans="1:114" x14ac:dyDescent="0.2">
      <c r="A109" s="142"/>
      <c r="C109" s="144" t="s">
        <v>172</v>
      </c>
      <c r="D109" s="155">
        <v>4.6509999999999998</v>
      </c>
      <c r="E109" s="148"/>
      <c r="F109" s="58">
        <v>45199</v>
      </c>
      <c r="G109" s="22">
        <v>169279.42</v>
      </c>
      <c r="H109" s="22">
        <v>169279.42</v>
      </c>
      <c r="I109" s="22">
        <v>169279.42</v>
      </c>
      <c r="J109" s="47" t="s">
        <v>183</v>
      </c>
      <c r="K109" s="47" t="s">
        <v>92</v>
      </c>
      <c r="L109" s="47" t="s">
        <v>183</v>
      </c>
      <c r="M109" s="47" t="s">
        <v>183</v>
      </c>
      <c r="N109" s="47" t="s">
        <v>183</v>
      </c>
    </row>
    <row r="110" spans="1:114" x14ac:dyDescent="0.2">
      <c r="A110" s="142"/>
      <c r="C110" s="144" t="s">
        <v>173</v>
      </c>
      <c r="D110" s="155">
        <v>4.6509999999999998</v>
      </c>
      <c r="E110" s="148"/>
      <c r="F110" s="58">
        <v>45199</v>
      </c>
      <c r="G110" s="22">
        <v>490099.18</v>
      </c>
      <c r="H110" s="22">
        <v>490099.18</v>
      </c>
      <c r="I110" s="22">
        <v>490099.18</v>
      </c>
      <c r="J110" s="47" t="s">
        <v>183</v>
      </c>
      <c r="K110" s="47" t="s">
        <v>92</v>
      </c>
      <c r="L110" s="47" t="s">
        <v>183</v>
      </c>
      <c r="M110" s="47" t="s">
        <v>183</v>
      </c>
      <c r="N110" s="47" t="s">
        <v>183</v>
      </c>
    </row>
    <row r="111" spans="1:114" x14ac:dyDescent="0.2">
      <c r="A111" s="142"/>
      <c r="C111" s="144" t="s">
        <v>174</v>
      </c>
      <c r="D111" s="155">
        <v>4.6509999999999998</v>
      </c>
      <c r="E111" s="148"/>
      <c r="F111" s="58">
        <v>45199</v>
      </c>
      <c r="G111" s="22">
        <v>0</v>
      </c>
      <c r="H111" s="22">
        <v>0</v>
      </c>
      <c r="I111" s="22">
        <v>0</v>
      </c>
      <c r="J111" s="47" t="s">
        <v>183</v>
      </c>
      <c r="K111" s="47" t="s">
        <v>92</v>
      </c>
      <c r="L111" s="47" t="s">
        <v>183</v>
      </c>
      <c r="M111" s="47" t="s">
        <v>183</v>
      </c>
      <c r="N111" s="47" t="s">
        <v>183</v>
      </c>
    </row>
    <row r="112" spans="1:114" x14ac:dyDescent="0.2">
      <c r="A112" s="142"/>
      <c r="C112" s="144" t="s">
        <v>176</v>
      </c>
      <c r="D112" s="155">
        <v>4.6509999999999998</v>
      </c>
      <c r="E112" s="148"/>
      <c r="F112" s="58">
        <v>45199</v>
      </c>
      <c r="G112" s="22">
        <v>4033.5</v>
      </c>
      <c r="H112" s="22">
        <v>4033.5</v>
      </c>
      <c r="I112" s="22">
        <v>4033.5</v>
      </c>
      <c r="J112" s="47" t="s">
        <v>183</v>
      </c>
      <c r="K112" s="47" t="s">
        <v>92</v>
      </c>
      <c r="L112" s="47" t="s">
        <v>183</v>
      </c>
      <c r="M112" s="47" t="s">
        <v>183</v>
      </c>
      <c r="N112" s="47" t="s">
        <v>183</v>
      </c>
    </row>
    <row r="113" spans="1:114" x14ac:dyDescent="0.2">
      <c r="A113" s="142"/>
      <c r="C113" s="144" t="s">
        <v>175</v>
      </c>
      <c r="D113" s="155">
        <v>4.6509999999999998</v>
      </c>
      <c r="E113" s="148"/>
      <c r="F113" s="58">
        <v>45199</v>
      </c>
      <c r="G113" s="22">
        <v>5224.88</v>
      </c>
      <c r="H113" s="22">
        <v>5224.88</v>
      </c>
      <c r="I113" s="22">
        <v>5224.88</v>
      </c>
      <c r="J113" s="47" t="s">
        <v>183</v>
      </c>
      <c r="K113" s="47" t="s">
        <v>92</v>
      </c>
      <c r="L113" s="47" t="s">
        <v>183</v>
      </c>
      <c r="M113" s="47" t="s">
        <v>183</v>
      </c>
      <c r="N113" s="47" t="s">
        <v>183</v>
      </c>
    </row>
    <row r="114" spans="1:114" x14ac:dyDescent="0.2">
      <c r="A114" s="142"/>
      <c r="C114" s="144" t="s">
        <v>177</v>
      </c>
      <c r="D114" s="155">
        <v>4.6509999999999998</v>
      </c>
      <c r="E114" s="148"/>
      <c r="F114" s="58">
        <v>45199</v>
      </c>
      <c r="G114" s="22">
        <v>0</v>
      </c>
      <c r="H114" s="22">
        <v>0</v>
      </c>
      <c r="I114" s="22">
        <v>0</v>
      </c>
      <c r="J114" s="47" t="s">
        <v>183</v>
      </c>
      <c r="K114" s="47" t="s">
        <v>92</v>
      </c>
      <c r="L114" s="47" t="s">
        <v>183</v>
      </c>
      <c r="M114" s="47" t="s">
        <v>183</v>
      </c>
      <c r="N114" s="47" t="s">
        <v>183</v>
      </c>
    </row>
    <row r="115" spans="1:114" x14ac:dyDescent="0.2">
      <c r="A115" s="142"/>
      <c r="C115" s="144" t="s">
        <v>178</v>
      </c>
      <c r="D115" s="155">
        <v>4.6509999999999998</v>
      </c>
      <c r="E115" s="148"/>
      <c r="F115" s="58">
        <v>45199</v>
      </c>
      <c r="G115" s="22">
        <v>14517.3</v>
      </c>
      <c r="H115" s="22">
        <v>14517.3</v>
      </c>
      <c r="I115" s="22">
        <v>14517.3</v>
      </c>
      <c r="J115" s="47" t="s">
        <v>183</v>
      </c>
      <c r="K115" s="47" t="s">
        <v>92</v>
      </c>
      <c r="L115" s="47" t="s">
        <v>183</v>
      </c>
      <c r="M115" s="47" t="s">
        <v>183</v>
      </c>
      <c r="N115" s="47" t="s">
        <v>183</v>
      </c>
    </row>
    <row r="116" spans="1:114" x14ac:dyDescent="0.2">
      <c r="A116" s="142"/>
      <c r="C116" s="144" t="s">
        <v>179</v>
      </c>
      <c r="D116" s="155">
        <v>4.6509999999999998</v>
      </c>
      <c r="E116" s="148"/>
      <c r="F116" s="58">
        <v>45199</v>
      </c>
      <c r="G116" s="22">
        <v>768031.56</v>
      </c>
      <c r="H116" s="22">
        <v>768031.56</v>
      </c>
      <c r="I116" s="22">
        <v>768031.56</v>
      </c>
      <c r="J116" s="47" t="s">
        <v>183</v>
      </c>
      <c r="K116" s="47" t="s">
        <v>92</v>
      </c>
      <c r="L116" s="47" t="s">
        <v>183</v>
      </c>
      <c r="M116" s="47" t="s">
        <v>183</v>
      </c>
      <c r="N116" s="47" t="s">
        <v>183</v>
      </c>
    </row>
    <row r="117" spans="1:114" x14ac:dyDescent="0.2">
      <c r="A117" s="142"/>
      <c r="C117" s="144" t="s">
        <v>255</v>
      </c>
      <c r="D117" s="155">
        <v>4.6509999999999998</v>
      </c>
      <c r="E117" s="148"/>
      <c r="F117" s="58">
        <v>45199</v>
      </c>
      <c r="G117" s="22">
        <v>15885.72</v>
      </c>
      <c r="H117" s="22">
        <v>15885.72</v>
      </c>
      <c r="I117" s="22">
        <v>15885.72</v>
      </c>
      <c r="J117" s="47">
        <v>93</v>
      </c>
      <c r="K117" s="139">
        <f>SUM(J117+L117+M117+N117)</f>
        <v>93</v>
      </c>
      <c r="L117" s="47">
        <v>0</v>
      </c>
      <c r="M117" s="47">
        <v>0</v>
      </c>
      <c r="N117" s="47">
        <v>0</v>
      </c>
    </row>
    <row r="118" spans="1:114" ht="12" customHeight="1" x14ac:dyDescent="0.2">
      <c r="A118" s="146"/>
      <c r="C118" s="147" t="s">
        <v>37</v>
      </c>
      <c r="D118" s="155">
        <v>4.6509999999999998</v>
      </c>
      <c r="E118" s="148"/>
      <c r="F118" s="58">
        <v>45199</v>
      </c>
      <c r="G118" s="149">
        <v>485436.38</v>
      </c>
      <c r="H118" s="149">
        <v>485436.38</v>
      </c>
      <c r="I118" s="149">
        <v>485436.38</v>
      </c>
      <c r="J118" s="47">
        <v>3255.09</v>
      </c>
      <c r="K118" s="139">
        <f>SUM(J118+L118+M118+N118)</f>
        <v>9259.68</v>
      </c>
      <c r="L118" s="47">
        <v>1535.32</v>
      </c>
      <c r="M118" s="47">
        <v>2141.27</v>
      </c>
      <c r="N118" s="47">
        <v>2328</v>
      </c>
    </row>
    <row r="119" spans="1:114" x14ac:dyDescent="0.2">
      <c r="A119" s="146"/>
      <c r="C119" s="147" t="s">
        <v>126</v>
      </c>
      <c r="D119" s="155">
        <v>4.6509999999999998</v>
      </c>
      <c r="E119" s="148"/>
      <c r="F119" s="58">
        <v>45199</v>
      </c>
      <c r="G119" s="149">
        <v>73312.97</v>
      </c>
      <c r="H119" s="149">
        <v>73312.97</v>
      </c>
      <c r="I119" s="149">
        <v>73312.97</v>
      </c>
      <c r="J119" s="47">
        <v>873.07</v>
      </c>
      <c r="K119" s="139">
        <f>SUM(J119+L119+M119+N119)</f>
        <v>11412.509999999998</v>
      </c>
      <c r="L119" s="47">
        <v>9033.73</v>
      </c>
      <c r="M119" s="47">
        <v>804.48</v>
      </c>
      <c r="N119" s="47">
        <v>701.23</v>
      </c>
    </row>
    <row r="120" spans="1:114" x14ac:dyDescent="0.2">
      <c r="A120" s="146"/>
      <c r="C120" s="147" t="s">
        <v>180</v>
      </c>
      <c r="D120" s="155">
        <v>4.6509999999999998</v>
      </c>
      <c r="E120" s="148"/>
      <c r="F120" s="58">
        <v>45199</v>
      </c>
      <c r="G120" s="195">
        <v>34963.370000000003</v>
      </c>
      <c r="H120" s="195">
        <v>34963.370000000003</v>
      </c>
      <c r="I120" s="195">
        <v>34963.370000000003</v>
      </c>
      <c r="J120" s="47" t="s">
        <v>183</v>
      </c>
      <c r="K120" s="47" t="s">
        <v>92</v>
      </c>
      <c r="L120" s="47" t="s">
        <v>183</v>
      </c>
      <c r="M120" s="47" t="s">
        <v>183</v>
      </c>
      <c r="N120" s="47" t="s">
        <v>183</v>
      </c>
    </row>
    <row r="121" spans="1:114" x14ac:dyDescent="0.2">
      <c r="A121" s="146"/>
      <c r="C121" s="147"/>
      <c r="D121" s="155"/>
      <c r="E121" s="148"/>
      <c r="F121" s="58"/>
      <c r="G121" s="195"/>
      <c r="H121" s="195"/>
      <c r="I121" s="195"/>
      <c r="J121" s="47"/>
      <c r="K121" s="47"/>
      <c r="L121" s="47"/>
      <c r="M121" s="47"/>
      <c r="N121" s="47"/>
    </row>
    <row r="122" spans="1:114" x14ac:dyDescent="0.2">
      <c r="A122" s="146"/>
      <c r="C122" s="147"/>
      <c r="D122" s="155"/>
      <c r="E122" s="148"/>
      <c r="F122" s="58"/>
      <c r="G122" s="195"/>
      <c r="H122" s="195"/>
      <c r="I122" s="195"/>
      <c r="J122" s="47"/>
      <c r="K122" s="47"/>
      <c r="L122" s="47"/>
      <c r="M122" s="47"/>
      <c r="N122" s="47"/>
    </row>
    <row r="123" spans="1:114" x14ac:dyDescent="0.2">
      <c r="A123" s="146"/>
      <c r="C123" s="147"/>
      <c r="D123" s="155"/>
      <c r="E123" s="148"/>
      <c r="F123" s="58"/>
      <c r="G123" s="195"/>
      <c r="H123" s="195"/>
      <c r="I123" s="195"/>
      <c r="J123" s="47"/>
      <c r="K123" s="47"/>
      <c r="L123" s="47"/>
      <c r="M123" s="47"/>
      <c r="N123" s="47"/>
    </row>
    <row r="124" spans="1:114" s="33" customFormat="1" x14ac:dyDescent="0.2">
      <c r="A124" s="146"/>
      <c r="B124" s="112"/>
      <c r="C124" s="230"/>
      <c r="D124" s="223"/>
      <c r="E124" s="231"/>
      <c r="F124" s="61"/>
      <c r="G124" s="232"/>
      <c r="H124" s="232"/>
      <c r="I124" s="232"/>
      <c r="J124" s="233"/>
      <c r="K124" s="233"/>
      <c r="L124" s="233"/>
      <c r="M124" s="233"/>
      <c r="N124" s="233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  <c r="AW124" s="159"/>
      <c r="AX124" s="159"/>
      <c r="AY124" s="159"/>
      <c r="AZ124" s="159"/>
      <c r="BA124" s="159"/>
      <c r="BB124" s="159"/>
      <c r="BC124" s="159"/>
      <c r="BD124" s="159"/>
      <c r="BE124" s="159"/>
      <c r="BF124" s="159"/>
      <c r="BG124" s="159"/>
      <c r="BH124" s="159"/>
      <c r="BI124" s="159"/>
      <c r="BJ124" s="159"/>
      <c r="BK124" s="159"/>
      <c r="BL124" s="159"/>
      <c r="BM124" s="159"/>
      <c r="BN124" s="159"/>
      <c r="BO124" s="159"/>
      <c r="BP124" s="159"/>
      <c r="BQ124" s="159"/>
      <c r="BR124" s="159"/>
      <c r="BS124" s="159"/>
      <c r="BT124" s="159"/>
      <c r="BU124" s="159"/>
      <c r="BV124" s="159"/>
      <c r="BW124" s="159"/>
      <c r="BX124" s="159"/>
      <c r="BY124" s="159"/>
      <c r="BZ124" s="159"/>
      <c r="CA124" s="159"/>
      <c r="CB124" s="159"/>
      <c r="CC124" s="159"/>
      <c r="CD124" s="159"/>
      <c r="CE124" s="159"/>
      <c r="CF124" s="159"/>
      <c r="CG124" s="159"/>
      <c r="CH124" s="159"/>
      <c r="CI124" s="159"/>
      <c r="CJ124" s="159"/>
      <c r="CK124" s="159"/>
      <c r="CL124" s="159"/>
      <c r="CM124" s="159"/>
      <c r="CN124" s="159"/>
      <c r="CO124" s="159"/>
      <c r="CP124" s="159"/>
      <c r="CQ124" s="159"/>
      <c r="CR124" s="159"/>
      <c r="CS124" s="159"/>
      <c r="CT124" s="159"/>
      <c r="CU124" s="159"/>
      <c r="CV124" s="159"/>
      <c r="CW124" s="159"/>
      <c r="CX124" s="159"/>
      <c r="CY124" s="159"/>
      <c r="CZ124" s="159"/>
      <c r="DA124" s="159"/>
      <c r="DB124" s="159"/>
      <c r="DC124" s="159"/>
      <c r="DD124" s="159"/>
      <c r="DE124" s="159"/>
      <c r="DF124" s="159"/>
      <c r="DG124" s="159"/>
      <c r="DH124" s="159"/>
      <c r="DI124" s="159"/>
      <c r="DJ124" s="159"/>
    </row>
    <row r="125" spans="1:114" s="33" customFormat="1" ht="10.9" customHeight="1" x14ac:dyDescent="0.2">
      <c r="B125" s="112"/>
      <c r="C125" s="113"/>
      <c r="D125" s="170"/>
      <c r="F125" s="29"/>
      <c r="G125" s="162"/>
      <c r="H125" s="162"/>
      <c r="I125" s="162"/>
      <c r="J125" s="162" t="s">
        <v>245</v>
      </c>
      <c r="K125" s="221"/>
      <c r="L125" s="162" t="s">
        <v>117</v>
      </c>
      <c r="M125" s="162" t="s">
        <v>134</v>
      </c>
      <c r="N125" s="162" t="s">
        <v>195</v>
      </c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  <c r="AV125" s="159"/>
      <c r="AW125" s="159"/>
      <c r="AX125" s="159"/>
      <c r="AY125" s="159"/>
      <c r="AZ125" s="159"/>
      <c r="BA125" s="159"/>
      <c r="BB125" s="159"/>
      <c r="BC125" s="159"/>
      <c r="BD125" s="159"/>
      <c r="BE125" s="159"/>
      <c r="BF125" s="159"/>
      <c r="BG125" s="159"/>
      <c r="BH125" s="159"/>
      <c r="BI125" s="159"/>
      <c r="BJ125" s="159"/>
      <c r="BK125" s="159"/>
      <c r="BL125" s="159"/>
      <c r="BM125" s="159"/>
      <c r="BN125" s="159"/>
      <c r="BO125" s="159"/>
      <c r="BP125" s="159"/>
      <c r="BQ125" s="159"/>
      <c r="BR125" s="159"/>
      <c r="BS125" s="159"/>
      <c r="BT125" s="159"/>
      <c r="BU125" s="159"/>
      <c r="BV125" s="159"/>
      <c r="BW125" s="159"/>
      <c r="BX125" s="159"/>
      <c r="BY125" s="159"/>
      <c r="BZ125" s="159"/>
      <c r="CA125" s="159"/>
      <c r="CB125" s="159"/>
      <c r="CC125" s="159"/>
      <c r="CD125" s="159"/>
      <c r="CE125" s="159"/>
      <c r="CF125" s="159"/>
      <c r="CG125" s="159"/>
      <c r="CH125" s="159"/>
      <c r="CI125" s="159"/>
      <c r="CJ125" s="159"/>
      <c r="CK125" s="159"/>
      <c r="CL125" s="159"/>
      <c r="CM125" s="159"/>
      <c r="CN125" s="159"/>
      <c r="CO125" s="159"/>
      <c r="CP125" s="159"/>
      <c r="CQ125" s="159"/>
      <c r="CR125" s="159"/>
      <c r="CS125" s="159"/>
      <c r="CT125" s="159"/>
      <c r="CU125" s="159"/>
      <c r="CV125" s="159"/>
      <c r="CW125" s="159"/>
      <c r="CX125" s="159"/>
      <c r="CY125" s="159"/>
      <c r="CZ125" s="159"/>
      <c r="DA125" s="159"/>
      <c r="DB125" s="159"/>
      <c r="DC125" s="159"/>
      <c r="DD125" s="159"/>
      <c r="DE125" s="159"/>
      <c r="DF125" s="159"/>
      <c r="DG125" s="159"/>
      <c r="DH125" s="159"/>
      <c r="DI125" s="159"/>
      <c r="DJ125" s="159"/>
    </row>
    <row r="126" spans="1:114" s="33" customFormat="1" x14ac:dyDescent="0.2">
      <c r="A126" s="28" t="s">
        <v>17</v>
      </c>
      <c r="B126" s="112"/>
      <c r="C126" s="114" t="s">
        <v>18</v>
      </c>
      <c r="D126" s="170" t="s">
        <v>107</v>
      </c>
      <c r="E126" s="28" t="s">
        <v>19</v>
      </c>
      <c r="F126" s="29" t="s">
        <v>20</v>
      </c>
      <c r="G126" s="111" t="s">
        <v>21</v>
      </c>
      <c r="H126" s="221"/>
      <c r="I126" s="222"/>
      <c r="J126" s="162" t="s">
        <v>24</v>
      </c>
      <c r="K126" s="221" t="s">
        <v>76</v>
      </c>
      <c r="L126" s="162" t="s">
        <v>24</v>
      </c>
      <c r="M126" s="162" t="s">
        <v>24</v>
      </c>
      <c r="N126" s="162" t="s">
        <v>24</v>
      </c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59"/>
      <c r="AN126" s="159"/>
      <c r="AO126" s="159"/>
      <c r="AP126" s="159"/>
      <c r="AQ126" s="159"/>
      <c r="AR126" s="159"/>
      <c r="AS126" s="159"/>
      <c r="AT126" s="159"/>
      <c r="AU126" s="159"/>
      <c r="AV126" s="159"/>
      <c r="AW126" s="159"/>
      <c r="AX126" s="159"/>
      <c r="AY126" s="159"/>
      <c r="AZ126" s="159"/>
      <c r="BA126" s="159"/>
      <c r="BB126" s="159"/>
      <c r="BC126" s="159"/>
      <c r="BD126" s="159"/>
      <c r="BE126" s="159"/>
      <c r="BF126" s="159"/>
      <c r="BG126" s="159"/>
      <c r="BH126" s="159"/>
      <c r="BI126" s="159"/>
      <c r="BJ126" s="159"/>
      <c r="BK126" s="159"/>
      <c r="BL126" s="159"/>
      <c r="BM126" s="159"/>
      <c r="BN126" s="159"/>
      <c r="BO126" s="159"/>
      <c r="BP126" s="159"/>
      <c r="BQ126" s="159"/>
      <c r="BR126" s="159"/>
      <c r="BS126" s="159"/>
      <c r="BT126" s="159"/>
      <c r="BU126" s="159"/>
      <c r="BV126" s="159"/>
      <c r="BW126" s="159"/>
      <c r="BX126" s="159"/>
      <c r="BY126" s="159"/>
      <c r="BZ126" s="159"/>
      <c r="CA126" s="159"/>
      <c r="CB126" s="159"/>
      <c r="CC126" s="159"/>
      <c r="CD126" s="159"/>
      <c r="CE126" s="159"/>
      <c r="CF126" s="159"/>
      <c r="CG126" s="159"/>
      <c r="CH126" s="159"/>
      <c r="CI126" s="159"/>
      <c r="CJ126" s="159"/>
      <c r="CK126" s="159"/>
      <c r="CL126" s="159"/>
      <c r="CM126" s="159"/>
      <c r="CN126" s="159"/>
      <c r="CO126" s="159"/>
      <c r="CP126" s="159"/>
      <c r="CQ126" s="159"/>
      <c r="CR126" s="159"/>
      <c r="CS126" s="159"/>
      <c r="CT126" s="159"/>
      <c r="CU126" s="159"/>
      <c r="CV126" s="159"/>
      <c r="CW126" s="159"/>
      <c r="CX126" s="159"/>
      <c r="CY126" s="159"/>
      <c r="CZ126" s="159"/>
      <c r="DA126" s="159"/>
      <c r="DB126" s="159"/>
      <c r="DC126" s="159"/>
      <c r="DD126" s="159"/>
      <c r="DE126" s="159"/>
      <c r="DF126" s="159"/>
      <c r="DG126" s="159"/>
      <c r="DH126" s="159"/>
      <c r="DI126" s="159"/>
      <c r="DJ126" s="159"/>
    </row>
    <row r="127" spans="1:114" s="33" customFormat="1" x14ac:dyDescent="0.2">
      <c r="A127" s="30"/>
      <c r="B127" s="225"/>
      <c r="C127" s="115" t="s">
        <v>25</v>
      </c>
      <c r="D127" s="171" t="s">
        <v>108</v>
      </c>
      <c r="E127" s="31" t="s">
        <v>26</v>
      </c>
      <c r="F127" s="32" t="s">
        <v>27</v>
      </c>
      <c r="G127" s="226" t="s">
        <v>28</v>
      </c>
      <c r="H127" s="227" t="s">
        <v>22</v>
      </c>
      <c r="I127" s="227" t="s">
        <v>23</v>
      </c>
      <c r="J127" s="228" t="s">
        <v>29</v>
      </c>
      <c r="K127" s="229" t="s">
        <v>29</v>
      </c>
      <c r="L127" s="228" t="s">
        <v>29</v>
      </c>
      <c r="M127" s="228" t="s">
        <v>29</v>
      </c>
      <c r="N127" s="228" t="s">
        <v>29</v>
      </c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159"/>
      <c r="BJ127" s="159"/>
      <c r="BK127" s="159"/>
      <c r="BL127" s="159"/>
      <c r="BM127" s="159"/>
      <c r="BN127" s="159"/>
      <c r="BO127" s="159"/>
      <c r="BP127" s="159"/>
      <c r="BQ127" s="159"/>
      <c r="BR127" s="159"/>
      <c r="BS127" s="159"/>
      <c r="BT127" s="159"/>
      <c r="BU127" s="159"/>
      <c r="BV127" s="159"/>
      <c r="BW127" s="159"/>
      <c r="BX127" s="159"/>
      <c r="BY127" s="159"/>
      <c r="BZ127" s="159"/>
      <c r="CA127" s="159"/>
      <c r="CB127" s="159"/>
      <c r="CC127" s="159"/>
      <c r="CD127" s="159"/>
      <c r="CE127" s="159"/>
      <c r="CF127" s="159"/>
      <c r="CG127" s="159"/>
      <c r="CH127" s="159"/>
      <c r="CI127" s="159"/>
      <c r="CJ127" s="159"/>
      <c r="CK127" s="159"/>
      <c r="CL127" s="159"/>
      <c r="CM127" s="159"/>
      <c r="CN127" s="159"/>
      <c r="CO127" s="159"/>
      <c r="CP127" s="159"/>
      <c r="CQ127" s="159"/>
      <c r="CR127" s="159"/>
      <c r="CS127" s="159"/>
      <c r="CT127" s="159"/>
      <c r="CU127" s="159"/>
      <c r="CV127" s="159"/>
      <c r="CW127" s="159"/>
      <c r="CX127" s="159"/>
      <c r="CY127" s="159"/>
      <c r="CZ127" s="159"/>
      <c r="DA127" s="159"/>
      <c r="DB127" s="159"/>
      <c r="DC127" s="159"/>
      <c r="DD127" s="159"/>
      <c r="DE127" s="159"/>
      <c r="DF127" s="159"/>
      <c r="DG127" s="159"/>
      <c r="DH127" s="159"/>
      <c r="DI127" s="159"/>
      <c r="DJ127" s="159"/>
    </row>
    <row r="128" spans="1:114" ht="12" customHeight="1" x14ac:dyDescent="0.2">
      <c r="A128" s="142"/>
      <c r="C128" s="144" t="s">
        <v>38</v>
      </c>
      <c r="D128" s="155">
        <v>4.6509999999999998</v>
      </c>
      <c r="E128" s="148"/>
      <c r="F128" s="58">
        <v>45199</v>
      </c>
      <c r="G128" s="195">
        <v>225942.81</v>
      </c>
      <c r="H128" s="195">
        <v>225942.81</v>
      </c>
      <c r="I128" s="195">
        <v>225942.81</v>
      </c>
      <c r="J128" s="47">
        <v>2345.14</v>
      </c>
      <c r="K128" s="139">
        <f t="shared" ref="K128:K133" si="4">SUM(J128+L128+M128+N128)</f>
        <v>7583.41</v>
      </c>
      <c r="L128" s="47">
        <v>1496.07</v>
      </c>
      <c r="M128" s="47">
        <v>1693.22</v>
      </c>
      <c r="N128" s="47">
        <v>2048.98</v>
      </c>
    </row>
    <row r="129" spans="1:114" ht="12" customHeight="1" x14ac:dyDescent="0.2">
      <c r="A129" s="142"/>
      <c r="C129" s="144" t="s">
        <v>181</v>
      </c>
      <c r="D129" s="155">
        <v>4.6509999999999998</v>
      </c>
      <c r="E129" s="148"/>
      <c r="F129" s="58">
        <v>45199</v>
      </c>
      <c r="G129" s="195">
        <v>183465.89</v>
      </c>
      <c r="H129" s="195">
        <v>183465.89</v>
      </c>
      <c r="I129" s="195">
        <v>183465.89</v>
      </c>
      <c r="J129" s="47">
        <v>1595.93</v>
      </c>
      <c r="K129" s="139">
        <f t="shared" si="4"/>
        <v>5745.76</v>
      </c>
      <c r="L129" s="47">
        <v>1435.5</v>
      </c>
      <c r="M129" s="47">
        <v>1281</v>
      </c>
      <c r="N129" s="47">
        <v>1433.33</v>
      </c>
    </row>
    <row r="130" spans="1:114" s="14" customFormat="1" x14ac:dyDescent="0.2">
      <c r="A130" s="142"/>
      <c r="B130" s="143"/>
      <c r="C130" s="144" t="s">
        <v>129</v>
      </c>
      <c r="D130" s="155">
        <v>4.6509999999999998</v>
      </c>
      <c r="E130" s="148"/>
      <c r="F130" s="58">
        <v>45199</v>
      </c>
      <c r="G130" s="149">
        <v>887597.87</v>
      </c>
      <c r="H130" s="149">
        <v>887597.87</v>
      </c>
      <c r="I130" s="149">
        <v>887597.87</v>
      </c>
      <c r="J130" s="47">
        <v>9450.1200000000008</v>
      </c>
      <c r="K130" s="139">
        <f t="shared" si="4"/>
        <v>33772.06</v>
      </c>
      <c r="L130" s="47">
        <v>8868.2000000000007</v>
      </c>
      <c r="M130" s="47">
        <v>7620.7</v>
      </c>
      <c r="N130" s="47">
        <v>7833.04</v>
      </c>
    </row>
    <row r="131" spans="1:114" x14ac:dyDescent="0.2">
      <c r="A131" s="142"/>
      <c r="B131" s="143"/>
      <c r="C131" s="144" t="s">
        <v>39</v>
      </c>
      <c r="D131" s="155">
        <v>4.6509999999999998</v>
      </c>
      <c r="E131" s="148"/>
      <c r="F131" s="58">
        <v>45199</v>
      </c>
      <c r="G131" s="149">
        <v>17272.3</v>
      </c>
      <c r="H131" s="149">
        <v>17272.3</v>
      </c>
      <c r="I131" s="149">
        <v>17272.3</v>
      </c>
      <c r="J131" s="47">
        <v>186.76</v>
      </c>
      <c r="K131" s="139">
        <f t="shared" si="4"/>
        <v>623.65</v>
      </c>
      <c r="L131" s="47">
        <v>139.58000000000001</v>
      </c>
      <c r="M131" s="47">
        <v>141.16</v>
      </c>
      <c r="N131" s="47">
        <v>156.15</v>
      </c>
    </row>
    <row r="132" spans="1:114" x14ac:dyDescent="0.2">
      <c r="A132" s="142"/>
      <c r="B132" s="143"/>
      <c r="C132" s="144" t="s">
        <v>40</v>
      </c>
      <c r="D132" s="155">
        <v>4.6509999999999998</v>
      </c>
      <c r="E132" s="148"/>
      <c r="F132" s="58">
        <v>45199</v>
      </c>
      <c r="G132" s="214">
        <v>184085.51</v>
      </c>
      <c r="H132" s="214">
        <v>184085.51</v>
      </c>
      <c r="I132" s="214">
        <v>184085.51</v>
      </c>
      <c r="J132" s="47">
        <v>1587.67</v>
      </c>
      <c r="K132" s="139">
        <f t="shared" si="4"/>
        <v>5509.38</v>
      </c>
      <c r="L132" s="47">
        <v>1263.8499999999999</v>
      </c>
      <c r="M132" s="47">
        <v>1320.57</v>
      </c>
      <c r="N132" s="47">
        <v>1337.29</v>
      </c>
    </row>
    <row r="133" spans="1:114" x14ac:dyDescent="0.2">
      <c r="A133" s="142"/>
      <c r="B133" s="143"/>
      <c r="C133" s="144" t="s">
        <v>121</v>
      </c>
      <c r="D133" s="155">
        <v>4.6509999999999998</v>
      </c>
      <c r="E133" s="148"/>
      <c r="F133" s="58">
        <v>45199</v>
      </c>
      <c r="G133" s="149">
        <v>5662330.75</v>
      </c>
      <c r="H133" s="149">
        <v>5662330.75</v>
      </c>
      <c r="I133" s="149">
        <v>5662330.75</v>
      </c>
      <c r="J133" s="47">
        <v>54726.65</v>
      </c>
      <c r="K133" s="139">
        <f t="shared" si="4"/>
        <v>172225.7</v>
      </c>
      <c r="L133" s="47">
        <v>21025.67</v>
      </c>
      <c r="M133" s="47">
        <v>26535.19</v>
      </c>
      <c r="N133" s="47">
        <v>69938.19</v>
      </c>
    </row>
    <row r="134" spans="1:114" x14ac:dyDescent="0.2">
      <c r="A134" s="142"/>
      <c r="B134" s="143"/>
      <c r="C134" s="144" t="s">
        <v>85</v>
      </c>
      <c r="D134" s="155">
        <v>4.6509999999999998</v>
      </c>
      <c r="E134" s="148"/>
      <c r="F134" s="58">
        <v>45199</v>
      </c>
      <c r="G134" s="22">
        <v>0</v>
      </c>
      <c r="H134" s="22">
        <v>0</v>
      </c>
      <c r="I134" s="22">
        <v>0</v>
      </c>
      <c r="J134" s="47" t="s">
        <v>183</v>
      </c>
      <c r="K134" s="47" t="s">
        <v>92</v>
      </c>
      <c r="L134" s="47" t="s">
        <v>183</v>
      </c>
      <c r="M134" s="47" t="s">
        <v>183</v>
      </c>
      <c r="N134" s="47" t="s">
        <v>183</v>
      </c>
    </row>
    <row r="135" spans="1:114" x14ac:dyDescent="0.2">
      <c r="A135" s="142"/>
      <c r="B135" s="143"/>
      <c r="C135" s="144" t="s">
        <v>79</v>
      </c>
      <c r="D135" s="155">
        <v>4.6509999999999998</v>
      </c>
      <c r="E135" s="148"/>
      <c r="F135" s="58">
        <v>45199</v>
      </c>
      <c r="G135" s="22">
        <v>1</v>
      </c>
      <c r="H135" s="22">
        <v>1</v>
      </c>
      <c r="I135" s="22">
        <v>1</v>
      </c>
      <c r="J135" s="47" t="s">
        <v>183</v>
      </c>
      <c r="K135" s="47" t="s">
        <v>92</v>
      </c>
      <c r="L135" s="47" t="s">
        <v>183</v>
      </c>
      <c r="M135" s="47" t="s">
        <v>183</v>
      </c>
      <c r="N135" s="47" t="s">
        <v>183</v>
      </c>
    </row>
    <row r="136" spans="1:114" x14ac:dyDescent="0.2">
      <c r="A136" s="142"/>
      <c r="B136" s="150"/>
      <c r="C136" s="144" t="s">
        <v>41</v>
      </c>
      <c r="D136" s="155">
        <v>4.6509999999999998</v>
      </c>
      <c r="E136" s="148"/>
      <c r="F136" s="58">
        <v>45199</v>
      </c>
      <c r="G136" s="149">
        <v>647745.16</v>
      </c>
      <c r="H136" s="149">
        <v>647745.16</v>
      </c>
      <c r="I136" s="149">
        <v>647745.16</v>
      </c>
      <c r="J136" s="47" t="s">
        <v>183</v>
      </c>
      <c r="K136" s="47" t="s">
        <v>92</v>
      </c>
      <c r="L136" s="47" t="s">
        <v>183</v>
      </c>
      <c r="M136" s="47" t="s">
        <v>183</v>
      </c>
      <c r="N136" s="47" t="s">
        <v>183</v>
      </c>
    </row>
    <row r="137" spans="1:114" x14ac:dyDescent="0.2">
      <c r="A137" s="142"/>
      <c r="B137" s="143"/>
      <c r="C137" s="144" t="s">
        <v>42</v>
      </c>
      <c r="D137" s="155">
        <v>4.6509999999999998</v>
      </c>
      <c r="E137" s="148"/>
      <c r="F137" s="58">
        <v>45199</v>
      </c>
      <c r="G137" s="149">
        <v>203031.44</v>
      </c>
      <c r="H137" s="149">
        <v>203031.44</v>
      </c>
      <c r="I137" s="149">
        <v>203031.44</v>
      </c>
      <c r="J137" s="47">
        <v>1660.33</v>
      </c>
      <c r="K137" s="139">
        <f>SUM(J137+L137+M137+N137)</f>
        <v>5445.69</v>
      </c>
      <c r="L137" s="47">
        <v>1148.33</v>
      </c>
      <c r="M137" s="47">
        <v>1206.98</v>
      </c>
      <c r="N137" s="47">
        <v>1430.05</v>
      </c>
    </row>
    <row r="138" spans="1:114" x14ac:dyDescent="0.2">
      <c r="A138" s="142"/>
      <c r="B138" s="143"/>
      <c r="C138" s="144" t="s">
        <v>43</v>
      </c>
      <c r="D138" s="155">
        <v>4.6509999999999998</v>
      </c>
      <c r="E138" s="148"/>
      <c r="F138" s="58">
        <v>45199</v>
      </c>
      <c r="G138" s="149">
        <v>211365.24</v>
      </c>
      <c r="H138" s="149">
        <v>211365.24</v>
      </c>
      <c r="I138" s="149">
        <v>211365.24</v>
      </c>
      <c r="J138" s="47" t="s">
        <v>183</v>
      </c>
      <c r="K138" s="47" t="s">
        <v>92</v>
      </c>
      <c r="L138" s="47" t="s">
        <v>183</v>
      </c>
      <c r="M138" s="47" t="s">
        <v>183</v>
      </c>
      <c r="N138" s="47" t="s">
        <v>183</v>
      </c>
    </row>
    <row r="139" spans="1:114" x14ac:dyDescent="0.2">
      <c r="A139" s="142"/>
      <c r="B139" s="151"/>
      <c r="C139" s="144" t="s">
        <v>44</v>
      </c>
      <c r="D139" s="155">
        <v>4.6509999999999998</v>
      </c>
      <c r="E139" s="148"/>
      <c r="F139" s="58">
        <v>45199</v>
      </c>
      <c r="G139" s="149">
        <v>39747.75</v>
      </c>
      <c r="H139" s="149">
        <v>39747.75</v>
      </c>
      <c r="I139" s="149">
        <v>39747.75</v>
      </c>
      <c r="J139" s="47">
        <v>347.61</v>
      </c>
      <c r="K139" s="139">
        <f>SUM(J139+L139+M139+N139)</f>
        <v>1113.2600000000002</v>
      </c>
      <c r="L139" s="47">
        <v>239.35</v>
      </c>
      <c r="M139" s="47">
        <v>246.19</v>
      </c>
      <c r="N139" s="47">
        <v>280.11</v>
      </c>
    </row>
    <row r="140" spans="1:114" x14ac:dyDescent="0.2">
      <c r="A140" s="142"/>
      <c r="B140" s="143"/>
      <c r="C140" s="144" t="s">
        <v>45</v>
      </c>
      <c r="D140" s="155">
        <v>4.6509999999999998</v>
      </c>
      <c r="E140" s="148"/>
      <c r="F140" s="58">
        <v>45199</v>
      </c>
      <c r="G140" s="22">
        <v>768031.56</v>
      </c>
      <c r="H140" s="22">
        <v>768031.56</v>
      </c>
      <c r="I140" s="22">
        <v>768031.56</v>
      </c>
      <c r="J140" s="47">
        <v>4360.92</v>
      </c>
      <c r="K140" s="139">
        <f>SUM(J140+L140+M140+N140)</f>
        <v>10854.79</v>
      </c>
      <c r="L140" s="47">
        <v>2255.4</v>
      </c>
      <c r="M140" s="47">
        <v>1608.18</v>
      </c>
      <c r="N140" s="47">
        <v>2630.29</v>
      </c>
    </row>
    <row r="141" spans="1:114" s="38" customFormat="1" x14ac:dyDescent="0.2">
      <c r="A141" s="146"/>
      <c r="B141" s="143"/>
      <c r="C141" s="144" t="s">
        <v>46</v>
      </c>
      <c r="D141" s="155">
        <v>4.6509999999999998</v>
      </c>
      <c r="E141" s="148"/>
      <c r="F141" s="58">
        <v>45199</v>
      </c>
      <c r="G141" s="149">
        <v>13433.51</v>
      </c>
      <c r="H141" s="149">
        <v>13433.51</v>
      </c>
      <c r="I141" s="149">
        <v>13433.51</v>
      </c>
      <c r="J141" s="47" t="s">
        <v>183</v>
      </c>
      <c r="K141" s="47" t="s">
        <v>92</v>
      </c>
      <c r="L141" s="47" t="s">
        <v>183</v>
      </c>
      <c r="M141" s="47" t="s">
        <v>183</v>
      </c>
      <c r="N141" s="47" t="s">
        <v>183</v>
      </c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</row>
    <row r="142" spans="1:114" s="38" customFormat="1" x14ac:dyDescent="0.2">
      <c r="A142" s="142"/>
      <c r="B142" s="143"/>
      <c r="C142" s="144" t="s">
        <v>47</v>
      </c>
      <c r="D142" s="155">
        <v>4.6509999999999998</v>
      </c>
      <c r="E142" s="148"/>
      <c r="F142" s="58">
        <v>45199</v>
      </c>
      <c r="G142" s="22">
        <v>1192632.8799999999</v>
      </c>
      <c r="H142" s="22">
        <v>1192632.8799999999</v>
      </c>
      <c r="I142" s="22">
        <v>1192632.8799999999</v>
      </c>
      <c r="J142" s="47">
        <v>11117.02</v>
      </c>
      <c r="K142" s="139">
        <f>SUM(J142+L142+M142+N142)</f>
        <v>27436.670000000002</v>
      </c>
      <c r="L142" s="47">
        <v>9069.0400000000009</v>
      </c>
      <c r="M142" s="47">
        <v>3615.64</v>
      </c>
      <c r="N142" s="47">
        <v>3634.97</v>
      </c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</row>
    <row r="143" spans="1:114" s="38" customFormat="1" x14ac:dyDescent="0.2">
      <c r="A143" s="146"/>
      <c r="B143" s="143"/>
      <c r="C143" s="144" t="s">
        <v>48</v>
      </c>
      <c r="D143" s="155">
        <v>4.6509999999999998</v>
      </c>
      <c r="E143" s="148"/>
      <c r="F143" s="58">
        <v>45199</v>
      </c>
      <c r="G143" s="22">
        <v>84713.09</v>
      </c>
      <c r="H143" s="22">
        <v>84713.09</v>
      </c>
      <c r="I143" s="22">
        <v>84713.09</v>
      </c>
      <c r="J143" s="181">
        <v>999.66</v>
      </c>
      <c r="K143" s="139">
        <f>SUM(J143+L143+M143+N143)</f>
        <v>2695.11</v>
      </c>
      <c r="L143" s="181">
        <v>529.45000000000005</v>
      </c>
      <c r="M143" s="181">
        <v>546.23</v>
      </c>
      <c r="N143" s="181">
        <v>619.77</v>
      </c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</row>
    <row r="144" spans="1:114" s="38" customFormat="1" x14ac:dyDescent="0.2">
      <c r="A144" s="142"/>
      <c r="B144" s="143"/>
      <c r="C144" s="152"/>
      <c r="D144" s="175"/>
      <c r="F144" s="45"/>
      <c r="G144" s="153">
        <f>SUM(G103:G143)</f>
        <v>15363222.77</v>
      </c>
      <c r="H144" s="153">
        <f>SUM(H103:H143)</f>
        <v>15363222.77</v>
      </c>
      <c r="I144" s="153">
        <f>SUM(I103:I143)</f>
        <v>15363222.77</v>
      </c>
      <c r="J144" s="154">
        <v>115643.01</v>
      </c>
      <c r="K144" s="217">
        <f t="shared" ref="K144:K146" si="5">SUM(J144+L144+M144+N144)</f>
        <v>367963.42000000004</v>
      </c>
      <c r="L144" s="154">
        <f>SUM(L103:L143)</f>
        <v>74908.62</v>
      </c>
      <c r="M144" s="154">
        <f>SUM(M103:M143)</f>
        <v>62928.910000000011</v>
      </c>
      <c r="N144" s="154">
        <f>SUM(N103:N143)</f>
        <v>114482.88</v>
      </c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</row>
    <row r="145" spans="1:114" s="38" customFormat="1" x14ac:dyDescent="0.2">
      <c r="A145" s="142"/>
      <c r="B145" s="143"/>
      <c r="C145" s="152"/>
      <c r="D145" s="175"/>
      <c r="F145" s="45"/>
      <c r="G145" s="22"/>
      <c r="H145" s="22"/>
      <c r="I145" s="22"/>
      <c r="J145" s="47"/>
      <c r="K145" s="238"/>
      <c r="L145" s="47"/>
      <c r="M145" s="47"/>
      <c r="N145" s="47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</row>
    <row r="146" spans="1:114" s="145" customFormat="1" x14ac:dyDescent="0.2">
      <c r="A146" s="90" t="s">
        <v>49</v>
      </c>
      <c r="B146" s="211"/>
      <c r="C146" s="113"/>
      <c r="D146" s="170"/>
      <c r="E146" s="33"/>
      <c r="F146" s="120"/>
      <c r="G146" s="111">
        <v>88761709.090000004</v>
      </c>
      <c r="H146" s="111">
        <v>88612228.739999995</v>
      </c>
      <c r="I146" s="111">
        <v>88575187.569999993</v>
      </c>
      <c r="J146" s="162">
        <v>1019361.13</v>
      </c>
      <c r="K146" s="212">
        <f t="shared" si="5"/>
        <v>3044976.88</v>
      </c>
      <c r="L146" s="162">
        <v>657127.77</v>
      </c>
      <c r="M146" s="162">
        <v>363952.27</v>
      </c>
      <c r="N146" s="162">
        <v>1004535.71</v>
      </c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0"/>
      <c r="AS146" s="160"/>
      <c r="AT146" s="160"/>
      <c r="AU146" s="160"/>
      <c r="AV146" s="160"/>
      <c r="AW146" s="160"/>
      <c r="AX146" s="160"/>
      <c r="AY146" s="160"/>
      <c r="AZ146" s="160"/>
      <c r="BA146" s="160"/>
      <c r="BB146" s="160"/>
      <c r="BC146" s="160"/>
      <c r="BD146" s="160"/>
      <c r="BE146" s="160"/>
      <c r="BF146" s="160"/>
      <c r="BG146" s="160"/>
      <c r="BH146" s="160"/>
      <c r="BI146" s="160"/>
      <c r="BJ146" s="160"/>
      <c r="BK146" s="160"/>
      <c r="BL146" s="160"/>
      <c r="BM146" s="160"/>
      <c r="BN146" s="160"/>
      <c r="BO146" s="160"/>
      <c r="BP146" s="160"/>
      <c r="BQ146" s="160"/>
      <c r="BR146" s="160"/>
      <c r="BS146" s="160"/>
      <c r="BT146" s="160"/>
      <c r="BU146" s="160"/>
      <c r="BV146" s="160"/>
      <c r="BW146" s="160"/>
      <c r="BX146" s="160"/>
      <c r="BY146" s="160"/>
      <c r="BZ146" s="160"/>
      <c r="CA146" s="160"/>
      <c r="CB146" s="160"/>
      <c r="CC146" s="160"/>
      <c r="CD146" s="160"/>
      <c r="CE146" s="160"/>
      <c r="CF146" s="160"/>
      <c r="CG146" s="160"/>
      <c r="CH146" s="160"/>
      <c r="CI146" s="160"/>
      <c r="CJ146" s="160"/>
      <c r="CK146" s="160"/>
      <c r="CL146" s="160"/>
      <c r="CM146" s="160"/>
      <c r="CN146" s="160"/>
      <c r="CO146" s="160"/>
      <c r="CP146" s="160"/>
      <c r="CQ146" s="160"/>
      <c r="CR146" s="160"/>
      <c r="CS146" s="160"/>
      <c r="CT146" s="160"/>
      <c r="CU146" s="160"/>
      <c r="CV146" s="160"/>
      <c r="CW146" s="160"/>
      <c r="CX146" s="160"/>
      <c r="CY146" s="160"/>
      <c r="CZ146" s="160"/>
      <c r="DA146" s="160"/>
      <c r="DB146" s="160"/>
      <c r="DC146" s="160"/>
      <c r="DD146" s="160"/>
      <c r="DE146" s="160"/>
      <c r="DF146" s="160"/>
      <c r="DG146" s="160"/>
      <c r="DH146" s="160"/>
      <c r="DI146" s="160"/>
      <c r="DJ146" s="160"/>
    </row>
    <row r="147" spans="1:114" s="38" customFormat="1" x14ac:dyDescent="0.2">
      <c r="A147" s="26"/>
      <c r="B147" s="106"/>
      <c r="C147" s="117"/>
      <c r="D147" s="176"/>
      <c r="E147" s="26"/>
      <c r="F147" s="27"/>
      <c r="G147" s="131"/>
      <c r="H147" s="135"/>
      <c r="I147" s="134"/>
      <c r="J147" s="131"/>
      <c r="K147" s="138"/>
      <c r="L147" s="131"/>
      <c r="M147" s="131"/>
      <c r="N147" s="131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</row>
    <row r="148" spans="1:114" s="38" customFormat="1" ht="13.5" customHeight="1" x14ac:dyDescent="0.2">
      <c r="A148" s="26"/>
      <c r="B148" s="106"/>
      <c r="C148" s="117"/>
      <c r="D148" s="176"/>
      <c r="E148" s="26"/>
      <c r="F148" s="27"/>
      <c r="G148" s="131"/>
      <c r="H148" s="135"/>
      <c r="I148" s="134"/>
      <c r="J148" s="131"/>
      <c r="K148" s="138"/>
      <c r="L148" s="131"/>
      <c r="M148" s="131"/>
      <c r="N148" s="131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</row>
  </sheetData>
  <phoneticPr fontId="5" type="noConversion"/>
  <pageMargins left="0" right="0" top="0.73402777799999996" bottom="0.5" header="0.5" footer="0.5"/>
  <pageSetup firstPageNumber="2" orientation="landscape" useFirstPageNumber="1" r:id="rId1"/>
  <headerFooter alignWithMargins="0">
    <oddHeader>&amp;CTaylor County
Security Holdings</oddHeader>
    <oddFooter>&amp;C&amp;P</oddFooter>
  </headerFooter>
  <cellWatches>
    <cellWatch r="C71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5"/>
  <sheetViews>
    <sheetView topLeftCell="A61" zoomScaleNormal="100" workbookViewId="0">
      <selection activeCell="U42" sqref="U42"/>
    </sheetView>
  </sheetViews>
  <sheetFormatPr defaultColWidth="9.140625" defaultRowHeight="12.75" outlineLevelRow="1" x14ac:dyDescent="0.2"/>
  <cols>
    <col min="1" max="1" width="21.7109375" style="38" customWidth="1"/>
    <col min="2" max="2" width="15" style="38" customWidth="1"/>
    <col min="3" max="3" width="11.5703125" style="156" customWidth="1"/>
    <col min="4" max="4" width="11.5703125" style="62" customWidth="1"/>
    <col min="5" max="5" width="2.28515625" style="38" customWidth="1"/>
    <col min="6" max="6" width="16.140625" style="22" bestFit="1" customWidth="1"/>
    <col min="7" max="7" width="9.42578125" style="39" bestFit="1" customWidth="1"/>
    <col min="8" max="8" width="17.5703125" style="22" customWidth="1"/>
    <col min="9" max="9" width="1.5703125" style="42" customWidth="1"/>
    <col min="10" max="10" width="16.140625" style="22" bestFit="1" customWidth="1"/>
    <col min="11" max="11" width="9.42578125" style="39" bestFit="1" customWidth="1"/>
    <col min="12" max="12" width="17.5703125" style="22" customWidth="1"/>
    <col min="13" max="13" width="1.42578125" style="22" customWidth="1"/>
    <col min="14" max="14" width="16.28515625" style="87" customWidth="1"/>
    <col min="15" max="16384" width="9.140625" style="57"/>
  </cols>
  <sheetData>
    <row r="1" spans="1:256" x14ac:dyDescent="0.2">
      <c r="A1"/>
      <c r="B1" s="40"/>
      <c r="I1" s="85"/>
      <c r="M1" s="83"/>
    </row>
    <row r="2" spans="1:256" s="68" customFormat="1" x14ac:dyDescent="0.2">
      <c r="B2" s="72"/>
      <c r="C2" s="74"/>
      <c r="D2" s="169"/>
      <c r="E2" s="66"/>
      <c r="F2" s="48"/>
      <c r="G2" s="167">
        <v>45078</v>
      </c>
      <c r="H2" s="48"/>
      <c r="I2" s="80"/>
      <c r="J2" s="48"/>
      <c r="K2" s="167">
        <v>45170</v>
      </c>
      <c r="L2" s="48"/>
      <c r="M2" s="80"/>
      <c r="N2" s="237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</row>
    <row r="3" spans="1:256" s="68" customFormat="1" x14ac:dyDescent="0.2">
      <c r="A3" s="66" t="s">
        <v>50</v>
      </c>
      <c r="B3" s="73" t="s">
        <v>18</v>
      </c>
      <c r="C3" s="74" t="s">
        <v>19</v>
      </c>
      <c r="D3" s="169" t="s">
        <v>51</v>
      </c>
      <c r="E3" s="66"/>
      <c r="F3" s="48" t="s">
        <v>52</v>
      </c>
      <c r="G3" s="69" t="s">
        <v>53</v>
      </c>
      <c r="H3" s="48"/>
      <c r="I3" s="80"/>
      <c r="J3" s="48" t="s">
        <v>52</v>
      </c>
      <c r="K3" s="69" t="s">
        <v>53</v>
      </c>
      <c r="L3" s="48"/>
      <c r="M3" s="80"/>
      <c r="N3" s="237" t="s">
        <v>54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</row>
    <row r="4" spans="1:256" s="68" customFormat="1" ht="13.5" customHeight="1" x14ac:dyDescent="0.2">
      <c r="A4" s="66"/>
      <c r="B4" s="73" t="s">
        <v>25</v>
      </c>
      <c r="C4" s="74" t="s">
        <v>26</v>
      </c>
      <c r="D4" s="169" t="s">
        <v>55</v>
      </c>
      <c r="E4" s="66"/>
      <c r="F4" s="48" t="s">
        <v>56</v>
      </c>
      <c r="G4" s="69" t="s">
        <v>57</v>
      </c>
      <c r="H4" s="48" t="s">
        <v>58</v>
      </c>
      <c r="I4" s="80"/>
      <c r="J4" s="48" t="s">
        <v>56</v>
      </c>
      <c r="K4" s="69" t="s">
        <v>57</v>
      </c>
      <c r="L4" s="48" t="s">
        <v>58</v>
      </c>
      <c r="M4" s="80"/>
      <c r="N4" s="237" t="s">
        <v>16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</row>
    <row r="5" spans="1:256" s="68" customFormat="1" ht="5.25" customHeight="1" x14ac:dyDescent="0.2">
      <c r="A5" s="77"/>
      <c r="B5" s="78"/>
      <c r="C5" s="82"/>
      <c r="D5" s="204"/>
      <c r="E5" s="77"/>
      <c r="F5" s="80"/>
      <c r="G5" s="86"/>
      <c r="H5" s="80"/>
      <c r="I5" s="80"/>
      <c r="J5" s="80"/>
      <c r="K5" s="86"/>
      <c r="L5" s="80"/>
      <c r="M5" s="80"/>
      <c r="N5" s="88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</row>
    <row r="6" spans="1:256" s="14" customFormat="1" outlineLevel="1" x14ac:dyDescent="0.2">
      <c r="A6" s="34" t="s">
        <v>30</v>
      </c>
      <c r="B6" s="38" t="s">
        <v>112</v>
      </c>
      <c r="C6" s="197"/>
      <c r="D6" s="178">
        <v>45199</v>
      </c>
      <c r="E6" s="43"/>
      <c r="F6" s="22">
        <v>3379799.38</v>
      </c>
      <c r="G6" s="104">
        <f>+H6/F6</f>
        <v>1</v>
      </c>
      <c r="H6" s="22">
        <v>3379799.38</v>
      </c>
      <c r="I6" s="85" t="s">
        <v>60</v>
      </c>
      <c r="J6" s="22">
        <v>933377.75</v>
      </c>
      <c r="K6" s="104">
        <f>+L6/J6</f>
        <v>1</v>
      </c>
      <c r="L6" s="22">
        <v>933377.75</v>
      </c>
      <c r="M6" s="83"/>
      <c r="N6" s="12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</row>
    <row r="7" spans="1:256" s="14" customFormat="1" outlineLevel="1" x14ac:dyDescent="0.2">
      <c r="A7" s="34"/>
      <c r="B7" s="38" t="s">
        <v>192</v>
      </c>
      <c r="C7" s="197"/>
      <c r="D7" s="178">
        <v>45199</v>
      </c>
      <c r="E7" s="43"/>
      <c r="F7" s="22">
        <v>12161600.460000001</v>
      </c>
      <c r="G7" s="104">
        <f>+H7/F7</f>
        <v>1</v>
      </c>
      <c r="H7" s="22">
        <v>12161600.460000001</v>
      </c>
      <c r="I7" s="85" t="s">
        <v>60</v>
      </c>
      <c r="J7" s="22">
        <v>1048436.74</v>
      </c>
      <c r="K7" s="104">
        <f>+L7/J7</f>
        <v>1</v>
      </c>
      <c r="L7" s="22">
        <v>1048436.74</v>
      </c>
      <c r="M7" s="83"/>
      <c r="N7" s="128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</row>
    <row r="8" spans="1:256" s="14" customFormat="1" outlineLevel="1" x14ac:dyDescent="0.2">
      <c r="A8" s="34"/>
      <c r="B8" s="34" t="s">
        <v>59</v>
      </c>
      <c r="C8" s="197"/>
      <c r="D8" s="178">
        <v>45199</v>
      </c>
      <c r="E8" s="43"/>
      <c r="F8" s="22">
        <v>800</v>
      </c>
      <c r="G8" s="104">
        <f t="shared" ref="G8:G29" si="0">+H8/F8</f>
        <v>1</v>
      </c>
      <c r="H8" s="22">
        <v>800</v>
      </c>
      <c r="I8" s="85"/>
      <c r="J8" s="22">
        <v>800</v>
      </c>
      <c r="K8" s="104">
        <f t="shared" ref="K8:K49" si="1">+L8/J8</f>
        <v>1</v>
      </c>
      <c r="L8" s="22">
        <v>800</v>
      </c>
      <c r="M8" s="83"/>
      <c r="N8" s="12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</row>
    <row r="9" spans="1:256" s="14" customFormat="1" outlineLevel="1" x14ac:dyDescent="0.2">
      <c r="A9" s="34"/>
      <c r="B9" s="34" t="s">
        <v>106</v>
      </c>
      <c r="C9" s="197"/>
      <c r="D9" s="178">
        <v>45199</v>
      </c>
      <c r="E9" s="43"/>
      <c r="F9" s="22">
        <v>10000000</v>
      </c>
      <c r="G9" s="104">
        <f t="shared" si="0"/>
        <v>1</v>
      </c>
      <c r="H9" s="22">
        <v>10000000</v>
      </c>
      <c r="I9" s="85"/>
      <c r="J9" s="22">
        <v>13000000</v>
      </c>
      <c r="K9" s="104">
        <f t="shared" si="1"/>
        <v>1</v>
      </c>
      <c r="L9" s="22">
        <v>13000000</v>
      </c>
      <c r="M9" s="83"/>
      <c r="N9" s="128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</row>
    <row r="10" spans="1:256" s="14" customFormat="1" outlineLevel="1" x14ac:dyDescent="0.2">
      <c r="A10" s="34"/>
      <c r="B10" s="34" t="s">
        <v>193</v>
      </c>
      <c r="C10" s="197"/>
      <c r="D10" s="178">
        <v>45199</v>
      </c>
      <c r="E10" s="43"/>
      <c r="F10" s="22">
        <v>41451.919999999998</v>
      </c>
      <c r="G10" s="104">
        <f t="shared" si="0"/>
        <v>1</v>
      </c>
      <c r="H10" s="22">
        <v>41451.919999999998</v>
      </c>
      <c r="I10" s="85" t="s">
        <v>60</v>
      </c>
      <c r="J10" s="22">
        <v>42005.57</v>
      </c>
      <c r="K10" s="104">
        <f t="shared" si="1"/>
        <v>1</v>
      </c>
      <c r="L10" s="22">
        <v>42005.57</v>
      </c>
      <c r="M10" s="83"/>
      <c r="N10" s="128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</row>
    <row r="11" spans="1:256" s="14" customFormat="1" outlineLevel="1" x14ac:dyDescent="0.2">
      <c r="A11" s="34"/>
      <c r="B11" s="34" t="s">
        <v>229</v>
      </c>
      <c r="C11" s="197"/>
      <c r="D11" s="178">
        <v>45408</v>
      </c>
      <c r="E11" s="43"/>
      <c r="F11" s="22">
        <v>10000000</v>
      </c>
      <c r="G11" s="104">
        <f t="shared" si="0"/>
        <v>1</v>
      </c>
      <c r="H11" s="22">
        <v>10000000</v>
      </c>
      <c r="I11" s="85" t="s">
        <v>60</v>
      </c>
      <c r="J11" s="22">
        <v>10000000</v>
      </c>
      <c r="K11" s="104">
        <f t="shared" si="1"/>
        <v>1</v>
      </c>
      <c r="L11" s="22">
        <v>10000000</v>
      </c>
      <c r="M11" s="83"/>
      <c r="N11" s="128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</row>
    <row r="12" spans="1:256" s="14" customFormat="1" outlineLevel="1" x14ac:dyDescent="0.2">
      <c r="A12" s="34"/>
      <c r="B12" s="34" t="s">
        <v>229</v>
      </c>
      <c r="C12" s="197"/>
      <c r="D12" s="178">
        <v>45226</v>
      </c>
      <c r="E12" s="43"/>
      <c r="F12" s="22">
        <v>2000000</v>
      </c>
      <c r="G12" s="104">
        <f t="shared" si="0"/>
        <v>1</v>
      </c>
      <c r="H12" s="22">
        <v>2000000</v>
      </c>
      <c r="I12" s="85" t="s">
        <v>60</v>
      </c>
      <c r="J12" s="22">
        <v>2000000</v>
      </c>
      <c r="K12" s="104">
        <f t="shared" si="1"/>
        <v>1</v>
      </c>
      <c r="L12" s="22">
        <v>2000000</v>
      </c>
      <c r="M12" s="83"/>
      <c r="N12" s="128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</row>
    <row r="13" spans="1:256" s="14" customFormat="1" outlineLevel="1" x14ac:dyDescent="0.2">
      <c r="A13" s="34"/>
      <c r="B13" s="34" t="s">
        <v>165</v>
      </c>
      <c r="C13" s="156"/>
      <c r="D13" s="178">
        <v>45199</v>
      </c>
      <c r="E13" s="43"/>
      <c r="F13" s="47">
        <v>14250.91</v>
      </c>
      <c r="G13" s="104">
        <f t="shared" si="0"/>
        <v>1</v>
      </c>
      <c r="H13" s="47">
        <v>14250.91</v>
      </c>
      <c r="I13" s="85" t="s">
        <v>60</v>
      </c>
      <c r="J13" s="47">
        <v>286.33999999999997</v>
      </c>
      <c r="K13" s="104">
        <f t="shared" si="1"/>
        <v>1</v>
      </c>
      <c r="L13" s="47">
        <v>286.33999999999997</v>
      </c>
      <c r="M13" s="83"/>
      <c r="N13" s="128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</row>
    <row r="14" spans="1:256" s="14" customFormat="1" ht="11.25" customHeight="1" outlineLevel="1" x14ac:dyDescent="0.2">
      <c r="A14" s="34"/>
      <c r="B14" s="34" t="s">
        <v>136</v>
      </c>
      <c r="C14" s="198" t="s">
        <v>141</v>
      </c>
      <c r="D14" s="178">
        <v>45260</v>
      </c>
      <c r="E14" s="43"/>
      <c r="F14" s="47">
        <v>918000</v>
      </c>
      <c r="G14" s="104">
        <f t="shared" si="0"/>
        <v>0.9803099999999999</v>
      </c>
      <c r="H14" s="47">
        <v>899924.58</v>
      </c>
      <c r="I14" s="85" t="s">
        <v>60</v>
      </c>
      <c r="J14" s="47">
        <v>918000</v>
      </c>
      <c r="K14" s="104">
        <f t="shared" ref="K14:K39" si="2">+L14/J14</f>
        <v>0.99207999999999996</v>
      </c>
      <c r="L14" s="47">
        <v>910729.44</v>
      </c>
      <c r="M14" s="83"/>
      <c r="N14" s="128"/>
      <c r="O14" s="57"/>
      <c r="P14" s="11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</row>
    <row r="15" spans="1:256" s="14" customFormat="1" ht="11.25" customHeight="1" outlineLevel="1" x14ac:dyDescent="0.2">
      <c r="A15" s="34"/>
      <c r="B15" s="34" t="s">
        <v>230</v>
      </c>
      <c r="C15" s="198" t="s">
        <v>199</v>
      </c>
      <c r="D15" s="178">
        <v>45310</v>
      </c>
      <c r="E15" s="43"/>
      <c r="F15" s="47">
        <v>241000</v>
      </c>
      <c r="G15" s="104">
        <f t="shared" si="0"/>
        <v>1</v>
      </c>
      <c r="H15" s="47">
        <v>241000</v>
      </c>
      <c r="I15" s="85"/>
      <c r="J15" s="47">
        <v>241000</v>
      </c>
      <c r="K15" s="104">
        <f t="shared" si="2"/>
        <v>1</v>
      </c>
      <c r="L15" s="47">
        <v>241000</v>
      </c>
      <c r="M15" s="83"/>
      <c r="N15" s="128"/>
      <c r="O15" s="57"/>
      <c r="P15" s="11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</row>
    <row r="16" spans="1:256" s="14" customFormat="1" outlineLevel="1" x14ac:dyDescent="0.2">
      <c r="A16" s="34"/>
      <c r="B16" s="34" t="s">
        <v>158</v>
      </c>
      <c r="C16" s="156" t="s">
        <v>159</v>
      </c>
      <c r="D16" s="178">
        <v>45334</v>
      </c>
      <c r="E16" s="43"/>
      <c r="F16" s="47">
        <v>245000</v>
      </c>
      <c r="G16" s="104">
        <f t="shared" si="0"/>
        <v>0.98687999999999998</v>
      </c>
      <c r="H16" s="47">
        <v>241785.60000000001</v>
      </c>
      <c r="I16" s="85" t="s">
        <v>60</v>
      </c>
      <c r="J16" s="47">
        <v>245000</v>
      </c>
      <c r="K16" s="104">
        <f t="shared" si="2"/>
        <v>0.99146999999999996</v>
      </c>
      <c r="L16" s="47">
        <v>242910.15</v>
      </c>
      <c r="M16" s="83"/>
      <c r="N16" s="128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</row>
    <row r="17" spans="1:256" s="14" customFormat="1" outlineLevel="1" x14ac:dyDescent="0.2">
      <c r="A17" s="34"/>
      <c r="B17" s="34" t="s">
        <v>170</v>
      </c>
      <c r="C17" s="156" t="s">
        <v>161</v>
      </c>
      <c r="D17" s="178">
        <v>45334</v>
      </c>
      <c r="E17" s="43"/>
      <c r="F17" s="47">
        <v>249000</v>
      </c>
      <c r="G17" s="104">
        <f t="shared" si="0"/>
        <v>0.98712999999999995</v>
      </c>
      <c r="H17" s="47">
        <v>245795.37</v>
      </c>
      <c r="I17" s="85" t="s">
        <v>60</v>
      </c>
      <c r="J17" s="47">
        <v>279000</v>
      </c>
      <c r="K17" s="104">
        <f t="shared" si="2"/>
        <v>0.88514591397849463</v>
      </c>
      <c r="L17" s="47">
        <v>246955.71</v>
      </c>
      <c r="M17" s="83"/>
      <c r="N17" s="128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</row>
    <row r="18" spans="1:256" s="14" customFormat="1" outlineLevel="1" x14ac:dyDescent="0.2">
      <c r="A18" s="34"/>
      <c r="B18" s="34" t="s">
        <v>231</v>
      </c>
      <c r="C18" s="156" t="s">
        <v>201</v>
      </c>
      <c r="D18" s="178">
        <v>45345</v>
      </c>
      <c r="E18" s="43"/>
      <c r="F18" s="47">
        <v>230000</v>
      </c>
      <c r="G18" s="104">
        <f t="shared" si="0"/>
        <v>1</v>
      </c>
      <c r="H18" s="47">
        <v>230000</v>
      </c>
      <c r="I18" s="85"/>
      <c r="J18" s="47">
        <v>230000</v>
      </c>
      <c r="K18" s="104">
        <f t="shared" si="2"/>
        <v>1</v>
      </c>
      <c r="L18" s="47">
        <v>230000</v>
      </c>
      <c r="M18" s="83"/>
      <c r="N18" s="128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pans="1:256" s="14" customFormat="1" outlineLevel="1" x14ac:dyDescent="0.2">
      <c r="A19" s="34"/>
      <c r="B19" s="34" t="s">
        <v>232</v>
      </c>
      <c r="C19" s="156" t="s">
        <v>203</v>
      </c>
      <c r="D19" s="178">
        <v>45351</v>
      </c>
      <c r="E19" s="43"/>
      <c r="F19" s="47">
        <v>229000</v>
      </c>
      <c r="G19" s="104">
        <f t="shared" si="0"/>
        <v>1</v>
      </c>
      <c r="H19" s="47">
        <v>229000</v>
      </c>
      <c r="I19" s="85"/>
      <c r="J19" s="47">
        <v>229000</v>
      </c>
      <c r="K19" s="104">
        <f t="shared" si="2"/>
        <v>1</v>
      </c>
      <c r="L19" s="47">
        <v>229000</v>
      </c>
      <c r="M19" s="83"/>
      <c r="N19" s="128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pans="1:256" s="14" customFormat="1" outlineLevel="1" x14ac:dyDescent="0.2">
      <c r="A20" s="34"/>
      <c r="B20" s="34" t="s">
        <v>136</v>
      </c>
      <c r="C20" s="156" t="s">
        <v>162</v>
      </c>
      <c r="D20" s="178">
        <v>45351</v>
      </c>
      <c r="E20" s="43"/>
      <c r="F20" s="47">
        <v>1000000</v>
      </c>
      <c r="G20" s="104">
        <f t="shared" si="0"/>
        <v>0.97879000000000005</v>
      </c>
      <c r="H20" s="47">
        <v>978790</v>
      </c>
      <c r="I20" s="85" t="s">
        <v>60</v>
      </c>
      <c r="J20" s="47">
        <v>1000000</v>
      </c>
      <c r="K20" s="104">
        <f t="shared" si="2"/>
        <v>0.98660000000000003</v>
      </c>
      <c r="L20" s="47">
        <v>986600</v>
      </c>
      <c r="M20" s="83"/>
      <c r="N20" s="128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pans="1:256" s="14" customFormat="1" outlineLevel="1" x14ac:dyDescent="0.2">
      <c r="A21" s="34"/>
      <c r="B21" s="34" t="s">
        <v>233</v>
      </c>
      <c r="C21" s="156" t="s">
        <v>205</v>
      </c>
      <c r="D21" s="178">
        <v>45401</v>
      </c>
      <c r="E21" s="43"/>
      <c r="F21" s="47">
        <v>238000</v>
      </c>
      <c r="G21" s="104">
        <f t="shared" si="0"/>
        <v>1</v>
      </c>
      <c r="H21" s="47">
        <v>238000</v>
      </c>
      <c r="I21" s="85"/>
      <c r="J21" s="47">
        <v>238000</v>
      </c>
      <c r="K21" s="104">
        <f t="shared" si="2"/>
        <v>1</v>
      </c>
      <c r="L21" s="47">
        <v>238000</v>
      </c>
      <c r="M21" s="83"/>
      <c r="N21" s="128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pans="1:256" s="14" customFormat="1" outlineLevel="1" x14ac:dyDescent="0.2">
      <c r="A22" s="34"/>
      <c r="B22" s="34" t="s">
        <v>143</v>
      </c>
      <c r="C22" s="196" t="s">
        <v>142</v>
      </c>
      <c r="D22" s="178">
        <v>45432</v>
      </c>
      <c r="E22" s="43"/>
      <c r="F22" s="47">
        <v>246000</v>
      </c>
      <c r="G22" s="104">
        <f t="shared" si="0"/>
        <v>0.97899999999999998</v>
      </c>
      <c r="H22" s="47">
        <v>240834</v>
      </c>
      <c r="I22" s="85" t="s">
        <v>60</v>
      </c>
      <c r="J22" s="47">
        <v>246000</v>
      </c>
      <c r="K22" s="104">
        <f t="shared" si="2"/>
        <v>0.98409999999999997</v>
      </c>
      <c r="L22" s="47">
        <v>242088.6</v>
      </c>
      <c r="M22" s="83"/>
      <c r="N22" s="128"/>
      <c r="O22" s="57"/>
      <c r="P22" s="118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pans="1:256" s="14" customFormat="1" outlineLevel="1" x14ac:dyDescent="0.2">
      <c r="A23" s="34"/>
      <c r="B23" s="34" t="s">
        <v>234</v>
      </c>
      <c r="C23" s="196" t="s">
        <v>206</v>
      </c>
      <c r="D23" s="178">
        <v>45436</v>
      </c>
      <c r="E23" s="43"/>
      <c r="F23" s="47">
        <v>229000</v>
      </c>
      <c r="G23" s="104">
        <f t="shared" si="0"/>
        <v>1</v>
      </c>
      <c r="H23" s="47">
        <v>229000</v>
      </c>
      <c r="I23" s="85"/>
      <c r="J23" s="47">
        <v>229000</v>
      </c>
      <c r="K23" s="104">
        <f t="shared" si="2"/>
        <v>1</v>
      </c>
      <c r="L23" s="47">
        <v>229000</v>
      </c>
      <c r="M23" s="83"/>
      <c r="N23" s="128"/>
      <c r="O23" s="57"/>
      <c r="P23" s="118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pans="1:256" s="14" customFormat="1" outlineLevel="1" x14ac:dyDescent="0.2">
      <c r="A24" s="34"/>
      <c r="B24" s="34" t="s">
        <v>235</v>
      </c>
      <c r="C24" s="196" t="s">
        <v>209</v>
      </c>
      <c r="D24" s="178">
        <v>45436</v>
      </c>
      <c r="E24" s="43"/>
      <c r="F24" s="47">
        <v>230000</v>
      </c>
      <c r="G24" s="104">
        <f t="shared" si="0"/>
        <v>0.99790999999999996</v>
      </c>
      <c r="H24" s="47">
        <v>229519.3</v>
      </c>
      <c r="I24" s="85" t="s">
        <v>60</v>
      </c>
      <c r="J24" s="47">
        <v>230000</v>
      </c>
      <c r="K24" s="104">
        <f t="shared" si="2"/>
        <v>0.99772000000000005</v>
      </c>
      <c r="L24" s="47">
        <v>229475.6</v>
      </c>
      <c r="M24" s="83"/>
      <c r="N24" s="128"/>
      <c r="O24" s="57"/>
      <c r="P24" s="118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pans="1:256" s="14" customFormat="1" outlineLevel="1" x14ac:dyDescent="0.2">
      <c r="A25" s="34"/>
      <c r="B25" s="34" t="s">
        <v>164</v>
      </c>
      <c r="C25" s="156" t="s">
        <v>163</v>
      </c>
      <c r="D25" s="178">
        <v>45527</v>
      </c>
      <c r="E25" s="43"/>
      <c r="F25" s="47">
        <v>1500000</v>
      </c>
      <c r="G25" s="104">
        <f t="shared" si="0"/>
        <v>0.97448000000000001</v>
      </c>
      <c r="H25" s="47">
        <v>1461720</v>
      </c>
      <c r="I25" s="85" t="s">
        <v>60</v>
      </c>
      <c r="J25" s="47">
        <v>1500000</v>
      </c>
      <c r="K25" s="104">
        <f t="shared" si="2"/>
        <v>0.98185</v>
      </c>
      <c r="L25" s="47">
        <v>1472775</v>
      </c>
      <c r="M25" s="83"/>
      <c r="N25" s="128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pans="1:256" s="14" customFormat="1" outlineLevel="1" x14ac:dyDescent="0.2">
      <c r="A26" s="34"/>
      <c r="B26" s="34" t="s">
        <v>185</v>
      </c>
      <c r="C26" s="156" t="s">
        <v>186</v>
      </c>
      <c r="D26" s="178">
        <v>45733</v>
      </c>
      <c r="E26" s="43"/>
      <c r="F26" s="47">
        <v>249000</v>
      </c>
      <c r="G26" s="104">
        <f t="shared" si="0"/>
        <v>0.99692999999999998</v>
      </c>
      <c r="H26" s="47">
        <v>248235.57</v>
      </c>
      <c r="I26" s="85" t="s">
        <v>60</v>
      </c>
      <c r="J26" s="47">
        <v>249000</v>
      </c>
      <c r="K26" s="104">
        <f t="shared" si="2"/>
        <v>0.99446000000000001</v>
      </c>
      <c r="L26" s="47">
        <v>247620.54</v>
      </c>
      <c r="M26" s="83"/>
      <c r="N26" s="128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pans="1:256" s="14" customFormat="1" outlineLevel="1" x14ac:dyDescent="0.2">
      <c r="A27" s="34"/>
      <c r="B27" s="34" t="s">
        <v>187</v>
      </c>
      <c r="C27" s="156">
        <v>254673278</v>
      </c>
      <c r="D27" s="178">
        <v>45737</v>
      </c>
      <c r="E27" s="43"/>
      <c r="F27" s="47">
        <v>243000</v>
      </c>
      <c r="G27" s="104">
        <f t="shared" si="0"/>
        <v>0.99683999999999995</v>
      </c>
      <c r="H27" s="47">
        <v>242232.12</v>
      </c>
      <c r="I27" s="85" t="s">
        <v>60</v>
      </c>
      <c r="J27" s="47">
        <v>243000</v>
      </c>
      <c r="K27" s="104">
        <f t="shared" si="2"/>
        <v>0.99445000000000006</v>
      </c>
      <c r="L27" s="47">
        <v>241651.35</v>
      </c>
      <c r="M27" s="83"/>
      <c r="N27" s="128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pans="1:256" s="14" customFormat="1" outlineLevel="1" x14ac:dyDescent="0.2">
      <c r="A28" s="34"/>
      <c r="B28" s="34" t="s">
        <v>188</v>
      </c>
      <c r="C28" s="156" t="s">
        <v>189</v>
      </c>
      <c r="D28" s="178">
        <v>45743</v>
      </c>
      <c r="E28" s="43"/>
      <c r="F28" s="47">
        <v>249000</v>
      </c>
      <c r="G28" s="104">
        <f t="shared" si="0"/>
        <v>0.99774000000000007</v>
      </c>
      <c r="H28" s="47">
        <v>248437.26</v>
      </c>
      <c r="I28" s="85" t="s">
        <v>60</v>
      </c>
      <c r="J28" s="47">
        <v>249000</v>
      </c>
      <c r="K28" s="104">
        <f t="shared" si="2"/>
        <v>0.99512999999999996</v>
      </c>
      <c r="L28" s="47">
        <v>247787.37</v>
      </c>
      <c r="M28" s="83"/>
      <c r="N28" s="128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pans="1:256" s="14" customFormat="1" outlineLevel="1" x14ac:dyDescent="0.2">
      <c r="A29" s="34"/>
      <c r="B29" s="34" t="s">
        <v>194</v>
      </c>
      <c r="C29" s="156" t="s">
        <v>191</v>
      </c>
      <c r="D29" s="178">
        <v>45743</v>
      </c>
      <c r="E29" s="43"/>
      <c r="F29" s="47">
        <v>243000</v>
      </c>
      <c r="G29" s="104">
        <f t="shared" si="0"/>
        <v>0.99519000000000002</v>
      </c>
      <c r="H29" s="47">
        <v>241831.17</v>
      </c>
      <c r="I29" s="85" t="s">
        <v>60</v>
      </c>
      <c r="J29" s="47">
        <v>243000</v>
      </c>
      <c r="K29" s="104">
        <f t="shared" si="2"/>
        <v>0.9930199999999999</v>
      </c>
      <c r="L29" s="47">
        <v>241303.86</v>
      </c>
      <c r="M29" s="83"/>
      <c r="N29" s="128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pans="1:256" s="14" customFormat="1" outlineLevel="1" x14ac:dyDescent="0.2">
      <c r="A30" s="34"/>
      <c r="B30" s="34" t="s">
        <v>136</v>
      </c>
      <c r="C30" s="156" t="s">
        <v>246</v>
      </c>
      <c r="D30" s="178">
        <v>45884</v>
      </c>
      <c r="E30" s="43"/>
      <c r="F30" s="47">
        <v>0</v>
      </c>
      <c r="G30" s="104">
        <v>0</v>
      </c>
      <c r="H30" s="47">
        <v>0</v>
      </c>
      <c r="I30" s="85" t="s">
        <v>60</v>
      </c>
      <c r="J30" s="47">
        <v>998000</v>
      </c>
      <c r="K30" s="104">
        <f t="shared" si="2"/>
        <v>0.96483999999999992</v>
      </c>
      <c r="L30" s="47">
        <v>962910.32</v>
      </c>
      <c r="M30" s="83"/>
      <c r="N30" s="128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pans="1:256" s="14" customFormat="1" outlineLevel="1" x14ac:dyDescent="0.2">
      <c r="A31" s="34"/>
      <c r="B31" s="34" t="s">
        <v>256</v>
      </c>
      <c r="C31" s="156" t="s">
        <v>248</v>
      </c>
      <c r="D31" s="178">
        <v>45894</v>
      </c>
      <c r="E31" s="43"/>
      <c r="F31" s="47">
        <v>0</v>
      </c>
      <c r="G31" s="104">
        <v>0</v>
      </c>
      <c r="H31" s="47">
        <v>0</v>
      </c>
      <c r="I31" s="85" t="s">
        <v>60</v>
      </c>
      <c r="J31" s="47">
        <v>242000</v>
      </c>
      <c r="K31" s="104">
        <f t="shared" si="2"/>
        <v>0.99433190082644629</v>
      </c>
      <c r="L31" s="47">
        <v>240628.32</v>
      </c>
      <c r="M31" s="83"/>
      <c r="N31" s="128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pans="1:256" s="14" customFormat="1" outlineLevel="1" x14ac:dyDescent="0.2">
      <c r="A32" s="34"/>
      <c r="B32" s="34" t="s">
        <v>249</v>
      </c>
      <c r="C32" s="156" t="s">
        <v>250</v>
      </c>
      <c r="D32" s="178">
        <v>45894</v>
      </c>
      <c r="E32" s="43"/>
      <c r="F32" s="47">
        <v>0</v>
      </c>
      <c r="G32" s="104">
        <v>0</v>
      </c>
      <c r="H32" s="47">
        <v>0</v>
      </c>
      <c r="I32" s="85" t="s">
        <v>60</v>
      </c>
      <c r="J32" s="47">
        <v>243000</v>
      </c>
      <c r="K32" s="104">
        <f t="shared" si="2"/>
        <v>0.98934</v>
      </c>
      <c r="L32" s="47">
        <v>240409.62</v>
      </c>
      <c r="M32" s="83"/>
      <c r="N32" s="128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pans="1:256" s="14" customFormat="1" outlineLevel="1" x14ac:dyDescent="0.2">
      <c r="A33" s="34"/>
      <c r="B33" s="34" t="s">
        <v>146</v>
      </c>
      <c r="C33" s="156" t="s">
        <v>147</v>
      </c>
      <c r="D33" s="178">
        <v>45148</v>
      </c>
      <c r="E33" s="43"/>
      <c r="F33" s="47">
        <v>242000</v>
      </c>
      <c r="G33" s="104">
        <f t="shared" ref="G33:G38" si="3">+H33/F33</f>
        <v>0.99730999999999992</v>
      </c>
      <c r="H33" s="47">
        <v>241349.02</v>
      </c>
      <c r="I33" s="85" t="s">
        <v>60</v>
      </c>
      <c r="J33" s="47">
        <v>0</v>
      </c>
      <c r="K33" s="104">
        <v>0</v>
      </c>
      <c r="L33" s="47">
        <v>0</v>
      </c>
      <c r="M33" s="83"/>
      <c r="N33" s="128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pans="1:256" s="14" customFormat="1" outlineLevel="1" x14ac:dyDescent="0.2">
      <c r="A34" s="34"/>
      <c r="B34" s="34" t="s">
        <v>148</v>
      </c>
      <c r="C34" s="156" t="s">
        <v>149</v>
      </c>
      <c r="D34" s="178">
        <v>45148</v>
      </c>
      <c r="E34" s="43"/>
      <c r="F34" s="47">
        <v>242000</v>
      </c>
      <c r="G34" s="104">
        <f t="shared" si="3"/>
        <v>0.99736999999999998</v>
      </c>
      <c r="H34" s="47">
        <v>241363.54</v>
      </c>
      <c r="I34" s="85" t="s">
        <v>60</v>
      </c>
      <c r="J34" s="47">
        <v>0</v>
      </c>
      <c r="K34" s="104">
        <v>0</v>
      </c>
      <c r="L34" s="47">
        <v>0</v>
      </c>
      <c r="M34" s="83"/>
      <c r="N34" s="128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pans="1:256" s="14" customFormat="1" outlineLevel="1" x14ac:dyDescent="0.2">
      <c r="A35" s="34"/>
      <c r="B35" s="34" t="s">
        <v>166</v>
      </c>
      <c r="C35" s="156" t="s">
        <v>151</v>
      </c>
      <c r="D35" s="178">
        <v>45148</v>
      </c>
      <c r="E35" s="43"/>
      <c r="F35" s="47">
        <v>242000</v>
      </c>
      <c r="G35" s="104">
        <f t="shared" si="3"/>
        <v>0.99736999999999998</v>
      </c>
      <c r="H35" s="47">
        <v>241363.54</v>
      </c>
      <c r="I35" s="85" t="s">
        <v>60</v>
      </c>
      <c r="J35" s="47">
        <v>0</v>
      </c>
      <c r="K35" s="104">
        <v>0</v>
      </c>
      <c r="L35" s="47">
        <v>0</v>
      </c>
      <c r="M35" s="83"/>
      <c r="N35" s="128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pans="1:256" s="14" customFormat="1" outlineLevel="1" x14ac:dyDescent="0.2">
      <c r="A36" s="34"/>
      <c r="B36" s="34" t="s">
        <v>152</v>
      </c>
      <c r="C36" s="156" t="s">
        <v>153</v>
      </c>
      <c r="D36" s="178" t="s">
        <v>167</v>
      </c>
      <c r="E36" s="43"/>
      <c r="F36" s="47">
        <v>242000</v>
      </c>
      <c r="G36" s="104">
        <f t="shared" si="3"/>
        <v>0.99724999999999997</v>
      </c>
      <c r="H36" s="47">
        <v>241334.5</v>
      </c>
      <c r="I36" s="85" t="s">
        <v>60</v>
      </c>
      <c r="J36" s="47">
        <v>0</v>
      </c>
      <c r="K36" s="104">
        <v>0</v>
      </c>
      <c r="L36" s="47">
        <v>0</v>
      </c>
      <c r="M36" s="83"/>
      <c r="N36" s="128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pans="1:256" s="14" customFormat="1" outlineLevel="1" x14ac:dyDescent="0.2">
      <c r="A37" s="34"/>
      <c r="B37" s="34" t="s">
        <v>168</v>
      </c>
      <c r="C37" s="156" t="s">
        <v>155</v>
      </c>
      <c r="D37" s="178">
        <v>45149</v>
      </c>
      <c r="E37" s="43"/>
      <c r="F37" s="47">
        <v>242000</v>
      </c>
      <c r="G37" s="104">
        <f t="shared" si="3"/>
        <v>1</v>
      </c>
      <c r="H37" s="47">
        <v>242000</v>
      </c>
      <c r="I37" s="85" t="s">
        <v>60</v>
      </c>
      <c r="J37" s="47">
        <v>0</v>
      </c>
      <c r="K37" s="104">
        <v>0</v>
      </c>
      <c r="L37" s="47">
        <v>0</v>
      </c>
      <c r="M37" s="83"/>
      <c r="N37" s="128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pans="1:256" s="14" customFormat="1" outlineLevel="1" x14ac:dyDescent="0.2">
      <c r="A38" s="34"/>
      <c r="B38" s="34" t="s">
        <v>169</v>
      </c>
      <c r="C38" s="156" t="s">
        <v>157</v>
      </c>
      <c r="D38" s="178">
        <v>45153</v>
      </c>
      <c r="E38" s="43"/>
      <c r="F38" s="47">
        <v>242000</v>
      </c>
      <c r="G38" s="104">
        <f t="shared" si="3"/>
        <v>0.99697999999999998</v>
      </c>
      <c r="H38" s="47">
        <v>241269.16</v>
      </c>
      <c r="I38" s="85" t="s">
        <v>60</v>
      </c>
      <c r="J38" s="47">
        <v>0</v>
      </c>
      <c r="K38" s="104">
        <v>0</v>
      </c>
      <c r="L38" s="47">
        <v>0</v>
      </c>
      <c r="M38" s="83"/>
      <c r="N38" s="128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pans="1:256" s="14" customFormat="1" ht="12" customHeight="1" x14ac:dyDescent="0.2">
      <c r="A39" s="34" t="s">
        <v>78</v>
      </c>
      <c r="B39" s="76"/>
      <c r="C39" s="199"/>
      <c r="D39" s="101"/>
      <c r="E39" s="43"/>
      <c r="F39" s="46">
        <f>SUM(F6:F38)</f>
        <v>45588902.670000002</v>
      </c>
      <c r="G39" s="104">
        <f t="shared" ref="G39" si="4">+H39/F39</f>
        <v>0.99788950239279772</v>
      </c>
      <c r="H39" s="46">
        <f>SUM(H6:H38)</f>
        <v>45492687.399999991</v>
      </c>
      <c r="I39" s="80"/>
      <c r="J39" s="46">
        <f>SUM(J6:J38)</f>
        <v>35076906.400000006</v>
      </c>
      <c r="K39" s="104">
        <f t="shared" si="2"/>
        <v>0.99626095532757686</v>
      </c>
      <c r="L39" s="46">
        <f>SUM(L6:L38)</f>
        <v>34945752.280000001</v>
      </c>
      <c r="M39" s="81"/>
      <c r="N39" s="128">
        <f>SUM(L39-H39)</f>
        <v>-10546935.11999999</v>
      </c>
      <c r="O39" s="57"/>
      <c r="P39" s="118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pans="1:256" s="14" customFormat="1" ht="12" customHeight="1" x14ac:dyDescent="0.2">
      <c r="A40" s="34"/>
      <c r="B40" s="76"/>
      <c r="C40" s="199"/>
      <c r="D40" s="101"/>
      <c r="E40" s="43"/>
      <c r="F40" s="46"/>
      <c r="G40" s="104"/>
      <c r="H40" s="46"/>
      <c r="I40" s="80"/>
      <c r="J40" s="46"/>
      <c r="K40" s="104"/>
      <c r="L40" s="46"/>
      <c r="M40" s="81"/>
      <c r="N40" s="128"/>
      <c r="O40" s="57"/>
      <c r="P40" s="118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pans="1:256" s="14" customFormat="1" ht="12" customHeight="1" x14ac:dyDescent="0.2">
      <c r="A41" s="34"/>
      <c r="B41" s="76"/>
      <c r="C41" s="199"/>
      <c r="D41" s="101"/>
      <c r="E41" s="43"/>
      <c r="F41" s="46"/>
      <c r="G41" s="104"/>
      <c r="H41" s="46"/>
      <c r="I41" s="80"/>
      <c r="J41" s="46"/>
      <c r="K41" s="104"/>
      <c r="L41" s="46"/>
      <c r="M41" s="81"/>
      <c r="N41" s="128"/>
      <c r="O41" s="57"/>
      <c r="P41" s="118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pans="1:256" s="14" customFormat="1" ht="12" customHeight="1" x14ac:dyDescent="0.2">
      <c r="A42" s="34"/>
      <c r="B42" s="76"/>
      <c r="C42" s="199"/>
      <c r="D42" s="101"/>
      <c r="E42" s="43"/>
      <c r="F42" s="46"/>
      <c r="G42" s="104"/>
      <c r="H42" s="46"/>
      <c r="I42" s="80"/>
      <c r="J42" s="46"/>
      <c r="K42" s="104"/>
      <c r="L42" s="46"/>
      <c r="M42" s="81"/>
      <c r="N42" s="128"/>
      <c r="O42" s="57"/>
      <c r="P42" s="118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pans="1:256" s="71" customFormat="1" ht="15" customHeight="1" x14ac:dyDescent="0.2">
      <c r="A43" s="67"/>
      <c r="B43" s="67"/>
      <c r="C43" s="74"/>
      <c r="D43" s="65"/>
      <c r="E43" s="70"/>
      <c r="G43" s="167">
        <v>45078</v>
      </c>
      <c r="I43" s="80"/>
      <c r="K43" s="167">
        <v>45170</v>
      </c>
      <c r="M43" s="80"/>
      <c r="N43" s="237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75"/>
      <c r="IC43" s="75"/>
      <c r="ID43" s="75"/>
      <c r="IE43" s="75"/>
      <c r="IF43" s="75"/>
      <c r="IG43" s="75"/>
      <c r="IH43" s="75"/>
      <c r="II43" s="75"/>
      <c r="IJ43" s="75"/>
      <c r="IK43" s="75"/>
      <c r="IL43" s="75"/>
      <c r="IM43" s="75"/>
      <c r="IN43" s="75"/>
      <c r="IO43" s="75"/>
      <c r="IP43" s="75"/>
      <c r="IQ43" s="75"/>
      <c r="IR43" s="75"/>
      <c r="IS43" s="75"/>
      <c r="IT43" s="75"/>
      <c r="IU43" s="75"/>
      <c r="IV43" s="75"/>
    </row>
    <row r="44" spans="1:256" s="71" customFormat="1" x14ac:dyDescent="0.2">
      <c r="A44" s="67" t="s">
        <v>50</v>
      </c>
      <c r="B44" s="74" t="s">
        <v>18</v>
      </c>
      <c r="C44" s="74" t="s">
        <v>19</v>
      </c>
      <c r="D44" s="205" t="s">
        <v>51</v>
      </c>
      <c r="E44" s="67"/>
      <c r="F44" s="48" t="s">
        <v>52</v>
      </c>
      <c r="G44" s="168" t="s">
        <v>53</v>
      </c>
      <c r="H44" s="48"/>
      <c r="I44" s="80"/>
      <c r="J44" s="48" t="s">
        <v>52</v>
      </c>
      <c r="K44" s="168" t="s">
        <v>53</v>
      </c>
      <c r="L44" s="48"/>
      <c r="M44" s="80"/>
      <c r="N44" s="237" t="s">
        <v>54</v>
      </c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75"/>
      <c r="II44" s="75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</row>
    <row r="45" spans="1:256" s="71" customFormat="1" x14ac:dyDescent="0.2">
      <c r="A45" s="67"/>
      <c r="B45" s="74" t="s">
        <v>25</v>
      </c>
      <c r="C45" s="74" t="s">
        <v>26</v>
      </c>
      <c r="D45" s="205" t="s">
        <v>55</v>
      </c>
      <c r="E45" s="67"/>
      <c r="F45" s="48" t="s">
        <v>56</v>
      </c>
      <c r="G45" s="69" t="s">
        <v>57</v>
      </c>
      <c r="H45" s="48" t="s">
        <v>58</v>
      </c>
      <c r="I45" s="80"/>
      <c r="J45" s="48" t="s">
        <v>56</v>
      </c>
      <c r="K45" s="69" t="s">
        <v>57</v>
      </c>
      <c r="L45" s="48" t="s">
        <v>58</v>
      </c>
      <c r="M45" s="80"/>
      <c r="N45" s="237" t="s">
        <v>16</v>
      </c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75"/>
      <c r="IV45" s="75"/>
    </row>
    <row r="46" spans="1:256" s="71" customFormat="1" ht="7.9" customHeight="1" x14ac:dyDescent="0.2">
      <c r="A46" s="79"/>
      <c r="B46" s="82"/>
      <c r="C46" s="82"/>
      <c r="D46" s="206"/>
      <c r="E46" s="79"/>
      <c r="F46" s="80"/>
      <c r="G46" s="86"/>
      <c r="H46" s="80"/>
      <c r="I46" s="80"/>
      <c r="J46" s="80"/>
      <c r="K46" s="86"/>
      <c r="L46" s="80"/>
      <c r="M46" s="80"/>
      <c r="N46" s="88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75"/>
      <c r="HS46" s="75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75"/>
      <c r="II46" s="75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</row>
    <row r="47" spans="1:256" s="14" customFormat="1" ht="12" customHeight="1" x14ac:dyDescent="0.2">
      <c r="A47" s="34"/>
      <c r="B47" s="76"/>
      <c r="C47" s="199"/>
      <c r="D47" s="101"/>
      <c r="E47" s="43"/>
      <c r="F47" s="46"/>
      <c r="G47" s="104"/>
      <c r="H47" s="46"/>
      <c r="I47" s="80"/>
      <c r="J47" s="46"/>
      <c r="K47" s="104"/>
      <c r="L47" s="46"/>
      <c r="M47" s="81"/>
      <c r="N47" s="128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pans="1:256" s="14" customFormat="1" ht="12" customHeight="1" x14ac:dyDescent="0.2">
      <c r="A48" s="34" t="s">
        <v>131</v>
      </c>
      <c r="B48" s="76" t="s">
        <v>112</v>
      </c>
      <c r="C48" s="199"/>
      <c r="D48" s="178">
        <v>45199</v>
      </c>
      <c r="E48" s="43"/>
      <c r="F48" s="22">
        <v>14261930.98</v>
      </c>
      <c r="G48" s="104">
        <f t="shared" ref="G48:G49" si="5">+H48/F48</f>
        <v>1</v>
      </c>
      <c r="H48" s="22">
        <v>14261930.98</v>
      </c>
      <c r="I48" s="80" t="s">
        <v>60</v>
      </c>
      <c r="J48" s="22">
        <v>14143179.1</v>
      </c>
      <c r="K48" s="104">
        <f t="shared" si="1"/>
        <v>1</v>
      </c>
      <c r="L48" s="22">
        <v>14143179.1</v>
      </c>
      <c r="M48" s="81"/>
      <c r="N48" s="128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pans="1:256" s="14" customFormat="1" ht="12" customHeight="1" x14ac:dyDescent="0.2">
      <c r="A49" s="34"/>
      <c r="B49" s="76"/>
      <c r="C49" s="199"/>
      <c r="D49" s="101"/>
      <c r="E49" s="43"/>
      <c r="F49" s="46">
        <f>SUM(F48)</f>
        <v>14261930.98</v>
      </c>
      <c r="G49" s="104">
        <f t="shared" si="5"/>
        <v>1</v>
      </c>
      <c r="H49" s="46">
        <f>SUM(H48)</f>
        <v>14261930.98</v>
      </c>
      <c r="I49" s="80"/>
      <c r="J49" s="46">
        <f>SUM(J48)</f>
        <v>14143179.1</v>
      </c>
      <c r="K49" s="104">
        <f t="shared" si="1"/>
        <v>1</v>
      </c>
      <c r="L49" s="46">
        <f>SUM(L48)</f>
        <v>14143179.1</v>
      </c>
      <c r="M49" s="81"/>
      <c r="N49" s="128">
        <f>+SUM(L49-H49)</f>
        <v>-118751.88000000082</v>
      </c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pans="1:256" s="14" customFormat="1" ht="9.75" customHeight="1" x14ac:dyDescent="0.2">
      <c r="A50" s="34"/>
      <c r="B50" s="76"/>
      <c r="C50" s="199"/>
      <c r="D50" s="101"/>
      <c r="E50" s="43"/>
      <c r="F50" s="46"/>
      <c r="G50" s="104"/>
      <c r="H50" s="46"/>
      <c r="I50" s="80"/>
      <c r="J50" s="46"/>
      <c r="K50" s="104"/>
      <c r="L50" s="46"/>
      <c r="M50" s="81"/>
      <c r="N50" s="128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pans="1:256" s="14" customFormat="1" x14ac:dyDescent="0.2">
      <c r="A51" s="34" t="s">
        <v>6</v>
      </c>
      <c r="B51" s="34" t="s">
        <v>112</v>
      </c>
      <c r="C51" s="197"/>
      <c r="D51" s="178">
        <v>45199</v>
      </c>
      <c r="E51" s="43"/>
      <c r="F51" s="42">
        <v>5946.83</v>
      </c>
      <c r="G51" s="104">
        <f t="shared" ref="G51:G52" si="6">+H51/F51</f>
        <v>1</v>
      </c>
      <c r="H51" s="42">
        <v>5946.83</v>
      </c>
      <c r="I51" s="85" t="s">
        <v>60</v>
      </c>
      <c r="J51" s="42">
        <v>6000.46</v>
      </c>
      <c r="K51" s="104">
        <f t="shared" ref="K51:K55" si="7">+L51/J51</f>
        <v>1</v>
      </c>
      <c r="L51" s="42">
        <v>6000.46</v>
      </c>
      <c r="M51" s="83"/>
      <c r="N51" s="8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pans="1:256" s="14" customFormat="1" x14ac:dyDescent="0.2">
      <c r="A52" s="34"/>
      <c r="B52" s="34"/>
      <c r="C52" s="197"/>
      <c r="D52" s="63"/>
      <c r="E52" s="43"/>
      <c r="F52" s="46">
        <f>SUM(F51)</f>
        <v>5946.83</v>
      </c>
      <c r="G52" s="104">
        <f t="shared" si="6"/>
        <v>1</v>
      </c>
      <c r="H52" s="46">
        <f>SUM(H51)</f>
        <v>5946.83</v>
      </c>
      <c r="I52" s="80"/>
      <c r="J52" s="46">
        <f>SUM(J51)</f>
        <v>6000.46</v>
      </c>
      <c r="K52" s="104">
        <f t="shared" si="7"/>
        <v>1</v>
      </c>
      <c r="L52" s="46">
        <f>SUM(L51)</f>
        <v>6000.46</v>
      </c>
      <c r="M52" s="81"/>
      <c r="N52" s="87">
        <f>SUM(L52-H52)</f>
        <v>53.630000000000109</v>
      </c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pans="1:256" s="14" customFormat="1" x14ac:dyDescent="0.2">
      <c r="A53" s="34"/>
      <c r="B53" s="34"/>
      <c r="C53" s="197"/>
      <c r="D53" s="63"/>
      <c r="E53" s="43"/>
      <c r="F53" s="46"/>
      <c r="G53" s="104"/>
      <c r="H53" s="46"/>
      <c r="I53" s="80"/>
      <c r="J53" s="46"/>
      <c r="K53" s="104"/>
      <c r="L53" s="46"/>
      <c r="M53" s="81"/>
      <c r="N53" s="8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pans="1:256" s="14" customFormat="1" x14ac:dyDescent="0.2">
      <c r="A54" s="34" t="s">
        <v>80</v>
      </c>
      <c r="B54" s="34" t="s">
        <v>112</v>
      </c>
      <c r="C54" s="197"/>
      <c r="D54" s="178">
        <v>45199</v>
      </c>
      <c r="E54" s="43"/>
      <c r="F54" s="22">
        <v>5034.9399999999996</v>
      </c>
      <c r="G54" s="104">
        <f t="shared" ref="G54:G55" si="8">+H54/F54</f>
        <v>1</v>
      </c>
      <c r="H54" s="22">
        <v>5034.9399999999996</v>
      </c>
      <c r="I54" s="80" t="s">
        <v>60</v>
      </c>
      <c r="J54" s="22">
        <v>5080.34</v>
      </c>
      <c r="K54" s="104">
        <f t="shared" si="7"/>
        <v>1</v>
      </c>
      <c r="L54" s="22">
        <v>5080.34</v>
      </c>
      <c r="M54" s="83"/>
      <c r="N54" s="8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pans="1:256" s="14" customFormat="1" x14ac:dyDescent="0.2">
      <c r="A55" s="34"/>
      <c r="B55" s="34"/>
      <c r="C55" s="197"/>
      <c r="D55" s="63"/>
      <c r="E55" s="43"/>
      <c r="F55" s="46">
        <f>SUM(F54)</f>
        <v>5034.9399999999996</v>
      </c>
      <c r="G55" s="104">
        <f t="shared" si="8"/>
        <v>1</v>
      </c>
      <c r="H55" s="46">
        <f>SUM(H54)</f>
        <v>5034.9399999999996</v>
      </c>
      <c r="I55" s="80"/>
      <c r="J55" s="46">
        <f>SUM(J54)</f>
        <v>5080.34</v>
      </c>
      <c r="K55" s="104">
        <f t="shared" si="7"/>
        <v>1</v>
      </c>
      <c r="L55" s="46">
        <f>SUM(L54)</f>
        <v>5080.34</v>
      </c>
      <c r="M55" s="81"/>
      <c r="N55" s="87">
        <f>SUM(L55-H55)</f>
        <v>45.400000000000546</v>
      </c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pans="1:256" s="14" customFormat="1" x14ac:dyDescent="0.2">
      <c r="A56" s="34"/>
      <c r="B56" s="34"/>
      <c r="C56" s="197"/>
      <c r="D56" s="63"/>
      <c r="E56" s="43"/>
      <c r="F56" s="46"/>
      <c r="G56" s="104"/>
      <c r="H56" s="46"/>
      <c r="I56" s="80"/>
      <c r="J56" s="46"/>
      <c r="K56" s="104"/>
      <c r="L56" s="46"/>
      <c r="M56" s="81"/>
      <c r="N56" s="8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pans="1:256" s="14" customFormat="1" ht="13.5" customHeight="1" x14ac:dyDescent="0.2">
      <c r="A57" s="34" t="s">
        <v>119</v>
      </c>
      <c r="B57" s="34" t="s">
        <v>112</v>
      </c>
      <c r="C57" s="197"/>
      <c r="D57" s="178">
        <v>45199</v>
      </c>
      <c r="E57" s="43"/>
      <c r="F57" s="22">
        <v>8927120.6899999995</v>
      </c>
      <c r="G57" s="104">
        <f>+H57/F57</f>
        <v>1</v>
      </c>
      <c r="H57" s="22">
        <v>8927120.6899999995</v>
      </c>
      <c r="I57" s="80" t="s">
        <v>60</v>
      </c>
      <c r="J57" s="22">
        <v>6969974.1399999997</v>
      </c>
      <c r="K57" s="104">
        <f>+L57/J57</f>
        <v>1</v>
      </c>
      <c r="L57" s="22">
        <v>6969974.1399999997</v>
      </c>
      <c r="M57" s="81"/>
      <c r="N57" s="8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pans="1:256" s="14" customFormat="1" ht="13.5" customHeight="1" x14ac:dyDescent="0.2">
      <c r="A58" s="34"/>
      <c r="B58" s="34" t="s">
        <v>221</v>
      </c>
      <c r="C58" s="197" t="s">
        <v>222</v>
      </c>
      <c r="D58" s="178">
        <v>45238</v>
      </c>
      <c r="E58" s="43"/>
      <c r="F58" s="22">
        <v>243000</v>
      </c>
      <c r="G58" s="104">
        <f t="shared" ref="G58:G60" si="9">+H58/F58</f>
        <v>1</v>
      </c>
      <c r="H58" s="22">
        <v>243000</v>
      </c>
      <c r="I58" s="80"/>
      <c r="J58" s="22">
        <v>243000</v>
      </c>
      <c r="K58" s="104">
        <f t="shared" ref="K58:K60" si="10">+L58/J58</f>
        <v>1</v>
      </c>
      <c r="L58" s="22">
        <v>243000</v>
      </c>
      <c r="M58" s="81"/>
      <c r="N58" s="8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pans="1:256" s="14" customFormat="1" ht="13.5" customHeight="1" x14ac:dyDescent="0.2">
      <c r="A59" s="34"/>
      <c r="B59" s="34" t="s">
        <v>240</v>
      </c>
      <c r="C59" s="197" t="s">
        <v>224</v>
      </c>
      <c r="D59" s="178">
        <v>45238</v>
      </c>
      <c r="E59" s="43"/>
      <c r="F59" s="22">
        <v>243000</v>
      </c>
      <c r="G59" s="104">
        <f t="shared" si="9"/>
        <v>1</v>
      </c>
      <c r="H59" s="22">
        <v>243000</v>
      </c>
      <c r="I59" s="80"/>
      <c r="J59" s="22">
        <v>243000</v>
      </c>
      <c r="K59" s="104">
        <f t="shared" si="10"/>
        <v>1</v>
      </c>
      <c r="L59" s="22">
        <v>243000</v>
      </c>
      <c r="M59" s="81"/>
      <c r="N59" s="8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pans="1:256" s="14" customFormat="1" x14ac:dyDescent="0.2">
      <c r="A60" s="34"/>
      <c r="B60" s="34" t="s">
        <v>136</v>
      </c>
      <c r="C60" s="197" t="s">
        <v>225</v>
      </c>
      <c r="D60" s="178">
        <v>45291</v>
      </c>
      <c r="E60" s="43"/>
      <c r="F60" s="22">
        <v>1260000</v>
      </c>
      <c r="G60" s="104">
        <f t="shared" si="9"/>
        <v>0.98508000000000007</v>
      </c>
      <c r="H60" s="22">
        <v>1241200.8</v>
      </c>
      <c r="I60" s="80" t="s">
        <v>60</v>
      </c>
      <c r="J60" s="22">
        <v>1260000</v>
      </c>
      <c r="K60" s="104">
        <f t="shared" si="10"/>
        <v>0.99203000000000008</v>
      </c>
      <c r="L60" s="22">
        <v>1249957.8</v>
      </c>
      <c r="M60" s="81"/>
      <c r="N60" s="8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pans="1:256" s="14" customFormat="1" ht="13.5" customHeight="1" x14ac:dyDescent="0.2">
      <c r="A61" s="34"/>
      <c r="B61" s="34" t="s">
        <v>213</v>
      </c>
      <c r="C61" s="197" t="s">
        <v>214</v>
      </c>
      <c r="D61" s="178">
        <v>45141</v>
      </c>
      <c r="E61" s="43"/>
      <c r="F61" s="22">
        <v>1260000</v>
      </c>
      <c r="G61" s="104">
        <f>+H61/F61</f>
        <v>0.99561000000000011</v>
      </c>
      <c r="H61" s="22">
        <v>1254468.6000000001</v>
      </c>
      <c r="I61" s="80" t="s">
        <v>60</v>
      </c>
      <c r="J61" s="22">
        <v>1293000</v>
      </c>
      <c r="K61" s="104">
        <f>+L61/J61</f>
        <v>0.98206000000000004</v>
      </c>
      <c r="L61" s="22">
        <v>1269803.58</v>
      </c>
      <c r="M61" s="81"/>
      <c r="N61" s="8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pans="1:256" s="14" customFormat="1" ht="13.5" customHeight="1" x14ac:dyDescent="0.2">
      <c r="A62" s="34"/>
      <c r="B62" s="34" t="s">
        <v>136</v>
      </c>
      <c r="C62" s="197" t="s">
        <v>252</v>
      </c>
      <c r="D62" s="178">
        <v>45519</v>
      </c>
      <c r="E62" s="43"/>
      <c r="F62" s="22">
        <v>0</v>
      </c>
      <c r="G62" s="104">
        <v>0</v>
      </c>
      <c r="H62" s="22">
        <v>0</v>
      </c>
      <c r="I62" s="80" t="s">
        <v>60</v>
      </c>
      <c r="J62" s="22">
        <v>750000</v>
      </c>
      <c r="K62" s="104">
        <f>+L62/J62</f>
        <v>0.97355999999999998</v>
      </c>
      <c r="L62" s="22">
        <v>730170</v>
      </c>
      <c r="M62" s="81"/>
      <c r="N62" s="8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pans="1:256" s="14" customFormat="1" ht="13.5" customHeight="1" x14ac:dyDescent="0.2">
      <c r="A63" s="34"/>
      <c r="B63" s="34" t="s">
        <v>253</v>
      </c>
      <c r="C63" s="197" t="s">
        <v>254</v>
      </c>
      <c r="D63" s="178">
        <v>45852</v>
      </c>
      <c r="E63" s="43"/>
      <c r="F63" s="22">
        <v>0</v>
      </c>
      <c r="G63" s="104">
        <v>0</v>
      </c>
      <c r="H63" s="22">
        <v>0</v>
      </c>
      <c r="I63" s="80" t="s">
        <v>60</v>
      </c>
      <c r="J63" s="22">
        <v>243000</v>
      </c>
      <c r="K63" s="104">
        <f>+L63/J63</f>
        <v>0.99053999999999998</v>
      </c>
      <c r="L63" s="22">
        <v>240701.22</v>
      </c>
      <c r="M63" s="81"/>
      <c r="N63" s="8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</row>
    <row r="64" spans="1:256" s="14" customFormat="1" ht="13.5" customHeight="1" x14ac:dyDescent="0.2">
      <c r="A64" s="34"/>
      <c r="B64" s="34" t="s">
        <v>237</v>
      </c>
      <c r="C64" s="197" t="s">
        <v>216</v>
      </c>
      <c r="D64" s="178">
        <v>45142</v>
      </c>
      <c r="E64" s="43"/>
      <c r="F64" s="22">
        <v>246000</v>
      </c>
      <c r="G64" s="104">
        <f>+H64/F64</f>
        <v>1</v>
      </c>
      <c r="H64" s="22">
        <v>246000</v>
      </c>
      <c r="I64" s="80" t="s">
        <v>60</v>
      </c>
      <c r="J64" s="22">
        <v>0</v>
      </c>
      <c r="K64" s="104">
        <v>0</v>
      </c>
      <c r="L64" s="22">
        <v>0</v>
      </c>
      <c r="M64" s="81"/>
      <c r="N64" s="8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pans="1:256" s="14" customFormat="1" ht="13.5" customHeight="1" x14ac:dyDescent="0.2">
      <c r="A65" s="34"/>
      <c r="B65" s="34" t="s">
        <v>238</v>
      </c>
      <c r="C65" s="218" t="s">
        <v>218</v>
      </c>
      <c r="D65" s="43">
        <v>45145</v>
      </c>
      <c r="E65" s="43"/>
      <c r="F65" s="22">
        <v>246000</v>
      </c>
      <c r="G65" s="104">
        <f>+H65/F65</f>
        <v>1</v>
      </c>
      <c r="H65" s="22">
        <v>246000</v>
      </c>
      <c r="I65" s="80" t="s">
        <v>60</v>
      </c>
      <c r="J65" s="22">
        <v>0</v>
      </c>
      <c r="K65" s="104">
        <v>0</v>
      </c>
      <c r="L65" s="22">
        <v>0</v>
      </c>
      <c r="M65" s="81"/>
      <c r="N65" s="8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pans="1:256" s="14" customFormat="1" ht="13.5" customHeight="1" x14ac:dyDescent="0.2">
      <c r="A66" s="34"/>
      <c r="B66" s="34" t="s">
        <v>239</v>
      </c>
      <c r="C66" s="197" t="s">
        <v>220</v>
      </c>
      <c r="D66" s="178">
        <v>45147</v>
      </c>
      <c r="E66" s="43"/>
      <c r="F66" s="22">
        <v>246000</v>
      </c>
      <c r="G66" s="104">
        <f>+H66/F66</f>
        <v>1</v>
      </c>
      <c r="H66" s="22">
        <v>246000</v>
      </c>
      <c r="I66" s="80" t="s">
        <v>60</v>
      </c>
      <c r="J66" s="22">
        <v>0</v>
      </c>
      <c r="K66" s="104">
        <v>0</v>
      </c>
      <c r="L66" s="22">
        <v>0</v>
      </c>
      <c r="M66" s="81"/>
      <c r="N66" s="8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pans="1:256" s="14" customFormat="1" ht="13.5" customHeight="1" x14ac:dyDescent="0.2">
      <c r="A67" s="34"/>
      <c r="B67" s="34" t="s">
        <v>236</v>
      </c>
      <c r="C67" s="197" t="s">
        <v>211</v>
      </c>
      <c r="D67" s="178">
        <v>45117</v>
      </c>
      <c r="E67" s="43"/>
      <c r="F67" s="22">
        <v>247000</v>
      </c>
      <c r="G67" s="104">
        <f t="shared" ref="G67" si="11">+H67/F67</f>
        <v>1</v>
      </c>
      <c r="H67" s="22">
        <v>247000</v>
      </c>
      <c r="I67" s="80" t="s">
        <v>60</v>
      </c>
      <c r="J67" s="22">
        <v>0</v>
      </c>
      <c r="K67" s="104">
        <v>0</v>
      </c>
      <c r="L67" s="22">
        <v>0</v>
      </c>
      <c r="M67" s="81"/>
      <c r="N67" s="8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pans="1:256" s="14" customFormat="1" x14ac:dyDescent="0.2">
      <c r="A68" s="34"/>
      <c r="B68" s="34"/>
      <c r="C68" s="197"/>
      <c r="D68" s="63"/>
      <c r="E68" s="43"/>
      <c r="F68" s="46">
        <f>SUM(F57:F60)</f>
        <v>10673120.689999999</v>
      </c>
      <c r="G68" s="104">
        <f>+H68/F68</f>
        <v>0.99823864073629254</v>
      </c>
      <c r="H68" s="46">
        <f>SUM(H57:H60)</f>
        <v>10654321.49</v>
      </c>
      <c r="I68" s="80"/>
      <c r="J68" s="46">
        <f>SUM(J57:J67)</f>
        <v>11001974.140000001</v>
      </c>
      <c r="K68" s="104">
        <f>+L68/J68</f>
        <v>0.99496750316848137</v>
      </c>
      <c r="L68" s="46">
        <f>SUM(L57:L67)</f>
        <v>10946606.74</v>
      </c>
      <c r="M68" s="81"/>
      <c r="N68" s="87">
        <f>SUM(L68-H68)</f>
        <v>292285.25</v>
      </c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pans="1:256" s="14" customFormat="1" x14ac:dyDescent="0.2">
      <c r="A69" s="34"/>
      <c r="B69" s="34"/>
      <c r="C69" s="197"/>
      <c r="D69" s="63"/>
      <c r="E69" s="43"/>
      <c r="F69" s="46"/>
      <c r="G69" s="104"/>
      <c r="H69" s="46"/>
      <c r="I69" s="80"/>
      <c r="J69" s="46"/>
      <c r="K69" s="104"/>
      <c r="L69" s="46"/>
      <c r="M69" s="81"/>
      <c r="N69" s="8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pans="1:256" s="14" customFormat="1" outlineLevel="1" x14ac:dyDescent="0.2">
      <c r="A70" s="34" t="s">
        <v>7</v>
      </c>
      <c r="B70" s="34" t="s">
        <v>112</v>
      </c>
      <c r="C70" s="156"/>
      <c r="D70" s="178">
        <v>45199</v>
      </c>
      <c r="E70" s="43"/>
      <c r="F70" s="47">
        <v>148042.23999999999</v>
      </c>
      <c r="G70" s="105">
        <f>H70/F70</f>
        <v>1</v>
      </c>
      <c r="H70" s="47">
        <v>148042.23999999999</v>
      </c>
      <c r="I70" s="85" t="s">
        <v>60</v>
      </c>
      <c r="J70" s="47">
        <v>85539.72</v>
      </c>
      <c r="K70" s="105">
        <f>L70/J70</f>
        <v>1</v>
      </c>
      <c r="L70" s="47">
        <v>85539.72</v>
      </c>
      <c r="M70" s="84"/>
      <c r="N70" s="8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pans="1:256" s="14" customFormat="1" outlineLevel="1" x14ac:dyDescent="0.2">
      <c r="A71" s="34"/>
      <c r="B71" s="34" t="s">
        <v>122</v>
      </c>
      <c r="C71" s="156"/>
      <c r="D71" s="178">
        <v>45199</v>
      </c>
      <c r="E71" s="43"/>
      <c r="F71" s="47">
        <v>8022.79</v>
      </c>
      <c r="G71" s="105">
        <f>H71/F71</f>
        <v>1</v>
      </c>
      <c r="H71" s="47">
        <v>8022.79</v>
      </c>
      <c r="I71" s="85" t="s">
        <v>60</v>
      </c>
      <c r="J71" s="47">
        <v>8129.95</v>
      </c>
      <c r="K71" s="105">
        <f>L71/J71</f>
        <v>1</v>
      </c>
      <c r="L71" s="47">
        <v>8129.95</v>
      </c>
      <c r="M71" s="84"/>
      <c r="N71" s="8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pans="1:256" s="14" customFormat="1" outlineLevel="1" x14ac:dyDescent="0.2">
      <c r="A72" s="34"/>
      <c r="B72" s="34" t="s">
        <v>227</v>
      </c>
      <c r="C72" s="156"/>
      <c r="D72" s="178">
        <v>45199</v>
      </c>
      <c r="E72" s="43"/>
      <c r="F72" s="47">
        <v>504570.63</v>
      </c>
      <c r="G72" s="105">
        <f t="shared" ref="G72:G73" si="12">H72/F72</f>
        <v>1</v>
      </c>
      <c r="H72" s="47">
        <v>504570.63</v>
      </c>
      <c r="I72" s="85" t="s">
        <v>60</v>
      </c>
      <c r="J72" s="47">
        <v>511559.39</v>
      </c>
      <c r="K72" s="105">
        <f t="shared" ref="K72:K73" si="13">L72/J72</f>
        <v>1</v>
      </c>
      <c r="L72" s="47">
        <v>511559.39</v>
      </c>
      <c r="M72" s="84"/>
      <c r="N72" s="8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pans="1:256" s="14" customFormat="1" outlineLevel="1" x14ac:dyDescent="0.2">
      <c r="A73" s="34"/>
      <c r="B73" s="34" t="s">
        <v>196</v>
      </c>
      <c r="C73" s="156"/>
      <c r="D73" s="178">
        <v>45408</v>
      </c>
      <c r="E73" s="43"/>
      <c r="F73" s="47">
        <v>1500000</v>
      </c>
      <c r="G73" s="105">
        <f t="shared" si="12"/>
        <v>1</v>
      </c>
      <c r="H73" s="47">
        <v>1500000</v>
      </c>
      <c r="I73" s="85"/>
      <c r="J73" s="47">
        <v>1500000</v>
      </c>
      <c r="K73" s="105">
        <f t="shared" si="13"/>
        <v>1</v>
      </c>
      <c r="L73" s="47">
        <v>1500000</v>
      </c>
      <c r="M73" s="84"/>
      <c r="N73" s="8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pans="1:256" s="14" customFormat="1" x14ac:dyDescent="0.2">
      <c r="A74" s="34"/>
      <c r="B74" s="34"/>
      <c r="C74" s="156"/>
      <c r="D74" s="64"/>
      <c r="E74" s="43"/>
      <c r="F74" s="46">
        <f>SUM(F70:F73)</f>
        <v>2160635.66</v>
      </c>
      <c r="G74" s="105">
        <f>H74/F74</f>
        <v>1</v>
      </c>
      <c r="H74" s="46">
        <f>SUM(H70:H73)</f>
        <v>2160635.66</v>
      </c>
      <c r="I74" s="80"/>
      <c r="J74" s="46">
        <f>SUM(J70:J73)</f>
        <v>2105229.06</v>
      </c>
      <c r="K74" s="105">
        <f>L74/J74</f>
        <v>1</v>
      </c>
      <c r="L74" s="46">
        <f>SUM(L70:L73)</f>
        <v>2105229.06</v>
      </c>
      <c r="M74" s="81"/>
      <c r="N74" s="87">
        <f>SUM(L74-H74)</f>
        <v>-55406.600000000093</v>
      </c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pans="1:256" s="14" customFormat="1" x14ac:dyDescent="0.2">
      <c r="A75" s="34"/>
      <c r="B75" s="34"/>
      <c r="C75" s="156"/>
      <c r="D75" s="63"/>
      <c r="E75" s="43"/>
      <c r="F75" s="22"/>
      <c r="G75" s="105"/>
      <c r="H75" s="22"/>
      <c r="I75" s="85"/>
      <c r="J75" s="22"/>
      <c r="K75" s="105"/>
      <c r="L75" s="22"/>
      <c r="M75" s="83"/>
      <c r="N75" s="161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pans="1:256" s="14" customFormat="1" x14ac:dyDescent="0.2">
      <c r="A76" s="34" t="s">
        <v>61</v>
      </c>
      <c r="B76" s="156" t="s">
        <v>112</v>
      </c>
      <c r="C76" s="156"/>
      <c r="D76" s="178">
        <v>45199</v>
      </c>
      <c r="E76" s="43"/>
      <c r="F76" s="22">
        <v>1640452.64</v>
      </c>
      <c r="G76" s="105">
        <f t="shared" ref="G76:G79" si="14">H76/F76</f>
        <v>1</v>
      </c>
      <c r="H76" s="22">
        <v>1640452.64</v>
      </c>
      <c r="I76" s="85" t="s">
        <v>60</v>
      </c>
      <c r="J76" s="22">
        <v>1768981.07</v>
      </c>
      <c r="K76" s="105">
        <f t="shared" ref="K76:K79" si="15">L76/J76</f>
        <v>1</v>
      </c>
      <c r="L76" s="22">
        <v>1768981.07</v>
      </c>
      <c r="M76" s="83"/>
      <c r="N76" s="161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</row>
    <row r="77" spans="1:256" s="14" customFormat="1" x14ac:dyDescent="0.2">
      <c r="A77" s="34"/>
      <c r="B77" s="38" t="s">
        <v>122</v>
      </c>
      <c r="C77" s="156"/>
      <c r="D77" s="178">
        <v>45199</v>
      </c>
      <c r="E77" s="43"/>
      <c r="F77" s="22">
        <v>4112.6499999999996</v>
      </c>
      <c r="G77" s="105">
        <f t="shared" si="14"/>
        <v>1</v>
      </c>
      <c r="H77" s="22">
        <v>4112.6499999999996</v>
      </c>
      <c r="I77" s="85" t="s">
        <v>60</v>
      </c>
      <c r="J77" s="22">
        <v>4167.58</v>
      </c>
      <c r="K77" s="105">
        <f t="shared" si="15"/>
        <v>1</v>
      </c>
      <c r="L77" s="22">
        <v>4167.58</v>
      </c>
      <c r="M77" s="83"/>
      <c r="N77" s="161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</row>
    <row r="78" spans="1:256" s="14" customFormat="1" x14ac:dyDescent="0.2">
      <c r="A78" s="34"/>
      <c r="B78" s="38" t="s">
        <v>196</v>
      </c>
      <c r="C78" s="156"/>
      <c r="D78" s="178">
        <v>45408</v>
      </c>
      <c r="E78" s="43"/>
      <c r="F78" s="22">
        <v>1000000</v>
      </c>
      <c r="G78" s="105">
        <f t="shared" si="14"/>
        <v>1</v>
      </c>
      <c r="H78" s="22">
        <v>1000000</v>
      </c>
      <c r="I78" s="85"/>
      <c r="J78" s="22">
        <v>1000000</v>
      </c>
      <c r="K78" s="105">
        <f t="shared" si="15"/>
        <v>1</v>
      </c>
      <c r="L78" s="22">
        <v>1000000</v>
      </c>
      <c r="M78" s="83"/>
      <c r="N78" s="161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pans="1:256" s="14" customFormat="1" x14ac:dyDescent="0.2">
      <c r="A79" s="34"/>
      <c r="B79" s="34"/>
      <c r="C79" s="156"/>
      <c r="D79" s="63"/>
      <c r="E79" s="43"/>
      <c r="F79" s="46">
        <f>SUM(F76:F78)</f>
        <v>2644565.29</v>
      </c>
      <c r="G79" s="105">
        <f t="shared" si="14"/>
        <v>1</v>
      </c>
      <c r="H79" s="46">
        <f>SUM(H76:H78)</f>
        <v>2644565.29</v>
      </c>
      <c r="I79" s="80"/>
      <c r="J79" s="46">
        <f>SUM(J76:J78)</f>
        <v>2773148.6500000004</v>
      </c>
      <c r="K79" s="105">
        <f t="shared" si="15"/>
        <v>1</v>
      </c>
      <c r="L79" s="46">
        <f>SUM(L76:L78)</f>
        <v>2773148.6500000004</v>
      </c>
      <c r="M79" s="81"/>
      <c r="N79" s="87">
        <f>SUM(L79-H79)</f>
        <v>128583.36000000034</v>
      </c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</row>
    <row r="80" spans="1:256" s="14" customFormat="1" x14ac:dyDescent="0.2">
      <c r="A80" s="34"/>
      <c r="B80" s="34"/>
      <c r="C80" s="156"/>
      <c r="D80" s="63"/>
      <c r="E80" s="43"/>
      <c r="F80" s="46"/>
      <c r="G80" s="105"/>
      <c r="H80" s="46"/>
      <c r="I80" s="80"/>
      <c r="J80" s="46"/>
      <c r="K80" s="105"/>
      <c r="L80" s="46"/>
      <c r="M80" s="81"/>
      <c r="N80" s="8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</row>
    <row r="81" spans="1:256" s="14" customFormat="1" x14ac:dyDescent="0.2">
      <c r="A81" s="34"/>
      <c r="B81" s="34"/>
      <c r="C81" s="156"/>
      <c r="D81" s="63"/>
      <c r="E81" s="43"/>
      <c r="F81" s="46"/>
      <c r="G81" s="105"/>
      <c r="H81" s="46"/>
      <c r="I81" s="80"/>
      <c r="J81" s="46"/>
      <c r="K81" s="105"/>
      <c r="L81" s="46"/>
      <c r="M81" s="81"/>
      <c r="N81" s="8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</row>
    <row r="82" spans="1:256" s="14" customFormat="1" x14ac:dyDescent="0.2">
      <c r="A82" s="34"/>
      <c r="B82" s="34"/>
      <c r="C82" s="156"/>
      <c r="D82" s="63"/>
      <c r="E82" s="43"/>
      <c r="F82" s="46"/>
      <c r="G82" s="105"/>
      <c r="H82" s="46"/>
      <c r="I82" s="80"/>
      <c r="J82" s="46"/>
      <c r="K82" s="105"/>
      <c r="L82" s="46"/>
      <c r="M82" s="81"/>
      <c r="N82" s="8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57"/>
      <c r="IB82" s="57"/>
      <c r="IC82" s="57"/>
      <c r="ID82" s="57"/>
      <c r="IE82" s="57"/>
      <c r="IF82" s="57"/>
      <c r="IG82" s="57"/>
      <c r="IH82" s="57"/>
      <c r="II82" s="57"/>
      <c r="IJ82" s="57"/>
      <c r="IK82" s="57"/>
      <c r="IL82" s="57"/>
      <c r="IM82" s="57"/>
      <c r="IN82" s="57"/>
      <c r="IO82" s="57"/>
      <c r="IP82" s="57"/>
      <c r="IQ82" s="57"/>
      <c r="IR82" s="57"/>
      <c r="IS82" s="57"/>
      <c r="IT82" s="57"/>
      <c r="IU82" s="57"/>
      <c r="IV82" s="57"/>
    </row>
    <row r="83" spans="1:256" s="71" customFormat="1" ht="15" customHeight="1" x14ac:dyDescent="0.2">
      <c r="A83" s="67"/>
      <c r="B83" s="67"/>
      <c r="C83" s="74"/>
      <c r="D83" s="65"/>
      <c r="E83" s="70"/>
      <c r="G83" s="167">
        <v>45078</v>
      </c>
      <c r="I83" s="80"/>
      <c r="K83" s="167">
        <v>45170</v>
      </c>
      <c r="M83" s="80"/>
      <c r="N83" s="237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  <c r="FG83" s="75"/>
      <c r="FH83" s="75"/>
      <c r="FI83" s="75"/>
      <c r="FJ83" s="75"/>
      <c r="FK83" s="75"/>
      <c r="FL83" s="75"/>
      <c r="FM83" s="75"/>
      <c r="FN83" s="75"/>
      <c r="FO83" s="75"/>
      <c r="FP83" s="75"/>
      <c r="FQ83" s="75"/>
      <c r="FR83" s="75"/>
      <c r="FS83" s="75"/>
      <c r="FT83" s="75"/>
      <c r="FU83" s="75"/>
      <c r="FV83" s="75"/>
      <c r="FW83" s="75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5"/>
      <c r="GI83" s="75"/>
      <c r="GJ83" s="75"/>
      <c r="GK83" s="75"/>
      <c r="GL83" s="75"/>
      <c r="GM83" s="75"/>
      <c r="GN83" s="75"/>
      <c r="GO83" s="75"/>
      <c r="GP83" s="75"/>
      <c r="GQ83" s="75"/>
      <c r="GR83" s="75"/>
      <c r="GS83" s="75"/>
      <c r="GT83" s="75"/>
      <c r="GU83" s="75"/>
      <c r="GV83" s="75"/>
      <c r="GW83" s="75"/>
      <c r="GX83" s="75"/>
      <c r="GY83" s="75"/>
      <c r="GZ83" s="75"/>
      <c r="HA83" s="75"/>
      <c r="HB83" s="75"/>
      <c r="HC83" s="75"/>
      <c r="HD83" s="75"/>
      <c r="HE83" s="75"/>
      <c r="HF83" s="75"/>
      <c r="HG83" s="75"/>
      <c r="HH83" s="75"/>
      <c r="HI83" s="75"/>
      <c r="HJ83" s="75"/>
      <c r="HK83" s="75"/>
      <c r="HL83" s="75"/>
      <c r="HM83" s="75"/>
      <c r="HN83" s="75"/>
      <c r="HO83" s="75"/>
      <c r="HP83" s="75"/>
      <c r="HQ83" s="75"/>
      <c r="HR83" s="75"/>
      <c r="HS83" s="75"/>
      <c r="HT83" s="75"/>
      <c r="HU83" s="75"/>
      <c r="HV83" s="75"/>
      <c r="HW83" s="75"/>
      <c r="HX83" s="75"/>
      <c r="HY83" s="75"/>
      <c r="HZ83" s="75"/>
      <c r="IA83" s="75"/>
      <c r="IB83" s="75"/>
      <c r="IC83" s="75"/>
      <c r="ID83" s="75"/>
      <c r="IE83" s="75"/>
      <c r="IF83" s="75"/>
      <c r="IG83" s="75"/>
      <c r="IH83" s="75"/>
      <c r="II83" s="75"/>
      <c r="IJ83" s="75"/>
      <c r="IK83" s="75"/>
      <c r="IL83" s="75"/>
      <c r="IM83" s="75"/>
      <c r="IN83" s="75"/>
      <c r="IO83" s="75"/>
      <c r="IP83" s="75"/>
      <c r="IQ83" s="75"/>
      <c r="IR83" s="75"/>
      <c r="IS83" s="75"/>
      <c r="IT83" s="75"/>
      <c r="IU83" s="75"/>
      <c r="IV83" s="75"/>
    </row>
    <row r="84" spans="1:256" s="71" customFormat="1" x14ac:dyDescent="0.2">
      <c r="A84" s="67" t="s">
        <v>50</v>
      </c>
      <c r="B84" s="74" t="s">
        <v>18</v>
      </c>
      <c r="C84" s="74" t="s">
        <v>19</v>
      </c>
      <c r="D84" s="205" t="s">
        <v>51</v>
      </c>
      <c r="E84" s="67"/>
      <c r="F84" s="48" t="s">
        <v>52</v>
      </c>
      <c r="G84" s="168" t="s">
        <v>53</v>
      </c>
      <c r="H84" s="48"/>
      <c r="I84" s="80"/>
      <c r="J84" s="48" t="s">
        <v>52</v>
      </c>
      <c r="K84" s="168" t="s">
        <v>53</v>
      </c>
      <c r="L84" s="48"/>
      <c r="M84" s="80"/>
      <c r="N84" s="237" t="s">
        <v>54</v>
      </c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5"/>
      <c r="FH84" s="75"/>
      <c r="FI84" s="75"/>
      <c r="FJ84" s="75"/>
      <c r="FK84" s="75"/>
      <c r="FL84" s="75"/>
      <c r="FM84" s="75"/>
      <c r="FN84" s="75"/>
      <c r="FO84" s="75"/>
      <c r="FP84" s="75"/>
      <c r="FQ84" s="75"/>
      <c r="FR84" s="75"/>
      <c r="FS84" s="75"/>
      <c r="FT84" s="75"/>
      <c r="FU84" s="75"/>
      <c r="FV84" s="75"/>
      <c r="FW84" s="75"/>
      <c r="FX84" s="75"/>
      <c r="FY84" s="75"/>
      <c r="FZ84" s="75"/>
      <c r="GA84" s="75"/>
      <c r="GB84" s="75"/>
      <c r="GC84" s="75"/>
      <c r="GD84" s="75"/>
      <c r="GE84" s="75"/>
      <c r="GF84" s="75"/>
      <c r="GG84" s="75"/>
      <c r="GH84" s="75"/>
      <c r="GI84" s="75"/>
      <c r="GJ84" s="75"/>
      <c r="GK84" s="75"/>
      <c r="GL84" s="75"/>
      <c r="GM84" s="75"/>
      <c r="GN84" s="75"/>
      <c r="GO84" s="75"/>
      <c r="GP84" s="75"/>
      <c r="GQ84" s="75"/>
      <c r="GR84" s="75"/>
      <c r="GS84" s="75"/>
      <c r="GT84" s="75"/>
      <c r="GU84" s="75"/>
      <c r="GV84" s="75"/>
      <c r="GW84" s="75"/>
      <c r="GX84" s="75"/>
      <c r="GY84" s="75"/>
      <c r="GZ84" s="75"/>
      <c r="HA84" s="75"/>
      <c r="HB84" s="75"/>
      <c r="HC84" s="75"/>
      <c r="HD84" s="75"/>
      <c r="HE84" s="75"/>
      <c r="HF84" s="75"/>
      <c r="HG84" s="75"/>
      <c r="HH84" s="75"/>
      <c r="HI84" s="75"/>
      <c r="HJ84" s="75"/>
      <c r="HK84" s="75"/>
      <c r="HL84" s="75"/>
      <c r="HM84" s="75"/>
      <c r="HN84" s="75"/>
      <c r="HO84" s="75"/>
      <c r="HP84" s="75"/>
      <c r="HQ84" s="75"/>
      <c r="HR84" s="75"/>
      <c r="HS84" s="75"/>
      <c r="HT84" s="75"/>
      <c r="HU84" s="75"/>
      <c r="HV84" s="75"/>
      <c r="HW84" s="75"/>
      <c r="HX84" s="75"/>
      <c r="HY84" s="75"/>
      <c r="HZ84" s="75"/>
      <c r="IA84" s="75"/>
      <c r="IB84" s="75"/>
      <c r="IC84" s="75"/>
      <c r="ID84" s="75"/>
      <c r="IE84" s="75"/>
      <c r="IF84" s="75"/>
      <c r="IG84" s="75"/>
      <c r="IH84" s="75"/>
      <c r="II84" s="75"/>
      <c r="IJ84" s="75"/>
      <c r="IK84" s="75"/>
      <c r="IL84" s="75"/>
      <c r="IM84" s="75"/>
      <c r="IN84" s="75"/>
      <c r="IO84" s="75"/>
      <c r="IP84" s="75"/>
      <c r="IQ84" s="75"/>
      <c r="IR84" s="75"/>
      <c r="IS84" s="75"/>
      <c r="IT84" s="75"/>
      <c r="IU84" s="75"/>
      <c r="IV84" s="75"/>
    </row>
    <row r="85" spans="1:256" s="71" customFormat="1" x14ac:dyDescent="0.2">
      <c r="A85" s="67"/>
      <c r="B85" s="74" t="s">
        <v>25</v>
      </c>
      <c r="C85" s="74" t="s">
        <v>26</v>
      </c>
      <c r="D85" s="205" t="s">
        <v>55</v>
      </c>
      <c r="E85" s="67"/>
      <c r="F85" s="48" t="s">
        <v>56</v>
      </c>
      <c r="G85" s="69" t="s">
        <v>57</v>
      </c>
      <c r="H85" s="48" t="s">
        <v>58</v>
      </c>
      <c r="I85" s="80"/>
      <c r="J85" s="48" t="s">
        <v>56</v>
      </c>
      <c r="K85" s="69" t="s">
        <v>57</v>
      </c>
      <c r="L85" s="48" t="s">
        <v>58</v>
      </c>
      <c r="M85" s="80"/>
      <c r="N85" s="237" t="s">
        <v>16</v>
      </c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5"/>
      <c r="FU85" s="75"/>
      <c r="FV85" s="75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  <c r="GS85" s="75"/>
      <c r="GT85" s="75"/>
      <c r="GU85" s="75"/>
      <c r="GV85" s="75"/>
      <c r="GW85" s="75"/>
      <c r="GX85" s="75"/>
      <c r="GY85" s="75"/>
      <c r="GZ85" s="75"/>
      <c r="HA85" s="75"/>
      <c r="HB85" s="75"/>
      <c r="HC85" s="75"/>
      <c r="HD85" s="75"/>
      <c r="HE85" s="75"/>
      <c r="HF85" s="75"/>
      <c r="HG85" s="75"/>
      <c r="HH85" s="75"/>
      <c r="HI85" s="75"/>
      <c r="HJ85" s="75"/>
      <c r="HK85" s="75"/>
      <c r="HL85" s="75"/>
      <c r="HM85" s="75"/>
      <c r="HN85" s="75"/>
      <c r="HO85" s="75"/>
      <c r="HP85" s="75"/>
      <c r="HQ85" s="75"/>
      <c r="HR85" s="75"/>
      <c r="HS85" s="75"/>
      <c r="HT85" s="75"/>
      <c r="HU85" s="75"/>
      <c r="HV85" s="75"/>
      <c r="HW85" s="75"/>
      <c r="HX85" s="75"/>
      <c r="HY85" s="75"/>
      <c r="HZ85" s="75"/>
      <c r="IA85" s="75"/>
      <c r="IB85" s="75"/>
      <c r="IC85" s="75"/>
      <c r="ID85" s="75"/>
      <c r="IE85" s="75"/>
      <c r="IF85" s="75"/>
      <c r="IG85" s="75"/>
      <c r="IH85" s="75"/>
      <c r="II85" s="75"/>
      <c r="IJ85" s="75"/>
      <c r="IK85" s="75"/>
      <c r="IL85" s="75"/>
      <c r="IM85" s="75"/>
      <c r="IN85" s="75"/>
      <c r="IO85" s="75"/>
      <c r="IP85" s="75"/>
      <c r="IQ85" s="75"/>
      <c r="IR85" s="75"/>
      <c r="IS85" s="75"/>
      <c r="IT85" s="75"/>
      <c r="IU85" s="75"/>
      <c r="IV85" s="75"/>
    </row>
    <row r="86" spans="1:256" s="71" customFormat="1" ht="7.9" customHeight="1" x14ac:dyDescent="0.2">
      <c r="A86" s="79"/>
      <c r="B86" s="82"/>
      <c r="C86" s="82"/>
      <c r="D86" s="206"/>
      <c r="E86" s="79"/>
      <c r="F86" s="80"/>
      <c r="G86" s="86"/>
      <c r="H86" s="80"/>
      <c r="I86" s="80"/>
      <c r="J86" s="80"/>
      <c r="K86" s="86"/>
      <c r="L86" s="80"/>
      <c r="M86" s="80"/>
      <c r="N86" s="88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5"/>
      <c r="FG86" s="75"/>
      <c r="FH86" s="75"/>
      <c r="FI86" s="75"/>
      <c r="FJ86" s="75"/>
      <c r="FK86" s="75"/>
      <c r="FL86" s="75"/>
      <c r="FM86" s="75"/>
      <c r="FN86" s="75"/>
      <c r="FO86" s="75"/>
      <c r="FP86" s="75"/>
      <c r="FQ86" s="75"/>
      <c r="FR86" s="75"/>
      <c r="FS86" s="75"/>
      <c r="FT86" s="75"/>
      <c r="FU86" s="75"/>
      <c r="FV86" s="75"/>
      <c r="FW86" s="75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5"/>
      <c r="GI86" s="75"/>
      <c r="GJ86" s="75"/>
      <c r="GK86" s="75"/>
      <c r="GL86" s="75"/>
      <c r="GM86" s="75"/>
      <c r="GN86" s="75"/>
      <c r="GO86" s="75"/>
      <c r="GP86" s="75"/>
      <c r="GQ86" s="75"/>
      <c r="GR86" s="75"/>
      <c r="GS86" s="75"/>
      <c r="GT86" s="75"/>
      <c r="GU86" s="75"/>
      <c r="GV86" s="75"/>
      <c r="GW86" s="75"/>
      <c r="GX86" s="75"/>
      <c r="GY86" s="75"/>
      <c r="GZ86" s="75"/>
      <c r="HA86" s="75"/>
      <c r="HB86" s="75"/>
      <c r="HC86" s="75"/>
      <c r="HD86" s="75"/>
      <c r="HE86" s="75"/>
      <c r="HF86" s="75"/>
      <c r="HG86" s="75"/>
      <c r="HH86" s="75"/>
      <c r="HI86" s="75"/>
      <c r="HJ86" s="75"/>
      <c r="HK86" s="75"/>
      <c r="HL86" s="75"/>
      <c r="HM86" s="75"/>
      <c r="HN86" s="75"/>
      <c r="HO86" s="75"/>
      <c r="HP86" s="75"/>
      <c r="HQ86" s="75"/>
      <c r="HR86" s="75"/>
      <c r="HS86" s="75"/>
      <c r="HT86" s="75"/>
      <c r="HU86" s="75"/>
      <c r="HV86" s="75"/>
      <c r="HW86" s="75"/>
      <c r="HX86" s="75"/>
      <c r="HY86" s="75"/>
      <c r="HZ86" s="75"/>
      <c r="IA86" s="75"/>
      <c r="IB86" s="75"/>
      <c r="IC86" s="75"/>
      <c r="ID86" s="75"/>
      <c r="IE86" s="75"/>
      <c r="IF86" s="75"/>
      <c r="IG86" s="75"/>
      <c r="IH86" s="75"/>
      <c r="II86" s="75"/>
      <c r="IJ86" s="75"/>
      <c r="IK86" s="75"/>
      <c r="IL86" s="75"/>
      <c r="IM86" s="75"/>
      <c r="IN86" s="75"/>
      <c r="IO86" s="75"/>
      <c r="IP86" s="75"/>
      <c r="IQ86" s="75"/>
      <c r="IR86" s="75"/>
      <c r="IS86" s="75"/>
      <c r="IT86" s="75"/>
      <c r="IU86" s="75"/>
      <c r="IV86" s="75"/>
    </row>
    <row r="87" spans="1:256" s="14" customFormat="1" x14ac:dyDescent="0.2">
      <c r="A87" s="34" t="s">
        <v>62</v>
      </c>
      <c r="B87" s="34" t="s">
        <v>112</v>
      </c>
      <c r="C87" s="156"/>
      <c r="D87" s="178">
        <v>45199</v>
      </c>
      <c r="E87" s="41"/>
      <c r="F87" s="42">
        <v>3835211.58</v>
      </c>
      <c r="G87" s="105">
        <f>H87/F87</f>
        <v>1</v>
      </c>
      <c r="H87" s="42">
        <v>3835211.58</v>
      </c>
      <c r="I87" s="85" t="s">
        <v>60</v>
      </c>
      <c r="J87" s="42">
        <v>3141535.6</v>
      </c>
      <c r="K87" s="105">
        <f>L87/J87</f>
        <v>1</v>
      </c>
      <c r="L87" s="42">
        <v>3141535.6</v>
      </c>
      <c r="M87" s="85"/>
      <c r="N87" s="8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57"/>
      <c r="IB87" s="57"/>
      <c r="IC87" s="57"/>
      <c r="ID87" s="57"/>
      <c r="IE87" s="57"/>
      <c r="IF87" s="57"/>
      <c r="IG87" s="57"/>
      <c r="IH87" s="57"/>
      <c r="II87" s="57"/>
      <c r="IJ87" s="57"/>
      <c r="IK87" s="57"/>
      <c r="IL87" s="57"/>
      <c r="IM87" s="57"/>
      <c r="IN87" s="57"/>
      <c r="IO87" s="57"/>
      <c r="IP87" s="57"/>
      <c r="IQ87" s="57"/>
      <c r="IR87" s="57"/>
      <c r="IS87" s="57"/>
      <c r="IT87" s="57"/>
      <c r="IU87" s="57"/>
      <c r="IV87" s="57"/>
    </row>
    <row r="88" spans="1:256" s="14" customFormat="1" x14ac:dyDescent="0.2">
      <c r="A88" s="34"/>
      <c r="B88" s="34"/>
      <c r="C88" s="156"/>
      <c r="D88" s="63"/>
      <c r="E88" s="41"/>
      <c r="F88" s="48">
        <f>SUM(F87)</f>
        <v>3835211.58</v>
      </c>
      <c r="G88" s="105">
        <f>H88/F88</f>
        <v>1</v>
      </c>
      <c r="H88" s="48">
        <f>SUM(H87)</f>
        <v>3835211.58</v>
      </c>
      <c r="I88" s="80"/>
      <c r="J88" s="48">
        <f>SUM(J87)</f>
        <v>3141535.6</v>
      </c>
      <c r="K88" s="105">
        <f>L88/J88</f>
        <v>1</v>
      </c>
      <c r="L88" s="48">
        <f>SUM(L87)</f>
        <v>3141535.6</v>
      </c>
      <c r="M88" s="80"/>
      <c r="N88" s="87">
        <f>SUM(L88-H88)</f>
        <v>-693675.98</v>
      </c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  <c r="IF88" s="57"/>
      <c r="IG88" s="57"/>
      <c r="IH88" s="57"/>
      <c r="II88" s="57"/>
      <c r="IJ88" s="57"/>
      <c r="IK88" s="57"/>
      <c r="IL88" s="57"/>
      <c r="IM88" s="57"/>
      <c r="IN88" s="57"/>
      <c r="IO88" s="57"/>
      <c r="IP88" s="57"/>
      <c r="IQ88" s="57"/>
      <c r="IR88" s="57"/>
      <c r="IS88" s="57"/>
      <c r="IT88" s="57"/>
      <c r="IU88" s="57"/>
      <c r="IV88" s="57"/>
    </row>
    <row r="89" spans="1:256" s="34" customFormat="1" ht="14.25" customHeight="1" x14ac:dyDescent="0.2">
      <c r="C89" s="156"/>
      <c r="D89" s="63"/>
      <c r="E89" s="43"/>
      <c r="F89" s="22"/>
      <c r="G89" s="105"/>
      <c r="H89" s="22"/>
      <c r="I89" s="85"/>
      <c r="J89" s="22"/>
      <c r="K89" s="105"/>
      <c r="L89" s="22"/>
      <c r="M89" s="83"/>
      <c r="N89" s="87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  <c r="IV89" s="76"/>
    </row>
    <row r="90" spans="1:256" s="34" customFormat="1" ht="14.25" customHeight="1" x14ac:dyDescent="0.2">
      <c r="A90" s="34" t="s">
        <v>10</v>
      </c>
      <c r="B90" s="34" t="s">
        <v>112</v>
      </c>
      <c r="C90" s="156"/>
      <c r="D90" s="178">
        <v>45199</v>
      </c>
      <c r="E90" s="43"/>
      <c r="F90" s="22">
        <v>69056.78</v>
      </c>
      <c r="G90" s="105">
        <f>H90/F90</f>
        <v>1</v>
      </c>
      <c r="H90" s="22">
        <v>69056.78</v>
      </c>
      <c r="I90" s="85" t="s">
        <v>60</v>
      </c>
      <c r="J90" s="22">
        <v>70382.36</v>
      </c>
      <c r="K90" s="105">
        <f>L90/J90</f>
        <v>1</v>
      </c>
      <c r="L90" s="22">
        <v>70382.36</v>
      </c>
      <c r="M90" s="83"/>
      <c r="N90" s="87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  <c r="IO90" s="76"/>
      <c r="IP90" s="76"/>
      <c r="IQ90" s="76"/>
      <c r="IR90" s="76"/>
      <c r="IS90" s="76"/>
      <c r="IT90" s="76"/>
      <c r="IU90" s="76"/>
      <c r="IV90" s="76"/>
    </row>
    <row r="91" spans="1:256" s="14" customFormat="1" x14ac:dyDescent="0.2">
      <c r="C91" s="200"/>
      <c r="D91" s="63"/>
      <c r="F91" s="46">
        <f>SUM(F90)</f>
        <v>69056.78</v>
      </c>
      <c r="G91" s="105">
        <f>H91/F91</f>
        <v>1</v>
      </c>
      <c r="H91" s="46">
        <f>SUM(H90)</f>
        <v>69056.78</v>
      </c>
      <c r="I91" s="80"/>
      <c r="J91" s="46">
        <f>SUM(J90)</f>
        <v>70382.36</v>
      </c>
      <c r="K91" s="105">
        <f>L91/J91</f>
        <v>1</v>
      </c>
      <c r="L91" s="46">
        <f>SUM(L90)</f>
        <v>70382.36</v>
      </c>
      <c r="M91" s="81"/>
      <c r="N91" s="87">
        <f>SUM(L91-H91)</f>
        <v>1325.5800000000017</v>
      </c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  <c r="IS91" s="57"/>
      <c r="IT91" s="57"/>
      <c r="IU91" s="57"/>
      <c r="IV91" s="57"/>
    </row>
    <row r="92" spans="1:256" s="14" customFormat="1" x14ac:dyDescent="0.2">
      <c r="A92" s="34"/>
      <c r="B92" s="34"/>
      <c r="C92" s="156"/>
      <c r="D92" s="64"/>
      <c r="E92" s="34"/>
      <c r="F92" s="22"/>
      <c r="G92" s="105"/>
      <c r="H92" s="22"/>
      <c r="I92" s="85"/>
      <c r="J92" s="22"/>
      <c r="K92" s="105"/>
      <c r="L92" s="22"/>
      <c r="M92" s="83"/>
      <c r="N92" s="8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  <c r="IS92" s="57"/>
      <c r="IT92" s="57"/>
      <c r="IU92" s="57"/>
      <c r="IV92" s="57"/>
    </row>
    <row r="93" spans="1:256" s="14" customFormat="1" x14ac:dyDescent="0.2">
      <c r="A93" s="34" t="s">
        <v>31</v>
      </c>
      <c r="B93" s="34" t="s">
        <v>112</v>
      </c>
      <c r="C93" s="156"/>
      <c r="D93" s="178">
        <v>45199</v>
      </c>
      <c r="E93" s="34"/>
      <c r="F93" s="22">
        <v>1380837.09</v>
      </c>
      <c r="G93" s="105">
        <f t="shared" ref="G93:G94" si="16">H93/F93</f>
        <v>1</v>
      </c>
      <c r="H93" s="22">
        <v>1380837.09</v>
      </c>
      <c r="I93" s="85" t="s">
        <v>60</v>
      </c>
      <c r="J93" s="22">
        <v>1426248.42</v>
      </c>
      <c r="K93" s="105">
        <f t="shared" ref="K93:K100" si="17">L93/J93</f>
        <v>1</v>
      </c>
      <c r="L93" s="22">
        <v>1426248.42</v>
      </c>
      <c r="M93" s="83"/>
      <c r="N93" s="8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57"/>
      <c r="IB93" s="57"/>
      <c r="IC93" s="57"/>
      <c r="ID93" s="57"/>
      <c r="IE93" s="57"/>
      <c r="IF93" s="57"/>
      <c r="IG93" s="57"/>
      <c r="IH93" s="57"/>
      <c r="II93" s="57"/>
      <c r="IJ93" s="57"/>
      <c r="IK93" s="57"/>
      <c r="IL93" s="57"/>
      <c r="IM93" s="57"/>
      <c r="IN93" s="57"/>
      <c r="IO93" s="57"/>
      <c r="IP93" s="57"/>
      <c r="IQ93" s="57"/>
      <c r="IR93" s="57"/>
      <c r="IS93" s="57"/>
      <c r="IT93" s="57"/>
      <c r="IU93" s="57"/>
      <c r="IV93" s="57"/>
    </row>
    <row r="94" spans="1:256" s="14" customFormat="1" x14ac:dyDescent="0.2">
      <c r="A94" s="34"/>
      <c r="B94" s="34"/>
      <c r="C94" s="156"/>
      <c r="D94" s="64"/>
      <c r="E94" s="34"/>
      <c r="F94" s="46">
        <f>SUM(F93)</f>
        <v>1380837.09</v>
      </c>
      <c r="G94" s="105">
        <f t="shared" si="16"/>
        <v>1</v>
      </c>
      <c r="H94" s="46">
        <f>SUM(H93)</f>
        <v>1380837.09</v>
      </c>
      <c r="I94" s="80"/>
      <c r="J94" s="46">
        <f>SUM(J93)</f>
        <v>1426248.42</v>
      </c>
      <c r="K94" s="105">
        <f t="shared" si="17"/>
        <v>1</v>
      </c>
      <c r="L94" s="46">
        <f>SUM(L93)</f>
        <v>1426248.42</v>
      </c>
      <c r="M94" s="81"/>
      <c r="N94" s="87">
        <f>SUM(L94-H94)</f>
        <v>45411.329999999842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57"/>
      <c r="IB94" s="57"/>
      <c r="IC94" s="57"/>
      <c r="ID94" s="57"/>
      <c r="IE94" s="57"/>
      <c r="IF94" s="57"/>
      <c r="IG94" s="57"/>
      <c r="IH94" s="57"/>
      <c r="II94" s="57"/>
      <c r="IJ94" s="57"/>
      <c r="IK94" s="57"/>
      <c r="IL94" s="57"/>
      <c r="IM94" s="57"/>
      <c r="IN94" s="57"/>
      <c r="IO94" s="57"/>
      <c r="IP94" s="57"/>
      <c r="IQ94" s="57"/>
      <c r="IR94" s="57"/>
      <c r="IS94" s="57"/>
      <c r="IT94" s="57"/>
      <c r="IU94" s="57"/>
      <c r="IV94" s="57"/>
    </row>
    <row r="95" spans="1:256" s="14" customFormat="1" x14ac:dyDescent="0.2">
      <c r="A95" s="34"/>
      <c r="B95" s="34"/>
      <c r="C95" s="156"/>
      <c r="D95" s="64"/>
      <c r="E95" s="34"/>
      <c r="F95" s="46"/>
      <c r="G95" s="105"/>
      <c r="H95" s="46"/>
      <c r="I95" s="80"/>
      <c r="J95" s="46"/>
      <c r="K95" s="105"/>
      <c r="L95" s="46"/>
      <c r="M95" s="81"/>
      <c r="N95" s="8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57"/>
      <c r="IB95" s="57"/>
      <c r="IC95" s="57"/>
      <c r="ID95" s="57"/>
      <c r="IE95" s="57"/>
      <c r="IF95" s="57"/>
      <c r="IG95" s="57"/>
      <c r="IH95" s="57"/>
      <c r="II95" s="57"/>
      <c r="IJ95" s="57"/>
      <c r="IK95" s="57"/>
      <c r="IL95" s="57"/>
      <c r="IM95" s="57"/>
      <c r="IN95" s="57"/>
      <c r="IO95" s="57"/>
      <c r="IP95" s="57"/>
      <c r="IQ95" s="57"/>
      <c r="IR95" s="57"/>
      <c r="IS95" s="57"/>
      <c r="IT95" s="57"/>
      <c r="IU95" s="57"/>
      <c r="IV95" s="57"/>
    </row>
    <row r="96" spans="1:256" s="14" customFormat="1" x14ac:dyDescent="0.2">
      <c r="A96" s="34" t="s">
        <v>32</v>
      </c>
      <c r="B96" s="34" t="s">
        <v>112</v>
      </c>
      <c r="C96" s="156"/>
      <c r="D96" s="178">
        <v>45199</v>
      </c>
      <c r="E96" s="43"/>
      <c r="F96" s="22">
        <v>34937.24</v>
      </c>
      <c r="G96" s="105">
        <f t="shared" ref="G96:G97" si="18">H96/F96</f>
        <v>1</v>
      </c>
      <c r="H96" s="22">
        <v>34937.24</v>
      </c>
      <c r="I96" s="85" t="s">
        <v>60</v>
      </c>
      <c r="J96" s="22">
        <v>1627.05</v>
      </c>
      <c r="K96" s="105">
        <f t="shared" si="17"/>
        <v>1</v>
      </c>
      <c r="L96" s="22">
        <v>1627.05</v>
      </c>
      <c r="M96" s="83"/>
      <c r="N96" s="8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57"/>
      <c r="IB96" s="57"/>
      <c r="IC96" s="57"/>
      <c r="ID96" s="57"/>
      <c r="IE96" s="57"/>
      <c r="IF96" s="57"/>
      <c r="IG96" s="57"/>
      <c r="IH96" s="57"/>
      <c r="II96" s="57"/>
      <c r="IJ96" s="57"/>
      <c r="IK96" s="57"/>
      <c r="IL96" s="57"/>
      <c r="IM96" s="57"/>
      <c r="IN96" s="57"/>
      <c r="IO96" s="57"/>
      <c r="IP96" s="57"/>
      <c r="IQ96" s="57"/>
      <c r="IR96" s="57"/>
      <c r="IS96" s="57"/>
      <c r="IT96" s="57"/>
      <c r="IU96" s="57"/>
      <c r="IV96" s="57"/>
    </row>
    <row r="97" spans="1:256" s="14" customFormat="1" ht="11.45" customHeight="1" x14ac:dyDescent="0.2">
      <c r="A97" s="34"/>
      <c r="B97" s="44"/>
      <c r="C97" s="201"/>
      <c r="D97" s="45"/>
      <c r="E97" s="34"/>
      <c r="F97" s="46">
        <f>SUM(F96)</f>
        <v>34937.24</v>
      </c>
      <c r="G97" s="105">
        <f t="shared" si="18"/>
        <v>1</v>
      </c>
      <c r="H97" s="46">
        <f>SUM(H96)</f>
        <v>34937.24</v>
      </c>
      <c r="I97" s="80"/>
      <c r="J97" s="46">
        <f>SUM(J96)</f>
        <v>1627.05</v>
      </c>
      <c r="K97" s="105">
        <f t="shared" si="17"/>
        <v>1</v>
      </c>
      <c r="L97" s="46">
        <f>SUM(L96)</f>
        <v>1627.05</v>
      </c>
      <c r="M97" s="81"/>
      <c r="N97" s="87">
        <f>SUM(L97-H97)</f>
        <v>-33310.189999999995</v>
      </c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57"/>
      <c r="IR97" s="57"/>
      <c r="IS97" s="57"/>
      <c r="IT97" s="57"/>
      <c r="IU97" s="57"/>
      <c r="IV97" s="57"/>
    </row>
    <row r="98" spans="1:256" s="14" customFormat="1" ht="12" customHeight="1" x14ac:dyDescent="0.2">
      <c r="A98" s="34"/>
      <c r="B98" s="44"/>
      <c r="C98" s="201"/>
      <c r="D98" s="45"/>
      <c r="E98" s="34"/>
      <c r="F98" s="46"/>
      <c r="G98" s="105"/>
      <c r="H98" s="46"/>
      <c r="I98" s="80"/>
      <c r="J98" s="46"/>
      <c r="K98" s="105"/>
      <c r="L98" s="46"/>
      <c r="M98" s="81"/>
      <c r="N98" s="8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57"/>
      <c r="IB98" s="57"/>
      <c r="IC98" s="57"/>
      <c r="ID98" s="57"/>
      <c r="IE98" s="57"/>
      <c r="IF98" s="57"/>
      <c r="IG98" s="57"/>
      <c r="IH98" s="57"/>
      <c r="II98" s="57"/>
      <c r="IJ98" s="57"/>
      <c r="IK98" s="57"/>
      <c r="IL98" s="57"/>
      <c r="IM98" s="57"/>
      <c r="IN98" s="57"/>
      <c r="IO98" s="57"/>
      <c r="IP98" s="57"/>
      <c r="IQ98" s="57"/>
      <c r="IR98" s="57"/>
      <c r="IS98" s="57"/>
      <c r="IT98" s="57"/>
      <c r="IU98" s="57"/>
      <c r="IV98" s="57"/>
    </row>
    <row r="99" spans="1:256" s="14" customFormat="1" x14ac:dyDescent="0.2">
      <c r="A99" s="34" t="s">
        <v>33</v>
      </c>
      <c r="B99" s="34" t="s">
        <v>112</v>
      </c>
      <c r="C99" s="156"/>
      <c r="D99" s="178">
        <v>45199</v>
      </c>
      <c r="E99" s="43"/>
      <c r="F99" s="22">
        <v>1412898.56</v>
      </c>
      <c r="G99" s="105">
        <f t="shared" ref="G99:G100" si="19">H99/F99</f>
        <v>1</v>
      </c>
      <c r="H99" s="22">
        <v>1412898.56</v>
      </c>
      <c r="I99" s="85" t="s">
        <v>60</v>
      </c>
      <c r="J99" s="22">
        <v>384419.76</v>
      </c>
      <c r="K99" s="105">
        <f t="shared" si="17"/>
        <v>1</v>
      </c>
      <c r="L99" s="22">
        <v>384419.76</v>
      </c>
      <c r="M99" s="83"/>
      <c r="N99" s="8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57"/>
      <c r="IB99" s="57"/>
      <c r="IC99" s="57"/>
      <c r="ID99" s="57"/>
      <c r="IE99" s="57"/>
      <c r="IF99" s="57"/>
      <c r="IG99" s="57"/>
      <c r="IH99" s="57"/>
      <c r="II99" s="57"/>
      <c r="IJ99" s="57"/>
      <c r="IK99" s="57"/>
      <c r="IL99" s="57"/>
      <c r="IM99" s="57"/>
      <c r="IN99" s="57"/>
      <c r="IO99" s="57"/>
      <c r="IP99" s="57"/>
      <c r="IQ99" s="57"/>
      <c r="IR99" s="57"/>
      <c r="IS99" s="57"/>
      <c r="IT99" s="57"/>
      <c r="IU99" s="57"/>
      <c r="IV99" s="57"/>
    </row>
    <row r="100" spans="1:256" s="14" customFormat="1" ht="13.5" customHeight="1" x14ac:dyDescent="0.2">
      <c r="A100" s="34"/>
      <c r="B100" s="34" t="s">
        <v>112</v>
      </c>
      <c r="C100" s="156"/>
      <c r="D100" s="64"/>
      <c r="E100" s="34"/>
      <c r="F100" s="46">
        <f>SUM(F99)</f>
        <v>1412898.56</v>
      </c>
      <c r="G100" s="105">
        <f t="shared" si="19"/>
        <v>1</v>
      </c>
      <c r="H100" s="46">
        <f>SUM(H99)</f>
        <v>1412898.56</v>
      </c>
      <c r="I100" s="80"/>
      <c r="J100" s="46">
        <f>SUM(J99)</f>
        <v>384419.76</v>
      </c>
      <c r="K100" s="105">
        <f t="shared" si="17"/>
        <v>1</v>
      </c>
      <c r="L100" s="46">
        <f>SUM(L99)</f>
        <v>384419.76</v>
      </c>
      <c r="M100" s="81"/>
      <c r="N100" s="87">
        <f>SUM(L100-H100)</f>
        <v>-1028478.8</v>
      </c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  <c r="HU100" s="57"/>
      <c r="HV100" s="57"/>
      <c r="HW100" s="57"/>
      <c r="HX100" s="57"/>
      <c r="HY100" s="57"/>
      <c r="HZ100" s="57"/>
      <c r="IA100" s="57"/>
      <c r="IB100" s="57"/>
      <c r="IC100" s="57"/>
      <c r="ID100" s="57"/>
      <c r="IE100" s="57"/>
      <c r="IF100" s="57"/>
      <c r="IG100" s="57"/>
      <c r="IH100" s="57"/>
      <c r="II100" s="57"/>
      <c r="IJ100" s="57"/>
      <c r="IK100" s="57"/>
      <c r="IL100" s="57"/>
      <c r="IM100" s="57"/>
      <c r="IN100" s="57"/>
      <c r="IO100" s="57"/>
      <c r="IP100" s="57"/>
      <c r="IQ100" s="57"/>
      <c r="IR100" s="57"/>
      <c r="IS100" s="57"/>
      <c r="IT100" s="57"/>
      <c r="IU100" s="57"/>
      <c r="IV100" s="57"/>
    </row>
    <row r="101" spans="1:256" s="14" customFormat="1" ht="13.5" customHeight="1" x14ac:dyDescent="0.2">
      <c r="A101" s="34"/>
      <c r="B101" s="34"/>
      <c r="C101" s="156"/>
      <c r="D101" s="64"/>
      <c r="E101" s="34"/>
      <c r="F101" s="46"/>
      <c r="G101" s="105"/>
      <c r="H101" s="46"/>
      <c r="I101" s="80"/>
      <c r="J101" s="46"/>
      <c r="K101" s="105"/>
      <c r="L101" s="46"/>
      <c r="M101" s="81"/>
      <c r="N101" s="8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  <c r="HU101" s="57"/>
      <c r="HV101" s="57"/>
      <c r="HW101" s="57"/>
      <c r="HX101" s="57"/>
      <c r="HY101" s="57"/>
      <c r="HZ101" s="57"/>
      <c r="IA101" s="57"/>
      <c r="IB101" s="57"/>
      <c r="IC101" s="57"/>
      <c r="ID101" s="57"/>
      <c r="IE101" s="57"/>
      <c r="IF101" s="57"/>
      <c r="IG101" s="57"/>
      <c r="IH101" s="57"/>
      <c r="II101" s="57"/>
      <c r="IJ101" s="57"/>
      <c r="IK101" s="57"/>
      <c r="IL101" s="57"/>
      <c r="IM101" s="57"/>
      <c r="IN101" s="57"/>
      <c r="IO101" s="57"/>
      <c r="IP101" s="57"/>
      <c r="IQ101" s="57"/>
      <c r="IR101" s="57"/>
      <c r="IS101" s="57"/>
      <c r="IT101" s="57"/>
      <c r="IU101" s="57"/>
      <c r="IV101" s="57"/>
    </row>
    <row r="102" spans="1:256" s="14" customFormat="1" x14ac:dyDescent="0.2">
      <c r="A102" s="34" t="s">
        <v>94</v>
      </c>
      <c r="B102" s="38" t="s">
        <v>112</v>
      </c>
      <c r="C102" s="156"/>
      <c r="D102" s="178">
        <v>45199</v>
      </c>
      <c r="E102" s="43"/>
      <c r="F102" s="22">
        <v>1050206.51</v>
      </c>
      <c r="G102" s="105">
        <f t="shared" ref="G102:G103" si="20">H102/F102</f>
        <v>1</v>
      </c>
      <c r="H102" s="22">
        <v>1050206.51</v>
      </c>
      <c r="I102" s="85" t="s">
        <v>60</v>
      </c>
      <c r="J102" s="22">
        <v>1059804.42</v>
      </c>
      <c r="K102" s="105">
        <f t="shared" ref="K102:K109" si="21">L102/J102</f>
        <v>1</v>
      </c>
      <c r="L102" s="22">
        <v>1059804.42</v>
      </c>
      <c r="M102" s="83"/>
      <c r="N102" s="8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57"/>
      <c r="IB102" s="57"/>
      <c r="IC102" s="57"/>
      <c r="ID102" s="57"/>
      <c r="IE102" s="57"/>
      <c r="IF102" s="57"/>
      <c r="IG102" s="57"/>
      <c r="IH102" s="57"/>
      <c r="II102" s="57"/>
      <c r="IJ102" s="57"/>
      <c r="IK102" s="57"/>
      <c r="IL102" s="57"/>
      <c r="IM102" s="57"/>
      <c r="IN102" s="57"/>
      <c r="IO102" s="57"/>
      <c r="IP102" s="57"/>
      <c r="IQ102" s="57"/>
      <c r="IR102" s="57"/>
      <c r="IS102" s="57"/>
      <c r="IT102" s="57"/>
      <c r="IU102" s="57"/>
      <c r="IV102" s="57"/>
    </row>
    <row r="103" spans="1:256" s="14" customFormat="1" x14ac:dyDescent="0.2">
      <c r="A103" s="34"/>
      <c r="B103" s="34"/>
      <c r="C103" s="156"/>
      <c r="D103" s="64"/>
      <c r="E103" s="34"/>
      <c r="F103" s="46">
        <f>SUM(F102)</f>
        <v>1050206.51</v>
      </c>
      <c r="G103" s="105">
        <f t="shared" si="20"/>
        <v>1</v>
      </c>
      <c r="H103" s="46">
        <f>SUM(H102)</f>
        <v>1050206.51</v>
      </c>
      <c r="I103" s="80"/>
      <c r="J103" s="46">
        <f>SUM(J102)</f>
        <v>1059804.42</v>
      </c>
      <c r="K103" s="105">
        <f t="shared" si="21"/>
        <v>1</v>
      </c>
      <c r="L103" s="46">
        <f>SUM(L102)</f>
        <v>1059804.42</v>
      </c>
      <c r="M103" s="81"/>
      <c r="N103" s="87">
        <f>SUM(L103-H103)</f>
        <v>9597.9099999999162</v>
      </c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57"/>
      <c r="IB103" s="57"/>
      <c r="IC103" s="57"/>
      <c r="ID103" s="57"/>
      <c r="IE103" s="57"/>
      <c r="IF103" s="57"/>
      <c r="IG103" s="57"/>
      <c r="IH103" s="57"/>
      <c r="II103" s="57"/>
      <c r="IJ103" s="57"/>
      <c r="IK103" s="57"/>
      <c r="IL103" s="57"/>
      <c r="IM103" s="57"/>
      <c r="IN103" s="57"/>
      <c r="IO103" s="57"/>
      <c r="IP103" s="57"/>
      <c r="IQ103" s="57"/>
      <c r="IR103" s="57"/>
      <c r="IS103" s="57"/>
      <c r="IT103" s="57"/>
      <c r="IU103" s="57"/>
      <c r="IV103" s="57"/>
    </row>
    <row r="104" spans="1:256" s="14" customFormat="1" x14ac:dyDescent="0.2">
      <c r="A104" s="34"/>
      <c r="B104" s="34"/>
      <c r="C104" s="156"/>
      <c r="D104" s="64"/>
      <c r="E104" s="34"/>
      <c r="F104" s="46"/>
      <c r="G104" s="105"/>
      <c r="H104" s="46"/>
      <c r="I104" s="80"/>
      <c r="J104" s="46"/>
      <c r="K104" s="105"/>
      <c r="L104" s="46"/>
      <c r="M104" s="81"/>
      <c r="N104" s="8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57"/>
      <c r="IB104" s="57"/>
      <c r="IC104" s="57"/>
      <c r="ID104" s="57"/>
      <c r="IE104" s="57"/>
      <c r="IF104" s="57"/>
      <c r="IG104" s="57"/>
      <c r="IH104" s="57"/>
      <c r="II104" s="57"/>
      <c r="IJ104" s="57"/>
      <c r="IK104" s="57"/>
      <c r="IL104" s="57"/>
      <c r="IM104" s="57"/>
      <c r="IN104" s="57"/>
      <c r="IO104" s="57"/>
      <c r="IP104" s="57"/>
      <c r="IQ104" s="57"/>
      <c r="IR104" s="57"/>
      <c r="IS104" s="57"/>
      <c r="IT104" s="57"/>
      <c r="IU104" s="57"/>
      <c r="IV104" s="57"/>
    </row>
    <row r="105" spans="1:256" s="14" customFormat="1" x14ac:dyDescent="0.2">
      <c r="A105" s="34" t="s">
        <v>14</v>
      </c>
      <c r="B105" s="38" t="s">
        <v>112</v>
      </c>
      <c r="C105" s="202"/>
      <c r="D105" s="178">
        <v>45199</v>
      </c>
      <c r="E105" s="43"/>
      <c r="F105" s="22">
        <v>3182628.34</v>
      </c>
      <c r="G105" s="105">
        <v>1</v>
      </c>
      <c r="H105" s="22">
        <v>3182628.34</v>
      </c>
      <c r="I105" s="85" t="s">
        <v>60</v>
      </c>
      <c r="J105" s="22">
        <v>2202950.56</v>
      </c>
      <c r="K105" s="105">
        <v>1</v>
      </c>
      <c r="L105" s="22">
        <v>2202950.56</v>
      </c>
      <c r="M105" s="83"/>
      <c r="N105" s="8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57"/>
      <c r="IB105" s="57"/>
      <c r="IC105" s="57"/>
      <c r="ID105" s="57"/>
      <c r="IE105" s="57"/>
      <c r="IF105" s="57"/>
      <c r="IG105" s="57"/>
      <c r="IH105" s="57"/>
      <c r="II105" s="57"/>
      <c r="IJ105" s="57"/>
      <c r="IK105" s="57"/>
      <c r="IL105" s="57"/>
      <c r="IM105" s="57"/>
      <c r="IN105" s="57"/>
      <c r="IO105" s="57"/>
      <c r="IP105" s="57"/>
      <c r="IQ105" s="57"/>
      <c r="IR105" s="57"/>
      <c r="IS105" s="57"/>
      <c r="IT105" s="57"/>
      <c r="IU105" s="57"/>
      <c r="IV105" s="57"/>
    </row>
    <row r="106" spans="1:256" s="14" customFormat="1" ht="12.6" customHeight="1" x14ac:dyDescent="0.2">
      <c r="A106" s="36"/>
      <c r="B106" s="44"/>
      <c r="C106" s="201"/>
      <c r="D106" s="45"/>
      <c r="E106" s="36"/>
      <c r="F106" s="46">
        <f>SUM(F105)</f>
        <v>3182628.34</v>
      </c>
      <c r="G106" s="105">
        <v>1</v>
      </c>
      <c r="H106" s="46">
        <f>SUM(H105)</f>
        <v>3182628.34</v>
      </c>
      <c r="I106" s="80"/>
      <c r="J106" s="46">
        <f>SUM(J105)</f>
        <v>2202950.56</v>
      </c>
      <c r="K106" s="105">
        <v>1</v>
      </c>
      <c r="L106" s="46">
        <f>SUM(L105)</f>
        <v>2202950.56</v>
      </c>
      <c r="M106" s="81"/>
      <c r="N106" s="87">
        <f>SUM(L106-H106)</f>
        <v>-979677.7799999998</v>
      </c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57"/>
      <c r="IB106" s="57"/>
      <c r="IC106" s="57"/>
      <c r="ID106" s="57"/>
      <c r="IE106" s="57"/>
      <c r="IF106" s="57"/>
      <c r="IG106" s="57"/>
      <c r="IH106" s="57"/>
      <c r="II106" s="57"/>
      <c r="IJ106" s="57"/>
      <c r="IK106" s="57"/>
      <c r="IL106" s="57"/>
      <c r="IM106" s="57"/>
      <c r="IN106" s="57"/>
      <c r="IO106" s="57"/>
      <c r="IP106" s="57"/>
      <c r="IQ106" s="57"/>
      <c r="IR106" s="57"/>
      <c r="IS106" s="57"/>
      <c r="IT106" s="57"/>
      <c r="IU106" s="57"/>
      <c r="IV106" s="57"/>
    </row>
    <row r="107" spans="1:256" s="14" customFormat="1" x14ac:dyDescent="0.2">
      <c r="A107" s="36"/>
      <c r="B107" s="44"/>
      <c r="C107" s="201"/>
      <c r="D107" s="45"/>
      <c r="E107" s="36"/>
      <c r="F107" s="46"/>
      <c r="G107" s="105"/>
      <c r="H107" s="46"/>
      <c r="I107" s="80"/>
      <c r="J107" s="46"/>
      <c r="K107" s="105"/>
      <c r="L107" s="46"/>
      <c r="M107" s="81"/>
      <c r="N107" s="8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  <c r="HU107" s="57"/>
      <c r="HV107" s="57"/>
      <c r="HW107" s="57"/>
      <c r="HX107" s="57"/>
      <c r="HY107" s="57"/>
      <c r="HZ107" s="57"/>
      <c r="IA107" s="57"/>
      <c r="IB107" s="57"/>
      <c r="IC107" s="57"/>
      <c r="ID107" s="57"/>
      <c r="IE107" s="57"/>
      <c r="IF107" s="57"/>
      <c r="IG107" s="57"/>
      <c r="IH107" s="57"/>
      <c r="II107" s="57"/>
      <c r="IJ107" s="57"/>
      <c r="IK107" s="57"/>
      <c r="IL107" s="57"/>
      <c r="IM107" s="57"/>
      <c r="IN107" s="57"/>
      <c r="IO107" s="57"/>
      <c r="IP107" s="57"/>
      <c r="IQ107" s="57"/>
      <c r="IR107" s="57"/>
      <c r="IS107" s="57"/>
      <c r="IT107" s="57"/>
      <c r="IU107" s="57"/>
      <c r="IV107" s="57"/>
    </row>
    <row r="108" spans="1:256" s="14" customFormat="1" outlineLevel="1" x14ac:dyDescent="0.2">
      <c r="A108" s="34" t="s">
        <v>15</v>
      </c>
      <c r="B108" s="38" t="s">
        <v>112</v>
      </c>
      <c r="C108" s="156"/>
      <c r="D108" s="178">
        <v>45199</v>
      </c>
      <c r="E108" s="43"/>
      <c r="F108" s="22">
        <v>14569074.689999999</v>
      </c>
      <c r="G108" s="105">
        <f t="shared" ref="G108:G109" si="22">H108/F108</f>
        <v>1</v>
      </c>
      <c r="H108" s="22">
        <v>14569074.689999999</v>
      </c>
      <c r="I108" s="85" t="s">
        <v>60</v>
      </c>
      <c r="J108" s="22">
        <v>15363222.77</v>
      </c>
      <c r="K108" s="105">
        <f t="shared" si="21"/>
        <v>1</v>
      </c>
      <c r="L108" s="22">
        <v>15363222.77</v>
      </c>
      <c r="M108" s="83"/>
      <c r="N108" s="8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  <c r="HG108" s="57"/>
      <c r="HH108" s="57"/>
      <c r="HI108" s="57"/>
      <c r="HJ108" s="57"/>
      <c r="HK108" s="57"/>
      <c r="HL108" s="57"/>
      <c r="HM108" s="57"/>
      <c r="HN108" s="57"/>
      <c r="HO108" s="57"/>
      <c r="HP108" s="57"/>
      <c r="HQ108" s="57"/>
      <c r="HR108" s="57"/>
      <c r="HS108" s="57"/>
      <c r="HT108" s="57"/>
      <c r="HU108" s="57"/>
      <c r="HV108" s="57"/>
      <c r="HW108" s="57"/>
      <c r="HX108" s="57"/>
      <c r="HY108" s="57"/>
      <c r="HZ108" s="57"/>
      <c r="IA108" s="57"/>
      <c r="IB108" s="57"/>
      <c r="IC108" s="57"/>
      <c r="ID108" s="57"/>
      <c r="IE108" s="57"/>
      <c r="IF108" s="57"/>
      <c r="IG108" s="57"/>
      <c r="IH108" s="57"/>
      <c r="II108" s="57"/>
      <c r="IJ108" s="57"/>
      <c r="IK108" s="57"/>
      <c r="IL108" s="57"/>
      <c r="IM108" s="57"/>
      <c r="IN108" s="57"/>
      <c r="IO108" s="57"/>
      <c r="IP108" s="57"/>
      <c r="IQ108" s="57"/>
      <c r="IR108" s="57"/>
      <c r="IS108" s="57"/>
      <c r="IT108" s="57"/>
      <c r="IU108" s="57"/>
      <c r="IV108" s="57"/>
    </row>
    <row r="109" spans="1:256" s="14" customFormat="1" x14ac:dyDescent="0.2">
      <c r="A109" s="34"/>
      <c r="B109" s="34"/>
      <c r="C109" s="156"/>
      <c r="D109" s="65"/>
      <c r="E109" s="34"/>
      <c r="F109" s="46">
        <f>SUM(F108)</f>
        <v>14569074.689999999</v>
      </c>
      <c r="G109" s="105">
        <f t="shared" si="22"/>
        <v>1</v>
      </c>
      <c r="H109" s="46">
        <f>SUM(H108)</f>
        <v>14569074.689999999</v>
      </c>
      <c r="I109" s="80"/>
      <c r="J109" s="46">
        <f>SUM(J108)</f>
        <v>15363222.77</v>
      </c>
      <c r="K109" s="105">
        <f t="shared" si="21"/>
        <v>1</v>
      </c>
      <c r="L109" s="46">
        <f>SUM(L108)</f>
        <v>15363222.77</v>
      </c>
      <c r="M109" s="81"/>
      <c r="N109" s="87">
        <f>SUM(L109-H109)</f>
        <v>794148.08000000007</v>
      </c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  <c r="HL109" s="57"/>
      <c r="HM109" s="57"/>
      <c r="HN109" s="57"/>
      <c r="HO109" s="57"/>
      <c r="HP109" s="57"/>
      <c r="HQ109" s="57"/>
      <c r="HR109" s="57"/>
      <c r="HS109" s="57"/>
      <c r="HT109" s="57"/>
      <c r="HU109" s="57"/>
      <c r="HV109" s="57"/>
      <c r="HW109" s="57"/>
      <c r="HX109" s="57"/>
      <c r="HY109" s="57"/>
      <c r="HZ109" s="57"/>
      <c r="IA109" s="57"/>
      <c r="IB109" s="57"/>
      <c r="IC109" s="57"/>
      <c r="ID109" s="57"/>
      <c r="IE109" s="57"/>
      <c r="IF109" s="57"/>
      <c r="IG109" s="57"/>
      <c r="IH109" s="57"/>
      <c r="II109" s="57"/>
      <c r="IJ109" s="57"/>
      <c r="IK109" s="57"/>
      <c r="IL109" s="57"/>
      <c r="IM109" s="57"/>
      <c r="IN109" s="57"/>
      <c r="IO109" s="57"/>
      <c r="IP109" s="57"/>
      <c r="IQ109" s="57"/>
      <c r="IR109" s="57"/>
      <c r="IS109" s="57"/>
      <c r="IT109" s="57"/>
      <c r="IU109" s="57"/>
      <c r="IV109" s="57"/>
    </row>
    <row r="110" spans="1:256" s="14" customFormat="1" x14ac:dyDescent="0.2">
      <c r="A110" s="179" t="s">
        <v>130</v>
      </c>
      <c r="B110" s="34"/>
      <c r="C110" s="156"/>
      <c r="D110" s="63"/>
      <c r="E110" s="34"/>
      <c r="F110" s="22"/>
      <c r="G110" s="105"/>
      <c r="H110" s="22"/>
      <c r="I110" s="85"/>
      <c r="J110" s="22"/>
      <c r="K110" s="105"/>
      <c r="L110" s="22"/>
      <c r="M110" s="83"/>
      <c r="N110" s="8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  <c r="HU110" s="57"/>
      <c r="HV110" s="57"/>
      <c r="HW110" s="57"/>
      <c r="HX110" s="57"/>
      <c r="HY110" s="57"/>
      <c r="HZ110" s="57"/>
      <c r="IA110" s="57"/>
      <c r="IB110" s="57"/>
      <c r="IC110" s="57"/>
      <c r="ID110" s="57"/>
      <c r="IE110" s="57"/>
      <c r="IF110" s="57"/>
      <c r="IG110" s="57"/>
      <c r="IH110" s="57"/>
      <c r="II110" s="57"/>
      <c r="IJ110" s="57"/>
      <c r="IK110" s="57"/>
      <c r="IL110" s="57"/>
      <c r="IM110" s="57"/>
      <c r="IN110" s="57"/>
      <c r="IO110" s="57"/>
      <c r="IP110" s="57"/>
      <c r="IQ110" s="57"/>
      <c r="IR110" s="57"/>
      <c r="IS110" s="57"/>
      <c r="IT110" s="57"/>
      <c r="IU110" s="57"/>
      <c r="IV110" s="57"/>
    </row>
    <row r="111" spans="1:256" s="90" customFormat="1" ht="13.5" thickBot="1" x14ac:dyDescent="0.25">
      <c r="A111" s="89" t="s">
        <v>63</v>
      </c>
      <c r="B111" s="93"/>
      <c r="C111" s="203"/>
      <c r="D111" s="91"/>
      <c r="F111" s="122">
        <v>103119987.84999999</v>
      </c>
      <c r="G111" s="124"/>
      <c r="H111" s="122">
        <v>102999441.98</v>
      </c>
      <c r="I111" s="123"/>
      <c r="J111" s="122">
        <v>88761709.090000004</v>
      </c>
      <c r="K111" s="124"/>
      <c r="L111" s="122">
        <v>88575187.569999993</v>
      </c>
      <c r="M111" s="125"/>
      <c r="N111" s="129">
        <f t="shared" ref="N111" si="23">SUM(L111-H111)</f>
        <v>-14424254.410000011</v>
      </c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  <c r="DD111" s="92"/>
      <c r="DE111" s="92"/>
      <c r="DF111" s="92"/>
      <c r="DG111" s="92"/>
      <c r="DH111" s="92"/>
      <c r="DI111" s="92"/>
      <c r="DJ111" s="92"/>
      <c r="DK111" s="92"/>
      <c r="DL111" s="92"/>
      <c r="DM111" s="92"/>
      <c r="DN111" s="92"/>
      <c r="DO111" s="92"/>
      <c r="DP111" s="92"/>
      <c r="DQ111" s="92"/>
      <c r="DR111" s="92"/>
      <c r="DS111" s="92"/>
      <c r="DT111" s="92"/>
      <c r="DU111" s="92"/>
      <c r="DV111" s="92"/>
      <c r="DW111" s="92"/>
      <c r="DX111" s="92"/>
      <c r="DY111" s="92"/>
      <c r="DZ111" s="92"/>
      <c r="EA111" s="92"/>
      <c r="EB111" s="92"/>
      <c r="EC111" s="92"/>
      <c r="ED111" s="92"/>
      <c r="EE111" s="92"/>
      <c r="EF111" s="92"/>
      <c r="EG111" s="92"/>
      <c r="EH111" s="92"/>
      <c r="EI111" s="92"/>
      <c r="EJ111" s="92"/>
      <c r="EK111" s="92"/>
      <c r="EL111" s="92"/>
      <c r="EM111" s="92"/>
      <c r="EN111" s="92"/>
      <c r="EO111" s="92"/>
      <c r="EP111" s="92"/>
      <c r="EQ111" s="92"/>
      <c r="ER111" s="92"/>
      <c r="ES111" s="92"/>
      <c r="ET111" s="92"/>
      <c r="EU111" s="92"/>
      <c r="EV111" s="92"/>
      <c r="EW111" s="92"/>
      <c r="EX111" s="92"/>
      <c r="EY111" s="92"/>
      <c r="EZ111" s="92"/>
      <c r="FA111" s="92"/>
      <c r="FB111" s="92"/>
      <c r="FC111" s="92"/>
      <c r="FD111" s="92"/>
      <c r="FE111" s="92"/>
      <c r="FF111" s="92"/>
      <c r="FG111" s="92"/>
      <c r="FH111" s="92"/>
      <c r="FI111" s="92"/>
      <c r="FJ111" s="92"/>
      <c r="FK111" s="92"/>
      <c r="FL111" s="92"/>
      <c r="FM111" s="92"/>
      <c r="FN111" s="92"/>
      <c r="FO111" s="92"/>
      <c r="FP111" s="92"/>
      <c r="FQ111" s="92"/>
      <c r="FR111" s="92"/>
      <c r="FS111" s="92"/>
      <c r="FT111" s="92"/>
      <c r="FU111" s="92"/>
      <c r="FV111" s="92"/>
      <c r="FW111" s="92"/>
      <c r="FX111" s="92"/>
      <c r="FY111" s="92"/>
      <c r="FZ111" s="92"/>
      <c r="GA111" s="92"/>
      <c r="GB111" s="92"/>
      <c r="GC111" s="92"/>
      <c r="GD111" s="92"/>
      <c r="GE111" s="92"/>
      <c r="GF111" s="92"/>
      <c r="GG111" s="92"/>
      <c r="GH111" s="92"/>
      <c r="GI111" s="92"/>
      <c r="GJ111" s="92"/>
      <c r="GK111" s="92"/>
      <c r="GL111" s="92"/>
      <c r="GM111" s="92"/>
      <c r="GN111" s="92"/>
      <c r="GO111" s="92"/>
      <c r="GP111" s="92"/>
      <c r="GQ111" s="92"/>
      <c r="GR111" s="92"/>
      <c r="GS111" s="92"/>
      <c r="GT111" s="92"/>
      <c r="GU111" s="92"/>
      <c r="GV111" s="92"/>
      <c r="GW111" s="92"/>
      <c r="GX111" s="92"/>
      <c r="GY111" s="92"/>
      <c r="GZ111" s="92"/>
      <c r="HA111" s="92"/>
      <c r="HB111" s="92"/>
      <c r="HC111" s="92"/>
      <c r="HD111" s="92"/>
      <c r="HE111" s="92"/>
      <c r="HF111" s="92"/>
      <c r="HG111" s="92"/>
      <c r="HH111" s="92"/>
      <c r="HI111" s="92"/>
      <c r="HJ111" s="92"/>
      <c r="HK111" s="92"/>
      <c r="HL111" s="92"/>
      <c r="HM111" s="92"/>
      <c r="HN111" s="92"/>
      <c r="HO111" s="92"/>
      <c r="HP111" s="92"/>
      <c r="HQ111" s="92"/>
      <c r="HR111" s="92"/>
      <c r="HS111" s="92"/>
      <c r="HT111" s="92"/>
      <c r="HU111" s="92"/>
      <c r="HV111" s="92"/>
      <c r="HW111" s="92"/>
      <c r="HX111" s="92"/>
      <c r="HY111" s="92"/>
      <c r="HZ111" s="92"/>
      <c r="IA111" s="92"/>
      <c r="IB111" s="92"/>
      <c r="IC111" s="92"/>
      <c r="ID111" s="92"/>
      <c r="IE111" s="92"/>
      <c r="IF111" s="92"/>
      <c r="IG111" s="92"/>
      <c r="IH111" s="92"/>
      <c r="II111" s="92"/>
      <c r="IJ111" s="92"/>
      <c r="IK111" s="92"/>
      <c r="IL111" s="92"/>
      <c r="IM111" s="92"/>
      <c r="IN111" s="92"/>
      <c r="IO111" s="92"/>
      <c r="IP111" s="92"/>
      <c r="IQ111" s="92"/>
      <c r="IR111" s="92"/>
      <c r="IS111" s="92"/>
      <c r="IT111" s="92"/>
      <c r="IU111" s="92"/>
      <c r="IV111" s="92"/>
    </row>
    <row r="112" spans="1:256" ht="13.5" thickTop="1" x14ac:dyDescent="0.2"/>
    <row r="115" spans="10:10" x14ac:dyDescent="0.2">
      <c r="J115" s="111"/>
    </row>
  </sheetData>
  <sortState ref="K2">
    <sortCondition sortBy="cellColor" ref="K2"/>
  </sortState>
  <phoneticPr fontId="5" type="noConversion"/>
  <printOptions gridLines="1"/>
  <pageMargins left="0.25" right="0.25" top="0.75" bottom="0.75" header="0.3" footer="0.3"/>
  <pageSetup paperSize="5" firstPageNumber="6" fitToHeight="0" orientation="landscape" useFirstPageNumber="1" r:id="rId1"/>
  <headerFooter alignWithMargins="0">
    <oddHeader>&amp;CMarket Value Comparison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2023-11-03T16:03:48Z</cp:lastPrinted>
  <dcterms:created xsi:type="dcterms:W3CDTF">2010-07-30T14:08:17Z</dcterms:created>
  <dcterms:modified xsi:type="dcterms:W3CDTF">2023-12-27T21:55:47Z</dcterms:modified>
</cp:coreProperties>
</file>