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4770" windowHeight="3195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</sheets>
  <definedNames>
    <definedName name="_xlnm.Print_Area" localSheetId="1">Report!$A$1:$J$112</definedName>
  </definedNames>
  <calcPr calcId="145621"/>
</workbook>
</file>

<file path=xl/calcChain.xml><?xml version="1.0" encoding="utf-8"?>
<calcChain xmlns="http://schemas.openxmlformats.org/spreadsheetml/2006/main">
  <c r="L28" i="1" l="1"/>
  <c r="H25" i="3"/>
  <c r="F25" i="3" l="1"/>
  <c r="K106" i="2"/>
  <c r="M106" i="2"/>
  <c r="L106" i="2"/>
  <c r="H106" i="2"/>
  <c r="H37" i="2"/>
  <c r="L37" i="2"/>
  <c r="M37" i="2"/>
  <c r="K37" i="2"/>
  <c r="J13" i="6"/>
  <c r="J4" i="2"/>
  <c r="E9" i="6"/>
  <c r="D9" i="6"/>
  <c r="C9" i="6"/>
  <c r="J33" i="3"/>
  <c r="L33" i="3"/>
  <c r="L37" i="3"/>
  <c r="L40" i="3"/>
  <c r="N40" i="3" s="1"/>
  <c r="L45" i="3"/>
  <c r="L49" i="3"/>
  <c r="L52" i="3"/>
  <c r="L55" i="3"/>
  <c r="L58" i="3"/>
  <c r="L62" i="3"/>
  <c r="H86" i="3"/>
  <c r="F86" i="3"/>
  <c r="H83" i="3"/>
  <c r="F83" i="3"/>
  <c r="H80" i="3"/>
  <c r="F80" i="3"/>
  <c r="H76" i="3"/>
  <c r="F76" i="3"/>
  <c r="H73" i="3"/>
  <c r="F73" i="3"/>
  <c r="H62" i="3"/>
  <c r="F62" i="3"/>
  <c r="H58" i="3"/>
  <c r="F58" i="3"/>
  <c r="H55" i="3"/>
  <c r="F55" i="3"/>
  <c r="H52" i="3"/>
  <c r="F52" i="3"/>
  <c r="H49" i="3"/>
  <c r="F49" i="3"/>
  <c r="H45" i="3"/>
  <c r="F45" i="3"/>
  <c r="H40" i="3"/>
  <c r="F40" i="3"/>
  <c r="H37" i="3"/>
  <c r="F37" i="3"/>
  <c r="H33" i="3"/>
  <c r="F33" i="3"/>
  <c r="E106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84" i="2"/>
  <c r="J106" i="2" s="1"/>
  <c r="J108" i="2"/>
  <c r="J46" i="2"/>
  <c r="J48" i="2"/>
  <c r="J49" i="2"/>
  <c r="J51" i="2"/>
  <c r="J53" i="2"/>
  <c r="J54" i="2"/>
  <c r="J55" i="2"/>
  <c r="J57" i="2"/>
  <c r="J58" i="2"/>
  <c r="J60" i="2"/>
  <c r="J62" i="2"/>
  <c r="J64" i="2"/>
  <c r="J66" i="2"/>
  <c r="J67" i="2"/>
  <c r="J69" i="2"/>
  <c r="J70" i="2"/>
  <c r="J72" i="2"/>
  <c r="J74" i="2"/>
  <c r="J76" i="2"/>
  <c r="J77" i="2"/>
  <c r="J45" i="2"/>
  <c r="J5" i="2"/>
  <c r="J34" i="2"/>
  <c r="J35" i="2"/>
  <c r="J36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F37" i="2"/>
  <c r="E37" i="2"/>
  <c r="B26" i="1"/>
  <c r="C26" i="1"/>
  <c r="D26" i="1"/>
  <c r="E26" i="1"/>
  <c r="F24" i="1"/>
  <c r="F23" i="1"/>
  <c r="G23" i="1" s="1"/>
  <c r="F22" i="1"/>
  <c r="G22" i="1" s="1"/>
  <c r="F21" i="1"/>
  <c r="G21" i="1" s="1"/>
  <c r="F20" i="1"/>
  <c r="F19" i="1"/>
  <c r="G19" i="1" s="1"/>
  <c r="F18" i="1"/>
  <c r="G18" i="1" s="1"/>
  <c r="F17" i="1"/>
  <c r="G17" i="1" s="1"/>
  <c r="F16" i="1"/>
  <c r="F15" i="1"/>
  <c r="G15" i="1" s="1"/>
  <c r="F14" i="1"/>
  <c r="G14" i="1" s="1"/>
  <c r="F13" i="1"/>
  <c r="F12" i="1"/>
  <c r="F11" i="1"/>
  <c r="F10" i="1"/>
  <c r="G10" i="1" s="1"/>
  <c r="I26" i="1"/>
  <c r="J26" i="1"/>
  <c r="K26" i="1"/>
  <c r="H26" i="1"/>
  <c r="L10" i="1"/>
  <c r="G37" i="2"/>
  <c r="L25" i="3"/>
  <c r="J80" i="3"/>
  <c r="J73" i="3"/>
  <c r="J76" i="3"/>
  <c r="J83" i="3"/>
  <c r="J86" i="3"/>
  <c r="L73" i="3"/>
  <c r="L76" i="3"/>
  <c r="L80" i="3"/>
  <c r="N80" i="3" s="1"/>
  <c r="L83" i="3"/>
  <c r="N83" i="3" s="1"/>
  <c r="L86" i="3"/>
  <c r="N86" i="3" s="1"/>
  <c r="J107" i="2"/>
  <c r="G106" i="2"/>
  <c r="F106" i="2"/>
  <c r="L12" i="1"/>
  <c r="J45" i="3"/>
  <c r="J62" i="3"/>
  <c r="J49" i="3"/>
  <c r="N37" i="3"/>
  <c r="J37" i="3"/>
  <c r="J25" i="3"/>
  <c r="N25" i="3"/>
  <c r="L18" i="1"/>
  <c r="L19" i="1"/>
  <c r="L20" i="1"/>
  <c r="L21" i="1"/>
  <c r="L22" i="1"/>
  <c r="L23" i="1"/>
  <c r="L24" i="1"/>
  <c r="L15" i="1"/>
  <c r="L16" i="1"/>
  <c r="L17" i="1"/>
  <c r="L14" i="1"/>
  <c r="L11" i="1"/>
  <c r="L13" i="1"/>
  <c r="N76" i="3"/>
  <c r="N73" i="3"/>
  <c r="N62" i="3"/>
  <c r="N58" i="3"/>
  <c r="N55" i="3"/>
  <c r="N52" i="3"/>
  <c r="N45" i="3"/>
  <c r="N33" i="3"/>
  <c r="J40" i="3"/>
  <c r="N49" i="3"/>
  <c r="J52" i="3"/>
  <c r="J55" i="3"/>
  <c r="J58" i="3"/>
  <c r="N88" i="3"/>
  <c r="G11" i="1"/>
  <c r="G13" i="1"/>
  <c r="G16" i="1"/>
  <c r="G20" i="1"/>
  <c r="G24" i="1"/>
  <c r="L26" i="1" l="1"/>
  <c r="G26" i="1"/>
  <c r="F26" i="1"/>
  <c r="J37" i="2"/>
</calcChain>
</file>

<file path=xl/sharedStrings.xml><?xml version="1.0" encoding="utf-8"?>
<sst xmlns="http://schemas.openxmlformats.org/spreadsheetml/2006/main" count="469" uniqueCount="212">
  <si>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</si>
  <si>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</si>
  <si>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</si>
  <si>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</si>
  <si>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</si>
  <si>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</si>
  <si>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</si>
  <si>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</si>
  <si>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</si>
  <si>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</si>
  <si>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</si>
  <si>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</si>
  <si>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</si>
  <si>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</si>
  <si>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</si>
  <si>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</si>
  <si>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</si>
  <si>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</si>
  <si>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</si>
  <si>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</si>
  <si>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</si>
  <si>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</si>
  <si>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</si>
  <si>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</si>
  <si>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</si>
  <si>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</si>
  <si>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</si>
  <si>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</si>
  <si>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</si>
  <si>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</si>
  <si>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</si>
  <si>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</si>
  <si>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</si>
  <si>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</si>
  <si>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</si>
  <si>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</si>
  <si>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</si>
  <si>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</si>
  <si>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</si>
  <si>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</si>
  <si>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</si>
  <si>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</si>
  <si>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</si>
  <si>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</si>
  <si>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</si>
  <si>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</si>
  <si>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</si>
  <si>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</si>
  <si>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</si>
  <si>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</si>
  <si>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</si>
  <si>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</si>
  <si>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</si>
  <si>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</si>
  <si>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</si>
  <si>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</si>
  <si>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</si>
  <si>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</si>
  <si>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</si>
  <si>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</si>
  <si>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</si>
  <si>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</si>
  <si>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</si>
  <si>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</si>
  <si>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</si>
  <si>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</si>
  <si>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</si>
  <si>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</si>
  <si>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</si>
  <si>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</si>
  <si>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</si>
  <si>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</si>
  <si>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</si>
  <si>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</si>
  <si>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</si>
  <si>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</si>
  <si>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</si>
  <si>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</si>
  <si>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</si>
  <si>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</si>
  <si>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</si>
  <si>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</si>
  <si>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</si>
  <si>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</si>
  <si>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</si>
  <si>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</si>
  <si>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</si>
  <si>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</si>
  <si>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</si>
  <si>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</si>
  <si>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</si>
  <si>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</si>
  <si>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</si>
  <si>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</si>
  <si>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</si>
  <si>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</si>
  <si>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</si>
  <si>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</si>
  <si>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>14645795C</t>
  </si>
  <si>
    <t>14645796C</t>
  </si>
  <si>
    <t xml:space="preserve">Total General Fund Balance/Interest         </t>
  </si>
  <si>
    <t>14642382E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</si>
  <si>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</si>
  <si>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</si>
  <si>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</si>
  <si>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</si>
  <si>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</si>
  <si>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</si>
  <si>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</si>
  <si>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</si>
  <si>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</si>
  <si>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t>General Fund Total</t>
  </si>
  <si>
    <t>14643763D</t>
  </si>
  <si>
    <t>14643760D</t>
  </si>
  <si>
    <t>14643757D</t>
  </si>
  <si>
    <t>FFIN Operations Checks Fund</t>
  </si>
  <si>
    <t>14645849D</t>
  </si>
  <si>
    <t>14645850D</t>
  </si>
  <si>
    <t>14645851D</t>
  </si>
  <si>
    <t>Prosperity Bk          .50%</t>
  </si>
  <si>
    <t>Prosperity Bk          .55%</t>
  </si>
  <si>
    <t>Prosperity Bk          .65%</t>
  </si>
  <si>
    <t>Prosperity Bk CD</t>
  </si>
  <si>
    <t>1st Qtr</t>
  </si>
  <si>
    <t>14645795D</t>
  </si>
  <si>
    <t>14645796D</t>
  </si>
  <si>
    <t>Prosperity Bk          .30%</t>
  </si>
  <si>
    <t>1st Quarter</t>
  </si>
  <si>
    <t>Capital Construction</t>
  </si>
  <si>
    <r>
      <t>Prosperity Bk CD         .</t>
    </r>
    <r>
      <rPr>
        <sz val="7"/>
        <rFont val="Arial"/>
        <family val="2"/>
      </rPr>
      <t>50%</t>
    </r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</si>
  <si>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</si>
  <si>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</si>
  <si>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</si>
  <si>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</si>
  <si>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</si>
  <si>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</si>
  <si>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</si>
  <si>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</si>
  <si>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2nd Qtr</t>
  </si>
  <si>
    <t>FFIN Departmental Deposit</t>
  </si>
  <si>
    <t xml:space="preserve">FFIN Operations Deposit </t>
  </si>
  <si>
    <t>4497WOWL8</t>
  </si>
  <si>
    <t>WF Mizuho    CD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</si>
  <si>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</si>
  <si>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</si>
  <si>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</si>
  <si>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</si>
  <si>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</si>
  <si>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</si>
  <si>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</si>
  <si>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25153JY87</t>
  </si>
  <si>
    <t>0027AOYN5</t>
  </si>
  <si>
    <t>14645843D</t>
  </si>
  <si>
    <t>14645844D</t>
  </si>
  <si>
    <t>WF Safra        CD   .50%</t>
  </si>
  <si>
    <t>WF BMW        CD   .70%</t>
  </si>
  <si>
    <t>WF Mizuho     CD    .40%</t>
  </si>
  <si>
    <t>WF Goldman  CD   .70%</t>
  </si>
  <si>
    <t>First Financial</t>
  </si>
  <si>
    <t>WF Deutsche CP   .44%</t>
  </si>
  <si>
    <t>WF Abbey      CP   .38%</t>
  </si>
  <si>
    <t>WF ING           CP    .46%</t>
  </si>
  <si>
    <t xml:space="preserve">TexPool Pime </t>
  </si>
  <si>
    <t>BBVA/TexPool/FFIN  Comm Corrections</t>
  </si>
  <si>
    <t>WF Ing           CP</t>
  </si>
  <si>
    <t>WF Deutsche CP</t>
  </si>
  <si>
    <t>WF Abbey     CP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</si>
  <si>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</si>
  <si>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</si>
  <si>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</si>
  <si>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</si>
  <si>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</si>
  <si>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</si>
  <si>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</si>
  <si>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</si>
  <si>
    <t>3rd Qtr</t>
  </si>
  <si>
    <t>WF (FHLMC)           .45%</t>
  </si>
  <si>
    <t>3134G4B23</t>
  </si>
  <si>
    <t>CLOSED</t>
  </si>
  <si>
    <t>WF (FHLMC)</t>
  </si>
  <si>
    <t xml:space="preserve">    4 Commercial Paper</t>
  </si>
  <si>
    <r>
      <t xml:space="preserve">TexPool           </t>
    </r>
    <r>
      <rPr>
        <sz val="7"/>
        <rFont val="Arial"/>
        <family val="2"/>
      </rPr>
      <t>EOM avg .0394%</t>
    </r>
  </si>
  <si>
    <r>
      <t xml:space="preserve">BBVA Compass     </t>
    </r>
    <r>
      <rPr>
        <sz val="7"/>
        <rFont val="Arial"/>
        <family val="2"/>
      </rPr>
      <t>.2840</t>
    </r>
    <r>
      <rPr>
        <sz val="10"/>
        <rFont val="Arial"/>
        <family val="2"/>
      </rPr>
      <t>%</t>
    </r>
  </si>
  <si>
    <r>
      <t xml:space="preserve">First Financial          </t>
    </r>
    <r>
      <rPr>
        <sz val="7"/>
        <rFont val="Arial"/>
        <family val="2"/>
      </rPr>
      <t>.2430%</t>
    </r>
  </si>
  <si>
    <t>4th Qtr</t>
  </si>
  <si>
    <r>
      <t xml:space="preserve">WF </t>
    </r>
    <r>
      <rPr>
        <sz val="7"/>
        <rFont val="Arial"/>
        <family val="2"/>
      </rPr>
      <t>I</t>
    </r>
    <r>
      <rPr>
        <sz val="8"/>
        <rFont val="Arial"/>
        <family val="2"/>
      </rPr>
      <t xml:space="preserve">ndianapolis BND   </t>
    </r>
    <r>
      <rPr>
        <sz val="10"/>
        <rFont val="Arial"/>
        <family val="2"/>
      </rPr>
      <t xml:space="preserve"> .90%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</si>
  <si>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</si>
  <si>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</si>
  <si>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</si>
  <si>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</si>
  <si>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</si>
  <si>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</si>
  <si>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</si>
  <si>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</si>
  <si>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r>
      <t xml:space="preserve">TexPool/FFB           </t>
    </r>
    <r>
      <rPr>
        <sz val="7"/>
        <rFont val="Arial"/>
        <family val="2"/>
      </rPr>
      <t>EOM avg .0394%</t>
    </r>
  </si>
  <si>
    <t>TP and FFB Interest combined on the EOY report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</si>
  <si>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</si>
  <si>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</si>
  <si>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</si>
  <si>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</si>
  <si>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</si>
  <si>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</si>
  <si>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>ADJ WF (FHLMC)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</si>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</sst>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0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3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6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4" xfId="1" applyNumberFormat="1" applyFont="1" applyFill="1" applyBorder="1" applyAlignment="1" applyProtection="1"/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4" xfId="1" applyNumberFormat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/>
    <xf numFmtId="164" fontId="4" fillId="0" borderId="5" xfId="1" applyFont="1" applyFill="1" applyBorder="1" applyAlignment="1" applyProtection="1"/>
    <xf numFmtId="4" fontId="5" fillId="0" borderId="5" xfId="1" applyNumberFormat="1" applyFont="1" applyFill="1" applyBorder="1" applyAlignment="1" applyProtection="1"/>
    <xf numFmtId="4" fontId="16" fillId="0" borderId="6" xfId="1" applyNumberFormat="1" applyFont="1" applyFill="1" applyBorder="1" applyAlignment="1" applyProtection="1"/>
    <xf numFmtId="164" fontId="16" fillId="0" borderId="6" xfId="1" applyFont="1" applyFill="1" applyBorder="1" applyAlignment="1" applyProtection="1"/>
    <xf numFmtId="164" fontId="1" fillId="0" borderId="6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3" applyNumberFormat="1" applyFill="1" applyBorder="1" applyAlignment="1" applyProtection="1">
      <alignment horizontal="center"/>
    </xf>
    <xf numFmtId="39" fontId="15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6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5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8" xfId="0" applyFont="1" applyBorder="1"/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164" fontId="0" fillId="0" borderId="6" xfId="1" applyFont="1" applyFill="1" applyBorder="1" applyAlignment="1" applyProtection="1"/>
    <xf numFmtId="0" fontId="18" fillId="2" borderId="0" xfId="0" applyFont="1" applyFill="1" applyBorder="1"/>
    <xf numFmtId="164" fontId="18" fillId="2" borderId="0" xfId="1" applyFont="1" applyFill="1" applyBorder="1" applyAlignment="1" applyProtection="1"/>
    <xf numFmtId="164" fontId="18" fillId="3" borderId="0" xfId="1" applyNumberFormat="1" applyFont="1" applyFill="1" applyBorder="1" applyAlignment="1" applyProtection="1"/>
    <xf numFmtId="16" fontId="18" fillId="2" borderId="0" xfId="1" applyNumberFormat="1" applyFont="1" applyFill="1" applyBorder="1" applyAlignment="1" applyProtection="1">
      <alignment horizontal="center"/>
    </xf>
    <xf numFmtId="164" fontId="18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64" fontId="0" fillId="7" borderId="0" xfId="1" applyFont="1" applyFill="1" applyBorder="1" applyAlignment="1" applyProtection="1"/>
    <xf numFmtId="0" fontId="0" fillId="7" borderId="0" xfId="0" applyFill="1"/>
    <xf numFmtId="0" fontId="2" fillId="7" borderId="0" xfId="0" applyFont="1" applyFill="1" applyBorder="1"/>
    <xf numFmtId="165" fontId="15" fillId="0" borderId="0" xfId="3"/>
    <xf numFmtId="165" fontId="2" fillId="7" borderId="0" xfId="3" applyFont="1" applyFill="1" applyBorder="1" applyAlignment="1" applyProtection="1">
      <alignment horizontal="right"/>
    </xf>
    <xf numFmtId="165" fontId="2" fillId="7" borderId="0" xfId="3" applyFont="1" applyFill="1" applyBorder="1" applyAlignment="1" applyProtection="1"/>
    <xf numFmtId="165" fontId="2" fillId="7" borderId="0" xfId="3" applyFont="1" applyFill="1"/>
    <xf numFmtId="0" fontId="3" fillId="0" borderId="0" xfId="0" applyFont="1" applyFill="1" applyBorder="1" applyAlignment="1"/>
    <xf numFmtId="164" fontId="3" fillId="7" borderId="0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Report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27808"/>
        <c:axId val="76729344"/>
      </c:barChart>
      <c:catAx>
        <c:axId val="7672780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29344"/>
        <c:crosses val="autoZero"/>
        <c:auto val="1"/>
        <c:lblAlgn val="ctr"/>
        <c:lblOffset val="100"/>
        <c:tickMarkSkip val="1"/>
        <c:noMultiLvlLbl val="0"/>
      </c:catAx>
      <c:valAx>
        <c:axId val="7672934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27808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Diversifiaction of Market Value </a:t>
            </a:r>
          </a:p>
        </c:rich>
      </c:tx>
      <c:layout>
        <c:manualLayout>
          <c:xMode val="edge"/>
          <c:yMode val="edge"/>
          <c:x val="0.16510903426791276"/>
          <c:y val="4.390243902439024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1"/>
          <c:order val="1"/>
          <c:dPt>
            <c:idx val="1"/>
            <c:bubble3D val="0"/>
          </c:dPt>
          <c:dPt>
            <c:idx val="2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32596875.489999995</c:v>
                </c:pt>
                <c:pt idx="1">
                  <c:v>7991617.8899999997</c:v>
                </c:pt>
                <c:pt idx="2">
                  <c:v>1999328</c:v>
                </c:pt>
                <c:pt idx="3">
                  <c:v>2998571.12</c:v>
                </c:pt>
              </c:numCache>
            </c:numRef>
          </c:val>
        </c:ser>
        <c:ser>
          <c:idx val="2"/>
          <c:order val="2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30607381.709999997</c:v>
                </c:pt>
                <c:pt idx="1">
                  <c:v>4992141.51</c:v>
                </c:pt>
                <c:pt idx="2">
                  <c:v>2338422</c:v>
                </c:pt>
                <c:pt idx="3">
                  <c:v>1999708.34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30607381.709999997</c:v>
                </c:pt>
                <c:pt idx="1">
                  <c:v>4992141.51</c:v>
                </c:pt>
                <c:pt idx="2">
                  <c:v>2338422</c:v>
                </c:pt>
                <c:pt idx="3">
                  <c:v>1999708.34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ser>
          <c:idx val="0"/>
          <c:order val="0"/>
          <c:dLbls>
            <c:delete val="1"/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-1989493.78</c:v>
                </c:pt>
                <c:pt idx="1">
                  <c:v>-2999476.38</c:v>
                </c:pt>
                <c:pt idx="2">
                  <c:v>339094</c:v>
                </c:pt>
                <c:pt idx="3">
                  <c:v>-998862.78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Diversifiaction of Market Value </a:t>
            </a:r>
          </a:p>
        </c:rich>
      </c:tx>
      <c:layout>
        <c:manualLayout>
          <c:xMode val="edge"/>
          <c:yMode val="edge"/>
          <c:x val="0.16510903426791276"/>
          <c:y val="4.390243902439024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30607381.709999997</c:v>
                </c:pt>
                <c:pt idx="1">
                  <c:v>4992141.51</c:v>
                </c:pt>
                <c:pt idx="2">
                  <c:v>2338422</c:v>
                </c:pt>
                <c:pt idx="3">
                  <c:v>1999708.34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85724</xdr:colOff>
      <xdr:row>28</xdr:row>
      <xdr:rowOff>133349</xdr:rowOff>
    </xdr:from>
    <xdr:to>
      <xdr:col>4</xdr:col>
      <xdr:colOff>123825</xdr:colOff>
      <xdr:row>41</xdr:row>
      <xdr:rowOff>19049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29</xdr:row>
      <xdr:rowOff>28575</xdr:rowOff>
    </xdr:from>
    <xdr:to>
      <xdr:col>10</xdr:col>
      <xdr:colOff>142875</xdr:colOff>
      <xdr:row>41</xdr:row>
      <xdr:rowOff>9525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29</xdr:row>
      <xdr:rowOff>28575</xdr:rowOff>
    </xdr:from>
    <xdr:to>
      <xdr:col>10</xdr:col>
      <xdr:colOff>161925</xdr:colOff>
      <xdr:row>41</xdr:row>
      <xdr:rowOff>38100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B9" sqref="B9"/>
    </sheetView>
  </sheetViews>
  <sheetFormatPr defaultRowHeight="12.75" x14ac:dyDescent="0.2"/>
  <cols>
    <col min="1" max="1" width="22.855468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84" customFormat="1" ht="19.5" x14ac:dyDescent="0.3">
      <c r="B5" s="185"/>
      <c r="C5" s="185"/>
      <c r="D5" s="188" t="s">
        <v>190</v>
      </c>
      <c r="E5" s="185"/>
      <c r="F5" s="185"/>
      <c r="G5" s="186"/>
      <c r="H5" s="185"/>
      <c r="I5" s="185"/>
      <c r="J5" s="187" t="s">
        <v>190</v>
      </c>
      <c r="K5" s="185"/>
      <c r="L5" s="185"/>
    </row>
    <row r="6" spans="1:12" s="11" customFormat="1" x14ac:dyDescent="0.2">
      <c r="B6" s="3"/>
      <c r="C6" s="3"/>
      <c r="D6" s="12">
        <v>41426</v>
      </c>
      <c r="E6" s="3"/>
      <c r="F6" s="3"/>
      <c r="G6" s="10"/>
      <c r="H6" s="3"/>
      <c r="I6" s="3"/>
      <c r="J6" s="12">
        <v>41530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78" t="s">
        <v>167</v>
      </c>
      <c r="C8" s="13" t="s">
        <v>1</v>
      </c>
      <c r="D8" s="13" t="s">
        <v>2</v>
      </c>
      <c r="E8" s="3"/>
      <c r="F8" s="3"/>
      <c r="G8" s="10"/>
      <c r="H8" s="178" t="s">
        <v>167</v>
      </c>
      <c r="I8" s="13" t="s">
        <v>1</v>
      </c>
      <c r="J8" s="13" t="s">
        <v>2</v>
      </c>
    </row>
    <row r="9" spans="1:12" s="16" customFormat="1" x14ac:dyDescent="0.2">
      <c r="A9" s="14"/>
      <c r="B9" s="180" t="s">
        <v>211</v>
      </c>
      <c r="C9" s="15" t="s">
        <v>3</v>
      </c>
      <c r="D9" s="15" t="s">
        <v>201</v>
      </c>
      <c r="E9" s="15" t="s">
        <v>4</v>
      </c>
      <c r="F9" s="15" t="s">
        <v>5</v>
      </c>
      <c r="G9" s="10"/>
      <c r="H9" s="180" t="s">
        <v>211</v>
      </c>
      <c r="I9" s="15" t="s">
        <v>3</v>
      </c>
      <c r="J9" s="15" t="s">
        <v>188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77">
        <v>15836091.33</v>
      </c>
      <c r="C10" s="18">
        <v>6991617.8899999997</v>
      </c>
      <c r="D10" s="18">
        <v>1999328</v>
      </c>
      <c r="E10" s="18">
        <v>2998571.12</v>
      </c>
      <c r="F10" s="18">
        <f>SUM(B10:E10)</f>
        <v>27825608.34</v>
      </c>
      <c r="G10" s="19">
        <f t="shared" ref="G10:G24" si="0">SUM(C10:F10)</f>
        <v>39815125.350000001</v>
      </c>
      <c r="H10" s="177">
        <v>12447888.539999999</v>
      </c>
      <c r="I10" s="18">
        <v>4992141.51</v>
      </c>
      <c r="J10" s="18">
        <v>2338422</v>
      </c>
      <c r="K10" s="18">
        <v>1999708.34</v>
      </c>
      <c r="L10" s="18">
        <f>SUM(H10:K10)</f>
        <v>21778160.389999997</v>
      </c>
    </row>
    <row r="11" spans="1:12" s="17" customFormat="1" x14ac:dyDescent="0.2">
      <c r="A11" s="17" t="s">
        <v>7</v>
      </c>
      <c r="B11" s="18">
        <v>1194843.26</v>
      </c>
      <c r="C11" s="18"/>
      <c r="D11" s="18"/>
      <c r="E11" s="18"/>
      <c r="F11" s="18">
        <f>SUM(B11:E11)</f>
        <v>1194843.26</v>
      </c>
      <c r="G11" s="19">
        <f t="shared" si="0"/>
        <v>1194843.26</v>
      </c>
      <c r="H11" s="18">
        <v>1195611.92</v>
      </c>
      <c r="I11" s="18"/>
      <c r="J11" s="18"/>
      <c r="K11" s="18"/>
      <c r="L11" s="18">
        <f t="shared" ref="L11:L24" si="1">SUM(H11:K11)</f>
        <v>1195611.92</v>
      </c>
    </row>
    <row r="12" spans="1:12" s="17" customFormat="1" x14ac:dyDescent="0.2">
      <c r="A12" s="17" t="s">
        <v>128</v>
      </c>
      <c r="B12" s="18">
        <v>1987738.2</v>
      </c>
      <c r="C12" s="18"/>
      <c r="D12" s="18"/>
      <c r="E12" s="18"/>
      <c r="F12" s="18">
        <f>SUM(B12:E12)</f>
        <v>1987738.2</v>
      </c>
      <c r="G12" s="19"/>
      <c r="H12" s="18">
        <v>1477055.65</v>
      </c>
      <c r="I12" s="18"/>
      <c r="J12" s="18"/>
      <c r="K12" s="18"/>
      <c r="L12" s="18">
        <f>SUM(H12:K12)</f>
        <v>1477055.65</v>
      </c>
    </row>
    <row r="13" spans="1:12" s="17" customFormat="1" x14ac:dyDescent="0.2">
      <c r="A13" s="17" t="s">
        <v>8</v>
      </c>
      <c r="B13" s="18">
        <v>12528.65</v>
      </c>
      <c r="C13" s="18"/>
      <c r="D13" s="18"/>
      <c r="E13" s="18"/>
      <c r="F13" s="18">
        <f t="shared" ref="F13:F24" si="2">SUM(B13:E13)</f>
        <v>12528.65</v>
      </c>
      <c r="G13" s="19">
        <f t="shared" si="0"/>
        <v>12528.65</v>
      </c>
      <c r="H13" s="18">
        <v>12530.1</v>
      </c>
      <c r="I13" s="18"/>
      <c r="J13" s="18"/>
      <c r="K13" s="18"/>
      <c r="L13" s="18">
        <f t="shared" si="1"/>
        <v>12530.1</v>
      </c>
    </row>
    <row r="14" spans="1:12" s="17" customFormat="1" x14ac:dyDescent="0.2">
      <c r="A14" s="17" t="s">
        <v>9</v>
      </c>
      <c r="B14" s="20">
        <v>1374539.72</v>
      </c>
      <c r="C14" s="18">
        <v>1000000</v>
      </c>
      <c r="D14" s="20"/>
      <c r="E14" s="18"/>
      <c r="F14" s="18">
        <f t="shared" si="2"/>
        <v>2374539.7199999997</v>
      </c>
      <c r="G14" s="19">
        <f t="shared" si="0"/>
        <v>3374539.7199999997</v>
      </c>
      <c r="H14" s="20">
        <v>2358836.7400000002</v>
      </c>
      <c r="I14" s="18"/>
      <c r="J14" s="20"/>
      <c r="K14" s="18"/>
      <c r="L14" s="18">
        <f t="shared" si="1"/>
        <v>2358836.7400000002</v>
      </c>
    </row>
    <row r="15" spans="1:12" s="17" customFormat="1" x14ac:dyDescent="0.2">
      <c r="A15" s="17" t="s">
        <v>10</v>
      </c>
      <c r="B15" s="18">
        <v>1498683.2</v>
      </c>
      <c r="C15" s="18"/>
      <c r="D15" s="18"/>
      <c r="E15" s="18"/>
      <c r="F15" s="18">
        <f t="shared" si="2"/>
        <v>1498683.2</v>
      </c>
      <c r="G15" s="19">
        <f t="shared" si="0"/>
        <v>1498683.2</v>
      </c>
      <c r="H15" s="18">
        <v>1123697.6599999999</v>
      </c>
      <c r="I15" s="18"/>
      <c r="J15" s="18"/>
      <c r="K15" s="18"/>
      <c r="L15" s="18">
        <f t="shared" si="1"/>
        <v>1123697.6599999999</v>
      </c>
    </row>
    <row r="16" spans="1:12" s="17" customFormat="1" x14ac:dyDescent="0.2">
      <c r="A16" s="17" t="s">
        <v>11</v>
      </c>
      <c r="B16" s="18">
        <v>98499.8</v>
      </c>
      <c r="C16" s="18"/>
      <c r="D16" s="18"/>
      <c r="E16" s="18"/>
      <c r="F16" s="18">
        <f t="shared" si="2"/>
        <v>98499.8</v>
      </c>
      <c r="G16" s="19">
        <f t="shared" si="0"/>
        <v>98499.8</v>
      </c>
      <c r="H16" s="18">
        <v>722375.63</v>
      </c>
      <c r="I16" s="18"/>
      <c r="J16" s="18"/>
      <c r="K16" s="18"/>
      <c r="L16" s="18">
        <f t="shared" si="1"/>
        <v>722375.63</v>
      </c>
    </row>
    <row r="17" spans="1:12" s="17" customFormat="1" x14ac:dyDescent="0.2">
      <c r="A17" s="17" t="s">
        <v>12</v>
      </c>
      <c r="B17" s="18">
        <v>9176.8799999999992</v>
      </c>
      <c r="C17" s="18"/>
      <c r="D17" s="18"/>
      <c r="E17" s="18"/>
      <c r="F17" s="18">
        <f t="shared" si="2"/>
        <v>9176.8799999999992</v>
      </c>
      <c r="G17" s="19">
        <f t="shared" si="0"/>
        <v>9176.8799999999992</v>
      </c>
      <c r="H17" s="18">
        <v>9177.86</v>
      </c>
      <c r="I17" s="18"/>
      <c r="J17" s="18"/>
      <c r="K17" s="18"/>
      <c r="L17" s="18">
        <f t="shared" si="1"/>
        <v>9177.86</v>
      </c>
    </row>
    <row r="18" spans="1:12" s="17" customFormat="1" x14ac:dyDescent="0.2">
      <c r="A18" s="17" t="s">
        <v>13</v>
      </c>
      <c r="B18" s="21">
        <v>104702.54</v>
      </c>
      <c r="C18" s="18"/>
      <c r="D18" s="21"/>
      <c r="E18" s="18"/>
      <c r="F18" s="18">
        <f t="shared" si="2"/>
        <v>104702.54</v>
      </c>
      <c r="G18" s="19">
        <f t="shared" si="0"/>
        <v>104702.54</v>
      </c>
      <c r="H18" s="21">
        <v>102574.88</v>
      </c>
      <c r="I18" s="18"/>
      <c r="J18" s="21"/>
      <c r="K18" s="18"/>
      <c r="L18" s="18">
        <f t="shared" si="1"/>
        <v>102574.88</v>
      </c>
    </row>
    <row r="19" spans="1:12" s="17" customFormat="1" x14ac:dyDescent="0.2">
      <c r="A19" s="17" t="s">
        <v>14</v>
      </c>
      <c r="B19" s="21">
        <v>399614.95</v>
      </c>
      <c r="C19" s="18"/>
      <c r="D19" s="21"/>
      <c r="E19" s="18"/>
      <c r="F19" s="18">
        <f t="shared" si="2"/>
        <v>399614.95</v>
      </c>
      <c r="G19" s="19">
        <f t="shared" si="0"/>
        <v>399614.95</v>
      </c>
      <c r="H19" s="21">
        <v>405083.33</v>
      </c>
      <c r="I19" s="18"/>
      <c r="J19" s="21"/>
      <c r="K19" s="18"/>
      <c r="L19" s="18">
        <f t="shared" si="1"/>
        <v>405083.33</v>
      </c>
    </row>
    <row r="20" spans="1:12" s="17" customFormat="1" x14ac:dyDescent="0.2">
      <c r="A20" s="17" t="s">
        <v>15</v>
      </c>
      <c r="B20" s="18">
        <v>778284.85</v>
      </c>
      <c r="C20" s="18"/>
      <c r="D20" s="18"/>
      <c r="E20" s="18"/>
      <c r="F20" s="18">
        <f t="shared" si="2"/>
        <v>778284.85</v>
      </c>
      <c r="G20" s="19">
        <f t="shared" si="0"/>
        <v>778284.85</v>
      </c>
      <c r="H20" s="18">
        <v>826996.73</v>
      </c>
      <c r="I20" s="18"/>
      <c r="J20" s="18"/>
      <c r="K20" s="18"/>
      <c r="L20" s="18">
        <f t="shared" si="1"/>
        <v>826996.73</v>
      </c>
    </row>
    <row r="21" spans="1:12" s="17" customFormat="1" x14ac:dyDescent="0.2">
      <c r="A21" s="17" t="s">
        <v>16</v>
      </c>
      <c r="B21" s="18">
        <v>409687.55</v>
      </c>
      <c r="C21" s="18"/>
      <c r="D21" s="18"/>
      <c r="E21" s="18"/>
      <c r="F21" s="18">
        <f t="shared" si="2"/>
        <v>409687.55</v>
      </c>
      <c r="G21" s="19">
        <f t="shared" si="0"/>
        <v>409687.55</v>
      </c>
      <c r="H21" s="18">
        <v>835265.16</v>
      </c>
      <c r="I21" s="18"/>
      <c r="J21" s="18"/>
      <c r="K21" s="18"/>
      <c r="L21" s="18">
        <f t="shared" si="1"/>
        <v>835265.16</v>
      </c>
    </row>
    <row r="22" spans="1:12" s="17" customFormat="1" x14ac:dyDescent="0.2">
      <c r="A22" s="17" t="s">
        <v>17</v>
      </c>
      <c r="B22" s="18">
        <v>798849.39</v>
      </c>
      <c r="C22" s="18"/>
      <c r="D22" s="18"/>
      <c r="E22" s="18"/>
      <c r="F22" s="18">
        <f t="shared" si="2"/>
        <v>798849.39</v>
      </c>
      <c r="G22" s="19">
        <f t="shared" si="0"/>
        <v>798849.39</v>
      </c>
      <c r="H22" s="18">
        <v>804992.85</v>
      </c>
      <c r="I22" s="18"/>
      <c r="J22" s="18"/>
      <c r="K22" s="18"/>
      <c r="L22" s="18">
        <f t="shared" si="1"/>
        <v>804992.85</v>
      </c>
    </row>
    <row r="23" spans="1:12" s="17" customFormat="1" x14ac:dyDescent="0.2">
      <c r="A23" s="17" t="s">
        <v>18</v>
      </c>
      <c r="B23" s="18">
        <v>537791.65</v>
      </c>
      <c r="C23" s="18"/>
      <c r="D23" s="18"/>
      <c r="E23" s="18"/>
      <c r="F23" s="18">
        <f t="shared" si="2"/>
        <v>537791.65</v>
      </c>
      <c r="G23" s="19">
        <f t="shared" si="0"/>
        <v>537791.65</v>
      </c>
      <c r="H23" s="18">
        <v>532490.30000000005</v>
      </c>
      <c r="I23" s="18"/>
      <c r="J23" s="18"/>
      <c r="K23" s="18"/>
      <c r="L23" s="18">
        <f t="shared" si="1"/>
        <v>532490.30000000005</v>
      </c>
    </row>
    <row r="24" spans="1:12" s="17" customFormat="1" x14ac:dyDescent="0.2">
      <c r="A24" s="17" t="s">
        <v>19</v>
      </c>
      <c r="B24" s="18">
        <v>7555843.5199999996</v>
      </c>
      <c r="C24" s="18"/>
      <c r="D24" s="18"/>
      <c r="E24" s="18"/>
      <c r="F24" s="18">
        <f t="shared" si="2"/>
        <v>7555843.5199999996</v>
      </c>
      <c r="G24" s="19">
        <f t="shared" si="0"/>
        <v>7555843.5199999996</v>
      </c>
      <c r="H24" s="18">
        <v>7752804.3600000003</v>
      </c>
      <c r="I24" s="18"/>
      <c r="J24" s="18"/>
      <c r="K24" s="18"/>
      <c r="L24" s="18">
        <f t="shared" si="1"/>
        <v>7752804.3600000003</v>
      </c>
    </row>
    <row r="25" spans="1:12" s="14" customFormat="1" x14ac:dyDescent="0.2">
      <c r="B25" s="22"/>
      <c r="C25" s="3"/>
      <c r="D25" s="22"/>
      <c r="E25" s="3"/>
      <c r="F25" s="3"/>
      <c r="G25" s="23"/>
      <c r="H25" s="22"/>
      <c r="I25" s="3"/>
      <c r="J25" s="22"/>
      <c r="K25" s="3"/>
      <c r="L25" s="3"/>
    </row>
    <row r="26" spans="1:12" s="17" customFormat="1" x14ac:dyDescent="0.2">
      <c r="A26" s="24" t="s">
        <v>5</v>
      </c>
      <c r="B26" s="18">
        <f>SUM(B10:B25)</f>
        <v>32596875.489999995</v>
      </c>
      <c r="C26" s="18">
        <f>SUM(C10:C25)</f>
        <v>7991617.8899999997</v>
      </c>
      <c r="D26" s="18">
        <f>SUM(D10:D25)</f>
        <v>1999328</v>
      </c>
      <c r="E26" s="18">
        <f>SUM(E10:E25)</f>
        <v>2998571.12</v>
      </c>
      <c r="F26" s="18">
        <f>SUM(B26:E26)</f>
        <v>45586392.499999993</v>
      </c>
      <c r="G26" s="19">
        <f t="shared" ref="G26:K26" si="3">SUM(G10:G25)</f>
        <v>56588171.310000002</v>
      </c>
      <c r="H26" s="18">
        <f t="shared" si="3"/>
        <v>30607381.709999997</v>
      </c>
      <c r="I26" s="18">
        <f t="shared" si="3"/>
        <v>4992141.51</v>
      </c>
      <c r="J26" s="18">
        <f t="shared" si="3"/>
        <v>2338422</v>
      </c>
      <c r="K26" s="18">
        <f t="shared" si="3"/>
        <v>1999708.34</v>
      </c>
      <c r="L26" s="18">
        <f>SUM(H26:K26)</f>
        <v>39937653.560000002</v>
      </c>
    </row>
    <row r="27" spans="1:12" x14ac:dyDescent="0.2">
      <c r="B27" s="3"/>
      <c r="C27" s="3"/>
      <c r="D27" s="3"/>
      <c r="E27" s="3"/>
      <c r="F27" s="3"/>
      <c r="G27" s="10"/>
    </row>
    <row r="28" spans="1:12" x14ac:dyDescent="0.2">
      <c r="A28" t="s">
        <v>20</v>
      </c>
      <c r="B28" s="3"/>
      <c r="C28" s="3"/>
      <c r="D28" s="3"/>
      <c r="E28" s="3"/>
      <c r="F28" s="3"/>
      <c r="G28" s="10"/>
      <c r="H28" s="3">
        <v>-1989493.78</v>
      </c>
      <c r="I28" s="3">
        <v>-2999476.38</v>
      </c>
      <c r="J28" s="3">
        <v>339094</v>
      </c>
      <c r="K28" s="3">
        <v>-998862.78</v>
      </c>
      <c r="L28" s="3">
        <f>SUM(H28:K28)</f>
        <v>-5648738.9400000004</v>
      </c>
    </row>
    <row r="29" spans="1:12" x14ac:dyDescent="0.2">
      <c r="B29" s="3"/>
      <c r="C29" s="22"/>
      <c r="D29" s="3"/>
      <c r="E29" s="3"/>
      <c r="F29" s="7"/>
      <c r="G29" s="23"/>
      <c r="L29"/>
    </row>
    <row r="30" spans="1:12" x14ac:dyDescent="0.2">
      <c r="B30" s="3"/>
      <c r="C30" s="3">
        <v>0</v>
      </c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189</v>
      </c>
    </row>
    <row r="34" spans="2:12" x14ac:dyDescent="0.2">
      <c r="B34" s="3"/>
      <c r="C34" s="3"/>
      <c r="D34" s="3"/>
      <c r="E34" s="3" t="s">
        <v>172</v>
      </c>
      <c r="F34" s="3"/>
      <c r="G34" s="25"/>
      <c r="K34" s="3" t="s">
        <v>168</v>
      </c>
    </row>
    <row r="35" spans="2:12" x14ac:dyDescent="0.2">
      <c r="B35" s="3"/>
      <c r="C35" s="3"/>
      <c r="D35" s="3"/>
      <c r="E35" s="3" t="s">
        <v>173</v>
      </c>
      <c r="F35" s="3"/>
      <c r="G35" s="25"/>
      <c r="K35" s="3" t="s">
        <v>169</v>
      </c>
    </row>
    <row r="36" spans="2:12" x14ac:dyDescent="0.2">
      <c r="B36" s="3"/>
      <c r="C36" s="3"/>
      <c r="D36" s="3"/>
      <c r="E36" s="3" t="s">
        <v>174</v>
      </c>
      <c r="F36" s="3"/>
      <c r="G36" s="25"/>
      <c r="K36" s="3" t="s">
        <v>170</v>
      </c>
    </row>
    <row r="37" spans="2:12" x14ac:dyDescent="0.2">
      <c r="B37" s="3"/>
      <c r="C37" s="3"/>
      <c r="D37" s="3"/>
      <c r="E37" s="3" t="s">
        <v>180</v>
      </c>
      <c r="F37" s="3"/>
      <c r="G37" s="25"/>
      <c r="K37" s="3" t="s">
        <v>171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showGridLines="0" topLeftCell="A61" zoomScale="120" zoomScaleNormal="120" workbookViewId="0">
      <selection activeCell="G78" sqref="G78"/>
    </sheetView>
  </sheetViews>
  <sheetFormatPr defaultRowHeight="12.75" x14ac:dyDescent="0.2"/>
  <cols>
    <col min="1" max="1" width="31.7109375" style="26" customWidth="1"/>
    <col min="2" max="2" width="23.5703125" style="98" customWidth="1"/>
    <col min="3" max="3" width="11.140625" style="26" customWidth="1"/>
    <col min="4" max="4" width="13" style="27" customWidth="1"/>
    <col min="5" max="5" width="24.5703125" style="28" customWidth="1"/>
    <col min="6" max="6" width="15.42578125" style="29" customWidth="1"/>
    <col min="7" max="7" width="15.7109375" style="29" customWidth="1"/>
    <col min="8" max="8" width="12.42578125" style="169" customWidth="1"/>
    <col min="9" max="9" width="0" style="3" hidden="1" customWidth="1"/>
    <col min="10" max="10" width="11.85546875" style="3" bestFit="1" customWidth="1"/>
    <col min="11" max="11" width="12.42578125" style="169" customWidth="1"/>
    <col min="12" max="12" width="12" customWidth="1"/>
    <col min="13" max="13" width="12.42578125" style="169" customWidth="1"/>
    <col min="14" max="16" width="9.7109375" bestFit="1" customWidth="1"/>
    <col min="17" max="17" width="10.5703125" bestFit="1" customWidth="1"/>
  </cols>
  <sheetData>
    <row r="1" spans="1:16" x14ac:dyDescent="0.2">
      <c r="A1"/>
      <c r="B1" s="11"/>
      <c r="C1"/>
      <c r="D1"/>
      <c r="E1" s="30"/>
      <c r="F1" s="3"/>
      <c r="G1" s="3"/>
      <c r="H1" s="36" t="s">
        <v>184</v>
      </c>
      <c r="I1" s="31" t="s">
        <v>21</v>
      </c>
      <c r="J1" s="31" t="s">
        <v>94</v>
      </c>
      <c r="K1" s="36" t="s">
        <v>123</v>
      </c>
      <c r="L1" s="36" t="s">
        <v>138</v>
      </c>
      <c r="M1" s="36" t="s">
        <v>175</v>
      </c>
    </row>
    <row r="2" spans="1:16" x14ac:dyDescent="0.2">
      <c r="A2" s="33" t="s">
        <v>22</v>
      </c>
      <c r="B2" s="103" t="s">
        <v>23</v>
      </c>
      <c r="C2" s="33" t="s">
        <v>24</v>
      </c>
      <c r="D2" s="34" t="s">
        <v>25</v>
      </c>
      <c r="E2" s="35" t="s">
        <v>26</v>
      </c>
      <c r="F2" s="36" t="s">
        <v>27</v>
      </c>
      <c r="G2" s="36" t="s">
        <v>28</v>
      </c>
      <c r="H2" s="36" t="s">
        <v>29</v>
      </c>
      <c r="I2" s="31" t="s">
        <v>30</v>
      </c>
      <c r="J2" s="31" t="s">
        <v>95</v>
      </c>
      <c r="K2" s="36" t="s">
        <v>29</v>
      </c>
      <c r="L2" s="36" t="s">
        <v>29</v>
      </c>
      <c r="M2" s="36" t="s">
        <v>29</v>
      </c>
    </row>
    <row r="3" spans="1:16" s="16" customFormat="1" x14ac:dyDescent="0.2">
      <c r="A3" s="37"/>
      <c r="B3" s="104" t="s">
        <v>31</v>
      </c>
      <c r="C3" s="38" t="s">
        <v>32</v>
      </c>
      <c r="D3" s="39" t="s">
        <v>33</v>
      </c>
      <c r="E3" s="40" t="s">
        <v>34</v>
      </c>
      <c r="F3" s="41" t="s">
        <v>35</v>
      </c>
      <c r="G3" s="41" t="s">
        <v>36</v>
      </c>
      <c r="H3" s="41" t="s">
        <v>37</v>
      </c>
      <c r="I3" s="42" t="s">
        <v>38</v>
      </c>
      <c r="J3" s="42" t="s">
        <v>37</v>
      </c>
      <c r="K3" s="41" t="s">
        <v>37</v>
      </c>
      <c r="L3" s="41" t="s">
        <v>37</v>
      </c>
      <c r="M3" s="41" t="s">
        <v>37</v>
      </c>
    </row>
    <row r="4" spans="1:16" ht="12" customHeight="1" x14ac:dyDescent="0.2">
      <c r="A4" s="43" t="s">
        <v>39</v>
      </c>
      <c r="B4" s="91" t="s">
        <v>194</v>
      </c>
      <c r="D4" s="96">
        <v>41547</v>
      </c>
      <c r="E4" s="30">
        <v>1422005.81</v>
      </c>
      <c r="F4" s="30">
        <v>1422005.81</v>
      </c>
      <c r="G4" s="30">
        <v>1422005.81</v>
      </c>
      <c r="H4" s="169">
        <v>1472.18</v>
      </c>
      <c r="J4" s="192">
        <f>SUM(H4+K4+L4+M4)</f>
        <v>10002.51</v>
      </c>
      <c r="K4" s="169">
        <v>2034.48</v>
      </c>
      <c r="L4" s="169">
        <v>3399.49</v>
      </c>
      <c r="M4" s="169">
        <v>3096.36</v>
      </c>
      <c r="N4" s="174"/>
      <c r="O4" s="174"/>
      <c r="P4" s="174"/>
    </row>
    <row r="5" spans="1:16" ht="12" customHeight="1" x14ac:dyDescent="0.2">
      <c r="A5" s="93"/>
      <c r="B5" s="91" t="s">
        <v>182</v>
      </c>
      <c r="C5" s="98"/>
      <c r="D5" s="96">
        <v>41547</v>
      </c>
      <c r="E5" s="30">
        <v>11025882.73</v>
      </c>
      <c r="F5" s="30">
        <v>11025882.73</v>
      </c>
      <c r="G5" s="30">
        <v>11025882.73</v>
      </c>
      <c r="H5" s="169">
        <v>11021.99</v>
      </c>
      <c r="J5" s="3">
        <f t="shared" ref="J5:J33" si="0">SUM(H5+K5+L5+M5)</f>
        <v>25567.72</v>
      </c>
      <c r="K5" s="169">
        <v>1063.47</v>
      </c>
      <c r="L5" s="169">
        <v>3240.27</v>
      </c>
      <c r="M5" s="169">
        <v>10241.99</v>
      </c>
      <c r="N5" s="174"/>
      <c r="O5" s="174"/>
      <c r="P5" s="174"/>
    </row>
    <row r="6" spans="1:16" s="98" customFormat="1" x14ac:dyDescent="0.2">
      <c r="A6" s="97"/>
      <c r="B6" s="98" t="s">
        <v>159</v>
      </c>
      <c r="C6" s="179" t="s">
        <v>150</v>
      </c>
      <c r="D6" s="96">
        <v>41586</v>
      </c>
      <c r="E6" s="30">
        <v>996712.22</v>
      </c>
      <c r="F6" s="30">
        <v>996712.22</v>
      </c>
      <c r="G6" s="30">
        <v>999854.17</v>
      </c>
      <c r="H6" s="176">
        <v>1119.6400000000001</v>
      </c>
      <c r="I6" s="3"/>
      <c r="J6" s="3">
        <f t="shared" si="0"/>
        <v>2823.4400000000005</v>
      </c>
      <c r="K6" s="3">
        <v>0</v>
      </c>
      <c r="L6" s="176">
        <v>596.33000000000004</v>
      </c>
      <c r="M6" s="176">
        <v>1107.47</v>
      </c>
      <c r="N6" s="174"/>
      <c r="O6" s="174"/>
      <c r="P6" s="174"/>
    </row>
    <row r="7" spans="1:16" s="98" customFormat="1" x14ac:dyDescent="0.2">
      <c r="A7" s="97"/>
      <c r="B7" s="98" t="s">
        <v>160</v>
      </c>
      <c r="C7" s="179" t="s">
        <v>151</v>
      </c>
      <c r="D7" s="96">
        <v>41600</v>
      </c>
      <c r="E7" s="30">
        <v>997181.67</v>
      </c>
      <c r="F7" s="30">
        <v>997181.67</v>
      </c>
      <c r="G7" s="30">
        <v>999854.17</v>
      </c>
      <c r="H7" s="176">
        <v>1138.1600000000001</v>
      </c>
      <c r="I7" s="3"/>
      <c r="J7" s="3">
        <f t="shared" si="0"/>
        <v>2817.6400000000003</v>
      </c>
      <c r="K7" s="3">
        <v>0</v>
      </c>
      <c r="L7" s="176">
        <v>430.28</v>
      </c>
      <c r="M7" s="176">
        <v>1249.2</v>
      </c>
      <c r="N7" s="189"/>
      <c r="O7" s="190"/>
      <c r="P7" s="191"/>
    </row>
    <row r="8" spans="1:16" s="11" customFormat="1" x14ac:dyDescent="0.2">
      <c r="A8" s="97"/>
      <c r="B8" s="24" t="s">
        <v>126</v>
      </c>
      <c r="C8" s="92" t="s">
        <v>124</v>
      </c>
      <c r="D8" s="96">
        <v>41631</v>
      </c>
      <c r="E8" s="30">
        <v>1000000</v>
      </c>
      <c r="F8" s="30">
        <v>1000000</v>
      </c>
      <c r="G8" s="30">
        <v>1000000</v>
      </c>
      <c r="H8" s="176">
        <v>750.6</v>
      </c>
      <c r="I8" s="3"/>
      <c r="J8" s="3">
        <f t="shared" si="0"/>
        <v>2326.86</v>
      </c>
      <c r="K8" s="176">
        <v>75.06</v>
      </c>
      <c r="L8" s="176">
        <v>750.6</v>
      </c>
      <c r="M8" s="176">
        <v>750.6</v>
      </c>
    </row>
    <row r="9" spans="1:16" s="11" customFormat="1" x14ac:dyDescent="0.2">
      <c r="A9" s="97"/>
      <c r="B9" s="24" t="s">
        <v>126</v>
      </c>
      <c r="C9" s="92" t="s">
        <v>125</v>
      </c>
      <c r="D9" s="96">
        <v>41631</v>
      </c>
      <c r="E9" s="30">
        <v>1000000</v>
      </c>
      <c r="F9" s="30">
        <v>1000000</v>
      </c>
      <c r="G9" s="30">
        <v>1000000</v>
      </c>
      <c r="H9" s="176">
        <v>750.6</v>
      </c>
      <c r="I9" s="3"/>
      <c r="J9" s="3">
        <f t="shared" si="0"/>
        <v>2326.86</v>
      </c>
      <c r="K9" s="176">
        <v>75.06</v>
      </c>
      <c r="L9" s="176">
        <v>750.6</v>
      </c>
      <c r="M9" s="176">
        <v>750.6</v>
      </c>
    </row>
    <row r="10" spans="1:16" ht="12.75" customHeight="1" x14ac:dyDescent="0.2">
      <c r="B10" s="98" t="s">
        <v>126</v>
      </c>
      <c r="C10" s="48" t="s">
        <v>152</v>
      </c>
      <c r="D10" s="96">
        <v>41643</v>
      </c>
      <c r="E10" s="30">
        <v>1000000</v>
      </c>
      <c r="F10" s="30">
        <v>1000000</v>
      </c>
      <c r="G10" s="30">
        <v>1000000</v>
      </c>
      <c r="H10" s="29">
        <v>750.6</v>
      </c>
      <c r="J10" s="3">
        <f t="shared" si="0"/>
        <v>2143.38</v>
      </c>
      <c r="K10" s="3">
        <v>0</v>
      </c>
      <c r="L10" s="169">
        <v>642.17999999999995</v>
      </c>
      <c r="M10" s="169">
        <v>750.6</v>
      </c>
    </row>
    <row r="11" spans="1:16" x14ac:dyDescent="0.2">
      <c r="B11" s="98" t="s">
        <v>126</v>
      </c>
      <c r="C11" s="48" t="s">
        <v>153</v>
      </c>
      <c r="D11" s="96">
        <v>41643</v>
      </c>
      <c r="E11" s="30">
        <v>1000000</v>
      </c>
      <c r="F11" s="30">
        <v>1000000</v>
      </c>
      <c r="G11" s="30">
        <v>1000000</v>
      </c>
      <c r="H11" s="169">
        <v>750.6</v>
      </c>
      <c r="J11" s="3">
        <f t="shared" si="0"/>
        <v>2143.38</v>
      </c>
      <c r="K11" s="3">
        <v>0</v>
      </c>
      <c r="L11" s="169">
        <v>642.17999999999995</v>
      </c>
      <c r="M11" s="169">
        <v>750.6</v>
      </c>
    </row>
    <row r="12" spans="1:16" s="98" customFormat="1" x14ac:dyDescent="0.2">
      <c r="A12" s="97"/>
      <c r="B12" s="98" t="s">
        <v>156</v>
      </c>
      <c r="C12" s="179" t="s">
        <v>143</v>
      </c>
      <c r="D12" s="96">
        <v>41648</v>
      </c>
      <c r="E12" s="30">
        <v>248000</v>
      </c>
      <c r="F12" s="30">
        <v>248000</v>
      </c>
      <c r="G12" s="30">
        <v>248110.76</v>
      </c>
      <c r="H12" s="176">
        <v>233.1</v>
      </c>
      <c r="I12" s="3"/>
      <c r="J12" s="3">
        <f t="shared" si="0"/>
        <v>678.58</v>
      </c>
      <c r="K12" s="3">
        <v>0</v>
      </c>
      <c r="L12" s="176">
        <v>212.38</v>
      </c>
      <c r="M12" s="176">
        <v>233.1</v>
      </c>
      <c r="O12" s="26"/>
      <c r="P12" s="179"/>
    </row>
    <row r="13" spans="1:16" s="98" customFormat="1" x14ac:dyDescent="0.2">
      <c r="A13" s="97"/>
      <c r="B13" s="181" t="s">
        <v>185</v>
      </c>
      <c r="C13" s="182" t="s">
        <v>186</v>
      </c>
      <c r="D13" s="96">
        <v>42005</v>
      </c>
      <c r="E13" s="30">
        <v>339798.76</v>
      </c>
      <c r="F13" s="30">
        <v>339798.76</v>
      </c>
      <c r="G13" s="30">
        <v>337056</v>
      </c>
      <c r="H13" s="176">
        <v>465.36</v>
      </c>
      <c r="I13" s="3"/>
      <c r="J13" s="3">
        <f t="shared" si="0"/>
        <v>465.36</v>
      </c>
      <c r="K13" s="3">
        <v>0</v>
      </c>
      <c r="L13" s="176">
        <v>0</v>
      </c>
      <c r="M13" s="176">
        <v>0</v>
      </c>
      <c r="O13" s="26"/>
      <c r="P13" s="179"/>
    </row>
    <row r="14" spans="1:16" s="98" customFormat="1" ht="12" customHeight="1" x14ac:dyDescent="0.2">
      <c r="A14" s="97"/>
      <c r="B14" s="98" t="s">
        <v>157</v>
      </c>
      <c r="C14" s="179" t="s">
        <v>145</v>
      </c>
      <c r="D14" s="96">
        <v>42013</v>
      </c>
      <c r="E14" s="30">
        <v>248000</v>
      </c>
      <c r="F14" s="30">
        <v>248000</v>
      </c>
      <c r="G14" s="30">
        <v>247827.14</v>
      </c>
      <c r="H14" s="176">
        <v>436.5</v>
      </c>
      <c r="I14" s="3"/>
      <c r="J14" s="3">
        <f t="shared" si="0"/>
        <v>1270.7</v>
      </c>
      <c r="K14" s="3">
        <v>0</v>
      </c>
      <c r="L14" s="176">
        <v>397.7</v>
      </c>
      <c r="M14" s="176">
        <v>436.5</v>
      </c>
      <c r="O14" s="26"/>
      <c r="P14" s="179"/>
    </row>
    <row r="15" spans="1:16" s="98" customFormat="1" x14ac:dyDescent="0.2">
      <c r="A15" s="97"/>
      <c r="B15" s="98" t="s">
        <v>155</v>
      </c>
      <c r="C15" s="179" t="s">
        <v>147</v>
      </c>
      <c r="D15" s="96">
        <v>42016</v>
      </c>
      <c r="E15" s="30">
        <v>248000</v>
      </c>
      <c r="F15" s="30">
        <v>248000</v>
      </c>
      <c r="G15" s="30">
        <v>248167.15</v>
      </c>
      <c r="H15" s="176">
        <v>436.5</v>
      </c>
      <c r="I15" s="3"/>
      <c r="J15" s="3">
        <f t="shared" si="0"/>
        <v>1261</v>
      </c>
      <c r="K15" s="3">
        <v>0</v>
      </c>
      <c r="L15" s="176">
        <v>388</v>
      </c>
      <c r="M15" s="176">
        <v>436.5</v>
      </c>
      <c r="O15" s="26"/>
      <c r="P15" s="179"/>
    </row>
    <row r="16" spans="1:16" s="98" customFormat="1" x14ac:dyDescent="0.2">
      <c r="A16" s="97"/>
      <c r="B16" s="98" t="s">
        <v>154</v>
      </c>
      <c r="C16" s="179" t="s">
        <v>149</v>
      </c>
      <c r="D16" s="96">
        <v>42019</v>
      </c>
      <c r="E16" s="30">
        <v>248000</v>
      </c>
      <c r="F16" s="30">
        <v>248000</v>
      </c>
      <c r="G16" s="30">
        <v>248036.46</v>
      </c>
      <c r="H16" s="176">
        <v>311.39999999999998</v>
      </c>
      <c r="I16" s="3"/>
      <c r="J16" s="3">
        <f t="shared" si="0"/>
        <v>885.75999999999988</v>
      </c>
      <c r="K16" s="3">
        <v>0</v>
      </c>
      <c r="L16" s="176">
        <v>262.95999999999998</v>
      </c>
      <c r="M16" s="176">
        <v>311.39999999999998</v>
      </c>
      <c r="O16" s="26"/>
      <c r="P16" s="179"/>
    </row>
    <row r="17" spans="1:16" s="98" customFormat="1" x14ac:dyDescent="0.2">
      <c r="A17" s="97"/>
      <c r="B17" s="98" t="s">
        <v>176</v>
      </c>
      <c r="C17" s="179" t="s">
        <v>177</v>
      </c>
      <c r="D17" s="96">
        <v>42181</v>
      </c>
      <c r="E17" s="30">
        <v>2001990.04</v>
      </c>
      <c r="F17" s="30">
        <v>2001990.04</v>
      </c>
      <c r="G17" s="30">
        <v>2001366</v>
      </c>
      <c r="H17" s="176">
        <v>2000.7</v>
      </c>
      <c r="I17" s="3"/>
      <c r="J17" s="3">
        <f t="shared" si="0"/>
        <v>2089.62</v>
      </c>
      <c r="K17" s="3">
        <v>0</v>
      </c>
      <c r="L17" s="176">
        <v>0</v>
      </c>
      <c r="M17" s="176">
        <v>88.92</v>
      </c>
      <c r="O17" s="26"/>
      <c r="P17" s="179"/>
    </row>
    <row r="18" spans="1:16" s="11" customFormat="1" x14ac:dyDescent="0.2">
      <c r="A18" s="97"/>
      <c r="B18" s="24" t="s">
        <v>121</v>
      </c>
      <c r="C18" s="92" t="s">
        <v>98</v>
      </c>
      <c r="D18" s="96">
        <v>41266</v>
      </c>
      <c r="E18" s="3">
        <v>0</v>
      </c>
      <c r="F18" s="3">
        <v>0</v>
      </c>
      <c r="G18" s="3">
        <v>0</v>
      </c>
      <c r="H18" s="3">
        <v>0</v>
      </c>
      <c r="I18" s="3"/>
      <c r="J18" s="3">
        <f t="shared" si="0"/>
        <v>1466.1</v>
      </c>
      <c r="K18" s="169">
        <v>1466.1</v>
      </c>
      <c r="L18" s="3">
        <v>0</v>
      </c>
      <c r="M18" s="3">
        <v>0</v>
      </c>
    </row>
    <row r="19" spans="1:16" s="11" customFormat="1" x14ac:dyDescent="0.2">
      <c r="A19" s="97"/>
      <c r="B19" s="24" t="s">
        <v>121</v>
      </c>
      <c r="C19" s="92" t="s">
        <v>99</v>
      </c>
      <c r="D19" s="96">
        <v>41266</v>
      </c>
      <c r="E19" s="3">
        <v>0</v>
      </c>
      <c r="F19" s="3">
        <v>0</v>
      </c>
      <c r="G19" s="3">
        <v>0</v>
      </c>
      <c r="H19" s="3">
        <v>0</v>
      </c>
      <c r="I19" s="3"/>
      <c r="J19" s="3">
        <f t="shared" si="0"/>
        <v>1466.1</v>
      </c>
      <c r="K19" s="169">
        <v>1466.1</v>
      </c>
      <c r="L19" s="3">
        <v>0</v>
      </c>
      <c r="M19" s="3">
        <v>0</v>
      </c>
    </row>
    <row r="20" spans="1:16" s="11" customFormat="1" x14ac:dyDescent="0.2">
      <c r="A20" s="97"/>
      <c r="B20" s="98" t="s">
        <v>119</v>
      </c>
      <c r="C20" s="48" t="s">
        <v>102</v>
      </c>
      <c r="D20" s="96">
        <v>41278</v>
      </c>
      <c r="E20" s="3">
        <v>0</v>
      </c>
      <c r="F20" s="3">
        <v>0</v>
      </c>
      <c r="G20" s="3">
        <v>0</v>
      </c>
      <c r="H20" s="3">
        <v>0</v>
      </c>
      <c r="I20" s="3"/>
      <c r="J20" s="3">
        <f t="shared" si="0"/>
        <v>1294.56</v>
      </c>
      <c r="K20" s="169">
        <v>1252.8</v>
      </c>
      <c r="L20" s="169">
        <v>41.76</v>
      </c>
      <c r="M20" s="3">
        <v>0</v>
      </c>
    </row>
    <row r="21" spans="1:16" s="11" customFormat="1" x14ac:dyDescent="0.2">
      <c r="A21" s="97"/>
      <c r="B21" s="98" t="s">
        <v>119</v>
      </c>
      <c r="C21" s="48" t="s">
        <v>103</v>
      </c>
      <c r="D21" s="96">
        <v>41278</v>
      </c>
      <c r="E21" s="3">
        <v>0</v>
      </c>
      <c r="F21" s="3">
        <v>0</v>
      </c>
      <c r="G21" s="3">
        <v>0</v>
      </c>
      <c r="H21" s="3">
        <v>0</v>
      </c>
      <c r="I21" s="3"/>
      <c r="J21" s="3">
        <f t="shared" si="0"/>
        <v>1294.56</v>
      </c>
      <c r="K21" s="169">
        <v>1252.8</v>
      </c>
      <c r="L21" s="169">
        <v>41.76</v>
      </c>
      <c r="M21" s="3">
        <v>0</v>
      </c>
    </row>
    <row r="22" spans="1:16" s="11" customFormat="1" x14ac:dyDescent="0.2">
      <c r="A22" s="97"/>
      <c r="B22" s="98" t="s">
        <v>119</v>
      </c>
      <c r="C22" s="48" t="s">
        <v>104</v>
      </c>
      <c r="D22" s="96">
        <v>41278</v>
      </c>
      <c r="E22" s="3">
        <v>0</v>
      </c>
      <c r="F22" s="3">
        <v>0</v>
      </c>
      <c r="G22" s="3">
        <v>0</v>
      </c>
      <c r="H22" s="3">
        <v>0</v>
      </c>
      <c r="I22" s="3"/>
      <c r="J22" s="3">
        <f t="shared" si="0"/>
        <v>1294.56</v>
      </c>
      <c r="K22" s="169">
        <v>1252.8</v>
      </c>
      <c r="L22" s="169">
        <v>41.76</v>
      </c>
      <c r="M22" s="3">
        <v>0</v>
      </c>
    </row>
    <row r="23" spans="1:16" s="11" customFormat="1" x14ac:dyDescent="0.2">
      <c r="A23" s="97"/>
      <c r="B23" s="98" t="s">
        <v>119</v>
      </c>
      <c r="C23" s="48" t="s">
        <v>105</v>
      </c>
      <c r="D23" s="96">
        <v>41278</v>
      </c>
      <c r="E23" s="3">
        <v>0</v>
      </c>
      <c r="F23" s="3">
        <v>0</v>
      </c>
      <c r="G23" s="3">
        <v>0</v>
      </c>
      <c r="H23" s="3">
        <v>0</v>
      </c>
      <c r="I23" s="3"/>
      <c r="J23" s="3">
        <f t="shared" si="0"/>
        <v>1294.56</v>
      </c>
      <c r="K23" s="169">
        <v>1252.8</v>
      </c>
      <c r="L23" s="169">
        <v>41.76</v>
      </c>
      <c r="M23" s="3">
        <v>0</v>
      </c>
    </row>
    <row r="24" spans="1:16" s="11" customFormat="1" ht="10.5" customHeight="1" x14ac:dyDescent="0.2">
      <c r="A24" s="97"/>
      <c r="B24" s="98" t="s">
        <v>119</v>
      </c>
      <c r="C24" s="48" t="s">
        <v>101</v>
      </c>
      <c r="D24" s="96">
        <v>41355</v>
      </c>
      <c r="E24" s="3">
        <v>0</v>
      </c>
      <c r="F24" s="3">
        <v>0</v>
      </c>
      <c r="G24" s="3">
        <v>0</v>
      </c>
      <c r="H24" s="3">
        <v>0</v>
      </c>
      <c r="I24" s="3"/>
      <c r="J24" s="3">
        <f t="shared" si="0"/>
        <v>2408.4300000000003</v>
      </c>
      <c r="K24" s="169">
        <v>1252.8</v>
      </c>
      <c r="L24" s="169">
        <v>1155.6300000000001</v>
      </c>
      <c r="M24" s="3">
        <v>0</v>
      </c>
    </row>
    <row r="25" spans="1:16" x14ac:dyDescent="0.2">
      <c r="B25" s="98" t="s">
        <v>119</v>
      </c>
      <c r="C25" s="92" t="s">
        <v>110</v>
      </c>
      <c r="D25" s="96">
        <v>41313</v>
      </c>
      <c r="E25" s="3">
        <v>0</v>
      </c>
      <c r="F25" s="3">
        <v>0</v>
      </c>
      <c r="G25" s="3">
        <v>0</v>
      </c>
      <c r="H25" s="3">
        <v>0</v>
      </c>
      <c r="J25" s="3">
        <f t="shared" si="0"/>
        <v>1795.78</v>
      </c>
      <c r="K25" s="169">
        <v>1252.8</v>
      </c>
      <c r="L25" s="169">
        <v>542.98</v>
      </c>
      <c r="M25" s="3">
        <v>0</v>
      </c>
    </row>
    <row r="26" spans="1:16" x14ac:dyDescent="0.2">
      <c r="B26" s="98" t="s">
        <v>119</v>
      </c>
      <c r="C26" s="48" t="s">
        <v>109</v>
      </c>
      <c r="D26" s="96">
        <v>41313</v>
      </c>
      <c r="E26" s="3">
        <v>0</v>
      </c>
      <c r="F26" s="3">
        <v>0</v>
      </c>
      <c r="G26" s="3">
        <v>0</v>
      </c>
      <c r="H26" s="3">
        <v>0</v>
      </c>
      <c r="J26" s="3">
        <f t="shared" si="0"/>
        <v>1795.78</v>
      </c>
      <c r="K26" s="169">
        <v>1252.8</v>
      </c>
      <c r="L26" s="169">
        <v>542.98</v>
      </c>
      <c r="M26" s="3">
        <v>0</v>
      </c>
    </row>
    <row r="27" spans="1:16" x14ac:dyDescent="0.2">
      <c r="B27" s="98" t="s">
        <v>119</v>
      </c>
      <c r="C27" s="48" t="s">
        <v>106</v>
      </c>
      <c r="D27" s="96">
        <v>41350</v>
      </c>
      <c r="E27" s="3">
        <v>0</v>
      </c>
      <c r="F27" s="3">
        <v>0</v>
      </c>
      <c r="G27" s="3">
        <v>0</v>
      </c>
      <c r="H27" s="3">
        <v>0</v>
      </c>
      <c r="J27" s="3">
        <f t="shared" si="0"/>
        <v>2269.48</v>
      </c>
      <c r="K27" s="169">
        <v>1252.8</v>
      </c>
      <c r="L27" s="169">
        <v>1016.68</v>
      </c>
      <c r="M27" s="3">
        <v>0</v>
      </c>
    </row>
    <row r="28" spans="1:16" x14ac:dyDescent="0.2">
      <c r="B28" s="98" t="s">
        <v>119</v>
      </c>
      <c r="C28" s="48" t="s">
        <v>107</v>
      </c>
      <c r="D28" s="96">
        <v>41350</v>
      </c>
      <c r="E28" s="3">
        <v>0</v>
      </c>
      <c r="F28" s="3">
        <v>0</v>
      </c>
      <c r="G28" s="3">
        <v>0</v>
      </c>
      <c r="H28" s="3">
        <v>0</v>
      </c>
      <c r="J28" s="3">
        <f t="shared" si="0"/>
        <v>2268.96</v>
      </c>
      <c r="K28" s="169">
        <v>1252.8</v>
      </c>
      <c r="L28" s="169">
        <v>1016.16</v>
      </c>
      <c r="M28" s="3">
        <v>0</v>
      </c>
    </row>
    <row r="29" spans="1:16" x14ac:dyDescent="0.2">
      <c r="B29" s="98" t="s">
        <v>119</v>
      </c>
      <c r="C29" s="48" t="s">
        <v>108</v>
      </c>
      <c r="D29" s="96">
        <v>41350</v>
      </c>
      <c r="E29" s="3">
        <v>0</v>
      </c>
      <c r="F29" s="3">
        <v>0</v>
      </c>
      <c r="G29" s="3">
        <v>0</v>
      </c>
      <c r="H29" s="3">
        <v>0</v>
      </c>
      <c r="J29" s="3">
        <f t="shared" si="0"/>
        <v>2268.96</v>
      </c>
      <c r="K29" s="169">
        <v>1252.8</v>
      </c>
      <c r="L29" s="169">
        <v>1016.16</v>
      </c>
      <c r="M29" s="3">
        <v>0</v>
      </c>
    </row>
    <row r="30" spans="1:16" ht="12" customHeight="1" x14ac:dyDescent="0.2">
      <c r="A30" s="93"/>
      <c r="B30" s="91" t="s">
        <v>162</v>
      </c>
      <c r="C30" s="48" t="s">
        <v>178</v>
      </c>
      <c r="D30" s="96">
        <v>41364</v>
      </c>
      <c r="E30" s="3">
        <v>0</v>
      </c>
      <c r="F30" s="3">
        <v>0</v>
      </c>
      <c r="G30" s="3">
        <v>0</v>
      </c>
      <c r="H30" s="3">
        <v>0</v>
      </c>
      <c r="J30" s="3">
        <f t="shared" si="0"/>
        <v>446.57</v>
      </c>
      <c r="K30" s="169">
        <v>392.56</v>
      </c>
      <c r="L30" s="169">
        <v>54.01</v>
      </c>
      <c r="M30" s="3">
        <v>0</v>
      </c>
    </row>
    <row r="31" spans="1:16" s="11" customFormat="1" x14ac:dyDescent="0.2">
      <c r="A31" s="95"/>
      <c r="B31" s="91" t="s">
        <v>120</v>
      </c>
      <c r="C31" s="48" t="s">
        <v>112</v>
      </c>
      <c r="D31" s="96">
        <v>41402</v>
      </c>
      <c r="E31" s="3">
        <v>0</v>
      </c>
      <c r="F31" s="3">
        <v>0</v>
      </c>
      <c r="G31" s="3">
        <v>0</v>
      </c>
      <c r="H31" s="3">
        <v>0</v>
      </c>
      <c r="I31" s="3"/>
      <c r="J31" s="3">
        <f t="shared" si="0"/>
        <v>3308.96</v>
      </c>
      <c r="K31" s="169">
        <v>1377.9</v>
      </c>
      <c r="L31" s="169">
        <v>1377.9</v>
      </c>
      <c r="M31" s="169">
        <v>553.16</v>
      </c>
    </row>
    <row r="32" spans="1:16" s="11" customFormat="1" x14ac:dyDescent="0.2">
      <c r="A32" s="97"/>
      <c r="B32" s="91" t="s">
        <v>120</v>
      </c>
      <c r="C32" s="48" t="s">
        <v>113</v>
      </c>
      <c r="D32" s="96">
        <v>41402</v>
      </c>
      <c r="E32" s="3">
        <v>0</v>
      </c>
      <c r="F32" s="3">
        <v>0</v>
      </c>
      <c r="G32" s="3">
        <v>0</v>
      </c>
      <c r="H32" s="3">
        <v>0</v>
      </c>
      <c r="I32" s="3"/>
      <c r="J32" s="3">
        <f t="shared" si="0"/>
        <v>3308.96</v>
      </c>
      <c r="K32" s="169">
        <v>1377.9</v>
      </c>
      <c r="L32" s="169">
        <v>1377.9</v>
      </c>
      <c r="M32" s="169">
        <v>553.16</v>
      </c>
    </row>
    <row r="33" spans="1:16" s="11" customFormat="1" x14ac:dyDescent="0.2">
      <c r="A33" s="97"/>
      <c r="B33" s="91" t="s">
        <v>120</v>
      </c>
      <c r="C33" s="48" t="s">
        <v>114</v>
      </c>
      <c r="D33" s="96">
        <v>41402</v>
      </c>
      <c r="E33" s="3">
        <v>0</v>
      </c>
      <c r="F33" s="3">
        <v>0</v>
      </c>
      <c r="G33" s="3">
        <v>0</v>
      </c>
      <c r="H33" s="3">
        <v>0</v>
      </c>
      <c r="I33" s="3"/>
      <c r="J33" s="3">
        <f t="shared" si="0"/>
        <v>3308.96</v>
      </c>
      <c r="K33" s="169">
        <v>1377.9</v>
      </c>
      <c r="L33" s="169">
        <v>1377.9</v>
      </c>
      <c r="M33" s="169">
        <v>553.16</v>
      </c>
    </row>
    <row r="34" spans="1:16" x14ac:dyDescent="0.2">
      <c r="B34" s="98" t="s">
        <v>119</v>
      </c>
      <c r="C34" s="48" t="s">
        <v>116</v>
      </c>
      <c r="D34" s="96">
        <v>41460</v>
      </c>
      <c r="E34" s="3">
        <v>0</v>
      </c>
      <c r="F34" s="3">
        <v>0</v>
      </c>
      <c r="G34" s="3">
        <v>0</v>
      </c>
      <c r="H34" s="29">
        <v>55.95</v>
      </c>
      <c r="J34" s="3">
        <f>SUM(H34+K34+L34+M34)</f>
        <v>3814.3500000000004</v>
      </c>
      <c r="K34" s="29">
        <v>1252.8</v>
      </c>
      <c r="L34" s="29">
        <v>1252.8</v>
      </c>
      <c r="M34" s="29">
        <v>1252.8</v>
      </c>
    </row>
    <row r="35" spans="1:16" x14ac:dyDescent="0.2">
      <c r="B35" s="98" t="s">
        <v>119</v>
      </c>
      <c r="C35" s="48" t="s">
        <v>117</v>
      </c>
      <c r="D35" s="96">
        <v>41460</v>
      </c>
      <c r="E35" s="3">
        <v>0</v>
      </c>
      <c r="F35" s="3">
        <v>0</v>
      </c>
      <c r="G35" s="3">
        <v>0</v>
      </c>
      <c r="H35" s="169">
        <v>55.95</v>
      </c>
      <c r="J35" s="3">
        <f>SUM(H35+K35+L35+M35)</f>
        <v>3814.3500000000004</v>
      </c>
      <c r="K35" s="169">
        <v>1252.8</v>
      </c>
      <c r="L35" s="169">
        <v>1252.8</v>
      </c>
      <c r="M35" s="169">
        <v>1252.8</v>
      </c>
    </row>
    <row r="36" spans="1:16" s="98" customFormat="1" x14ac:dyDescent="0.2">
      <c r="A36" s="97"/>
      <c r="B36" s="98" t="s">
        <v>161</v>
      </c>
      <c r="C36" s="179" t="s">
        <v>141</v>
      </c>
      <c r="D36" s="96">
        <v>41537</v>
      </c>
      <c r="E36" s="3">
        <v>0</v>
      </c>
      <c r="F36" s="3">
        <v>0</v>
      </c>
      <c r="G36" s="3">
        <v>0</v>
      </c>
      <c r="H36" s="176">
        <v>1012.5</v>
      </c>
      <c r="I36" s="3"/>
      <c r="J36" s="3">
        <f>SUM(H36+K36+L36+M36)</f>
        <v>3187.5</v>
      </c>
      <c r="K36" s="3">
        <v>0</v>
      </c>
      <c r="L36" s="176">
        <v>1037.5</v>
      </c>
      <c r="M36" s="176">
        <v>1137.5</v>
      </c>
      <c r="O36" s="26"/>
      <c r="P36" s="179"/>
    </row>
    <row r="37" spans="1:16" s="97" customFormat="1" ht="13.5" thickBot="1" x14ac:dyDescent="0.25">
      <c r="B37" s="109"/>
      <c r="C37" s="110" t="s">
        <v>100</v>
      </c>
      <c r="D37" s="111"/>
      <c r="E37" s="118">
        <f>SUM(E4:E33)</f>
        <v>21775571.23</v>
      </c>
      <c r="F37" s="118">
        <f>SUM(F4:F33)</f>
        <v>21775571.23</v>
      </c>
      <c r="G37" s="118">
        <f>SUM(G4:G33)</f>
        <v>21778160.390000004</v>
      </c>
      <c r="H37" s="170">
        <f>SUM(H4:H36)</f>
        <v>22762.33</v>
      </c>
      <c r="I37" s="119"/>
      <c r="J37" s="183">
        <f>SUM(J4:J36)</f>
        <v>98910.290000000037</v>
      </c>
      <c r="K37" s="170">
        <f>SUM(K4:K36)</f>
        <v>25740.13</v>
      </c>
      <c r="L37" s="170">
        <f>SUM(L4:L36)</f>
        <v>24901.41</v>
      </c>
      <c r="M37" s="170">
        <f>SUM(M4:M36)</f>
        <v>25506.419999999991</v>
      </c>
    </row>
    <row r="38" spans="1:16" s="11" customFormat="1" ht="13.5" thickTop="1" x14ac:dyDescent="0.2">
      <c r="A38" s="193" t="s">
        <v>195</v>
      </c>
      <c r="B38" s="194"/>
      <c r="C38" s="110"/>
      <c r="D38" s="111"/>
      <c r="E38" s="112"/>
      <c r="F38" s="112"/>
      <c r="G38" s="112"/>
      <c r="H38" s="171"/>
      <c r="I38" s="113"/>
      <c r="J38" s="113"/>
      <c r="K38" s="171"/>
      <c r="M38" s="171"/>
    </row>
    <row r="39" spans="1:16" s="11" customFormat="1" x14ac:dyDescent="0.2">
      <c r="C39" s="110"/>
      <c r="D39" s="111"/>
      <c r="E39" s="112"/>
      <c r="F39" s="112"/>
      <c r="G39" s="112"/>
      <c r="H39" s="171"/>
      <c r="I39" s="113"/>
      <c r="J39" s="113"/>
      <c r="K39" s="171"/>
      <c r="M39" s="171"/>
    </row>
    <row r="40" spans="1:16" x14ac:dyDescent="0.2">
      <c r="A40"/>
      <c r="B40" s="11"/>
      <c r="C40"/>
      <c r="D40"/>
      <c r="E40" s="30" t="s">
        <v>0</v>
      </c>
      <c r="F40" s="3"/>
      <c r="G40" s="3"/>
      <c r="H40" s="36" t="s">
        <v>184</v>
      </c>
      <c r="I40" s="31" t="s">
        <v>21</v>
      </c>
      <c r="J40" s="31" t="s">
        <v>94</v>
      </c>
      <c r="K40" s="36" t="s">
        <v>127</v>
      </c>
      <c r="L40" s="36" t="s">
        <v>138</v>
      </c>
      <c r="M40" s="36" t="s">
        <v>175</v>
      </c>
    </row>
    <row r="41" spans="1:16" ht="15" customHeight="1" x14ac:dyDescent="0.2">
      <c r="A41" s="33" t="s">
        <v>22</v>
      </c>
      <c r="B41" s="103" t="s">
        <v>23</v>
      </c>
      <c r="C41" s="33" t="s">
        <v>24</v>
      </c>
      <c r="D41" s="34" t="s">
        <v>25</v>
      </c>
      <c r="E41" s="35" t="s">
        <v>26</v>
      </c>
      <c r="F41" s="36" t="s">
        <v>27</v>
      </c>
      <c r="G41" s="36" t="s">
        <v>28</v>
      </c>
      <c r="H41" s="36" t="s">
        <v>29</v>
      </c>
      <c r="I41" s="31" t="s">
        <v>30</v>
      </c>
      <c r="J41" s="31" t="s">
        <v>95</v>
      </c>
      <c r="K41" s="36" t="s">
        <v>29</v>
      </c>
      <c r="L41" s="36" t="s">
        <v>29</v>
      </c>
      <c r="M41" s="36" t="s">
        <v>29</v>
      </c>
    </row>
    <row r="42" spans="1:16" s="16" customFormat="1" x14ac:dyDescent="0.2">
      <c r="A42" s="37"/>
      <c r="B42" s="104" t="s">
        <v>31</v>
      </c>
      <c r="C42" s="38" t="s">
        <v>32</v>
      </c>
      <c r="D42" s="39" t="s">
        <v>33</v>
      </c>
      <c r="E42" s="40" t="s">
        <v>34</v>
      </c>
      <c r="F42" s="41" t="s">
        <v>35</v>
      </c>
      <c r="G42" s="41" t="s">
        <v>36</v>
      </c>
      <c r="H42" s="41" t="s">
        <v>37</v>
      </c>
      <c r="I42" s="42" t="s">
        <v>38</v>
      </c>
      <c r="J42" s="42" t="s">
        <v>37</v>
      </c>
      <c r="K42" s="41" t="s">
        <v>37</v>
      </c>
      <c r="L42" s="41" t="s">
        <v>37</v>
      </c>
      <c r="M42" s="41" t="s">
        <v>37</v>
      </c>
    </row>
    <row r="43" spans="1:16" s="11" customFormat="1" x14ac:dyDescent="0.2">
      <c r="A43" s="95"/>
      <c r="B43" s="24"/>
      <c r="C43" s="92"/>
      <c r="D43" s="96"/>
      <c r="E43" s="30"/>
      <c r="F43" s="30"/>
      <c r="G43" s="30"/>
      <c r="H43" s="169"/>
      <c r="I43" s="3"/>
      <c r="J43" s="3"/>
      <c r="K43" s="169"/>
      <c r="L43" s="169"/>
      <c r="M43" s="169"/>
    </row>
    <row r="44" spans="1:16" s="11" customFormat="1" x14ac:dyDescent="0.2">
      <c r="A44" s="95"/>
      <c r="B44" s="24"/>
      <c r="C44" s="92"/>
      <c r="D44" s="96"/>
      <c r="F44" s="30"/>
      <c r="G44" s="30"/>
      <c r="H44" s="169"/>
      <c r="I44" s="3"/>
      <c r="J44" s="3"/>
      <c r="K44" s="169"/>
      <c r="L44" s="169"/>
      <c r="M44" s="169"/>
    </row>
    <row r="45" spans="1:16" x14ac:dyDescent="0.2">
      <c r="A45" s="43" t="s">
        <v>7</v>
      </c>
      <c r="B45" s="91" t="s">
        <v>181</v>
      </c>
      <c r="D45" s="96">
        <v>41547</v>
      </c>
      <c r="E45" s="30">
        <v>192894.7</v>
      </c>
      <c r="F45" s="30">
        <v>192894.7</v>
      </c>
      <c r="G45" s="30">
        <v>192894.7</v>
      </c>
      <c r="H45" s="172">
        <v>22.07</v>
      </c>
      <c r="J45" s="115">
        <f>SUM(H45+K45+L45+M45)</f>
        <v>277.3</v>
      </c>
      <c r="K45" s="172">
        <v>171.11</v>
      </c>
      <c r="L45" s="172">
        <v>47.09</v>
      </c>
      <c r="M45" s="172">
        <v>37.03</v>
      </c>
    </row>
    <row r="46" spans="1:16" x14ac:dyDescent="0.2">
      <c r="A46" s="43"/>
      <c r="B46" s="91" t="s">
        <v>182</v>
      </c>
      <c r="C46" s="98"/>
      <c r="D46" s="96">
        <v>41547</v>
      </c>
      <c r="E46" s="94">
        <v>1002717.22</v>
      </c>
      <c r="F46" s="94">
        <v>1002717.22</v>
      </c>
      <c r="G46" s="94">
        <v>1002717.22</v>
      </c>
      <c r="H46" s="172">
        <v>746.59</v>
      </c>
      <c r="J46" s="115">
        <f t="shared" ref="J46:J77" si="1">SUM(H46+K46+L46+M46)</f>
        <v>2695.4399999999996</v>
      </c>
      <c r="K46" s="172">
        <v>442.74</v>
      </c>
      <c r="L46" s="172">
        <v>767.06</v>
      </c>
      <c r="M46" s="172">
        <v>739.05</v>
      </c>
    </row>
    <row r="47" spans="1:16" x14ac:dyDescent="0.2">
      <c r="A47" s="43"/>
      <c r="B47" s="91"/>
      <c r="C47"/>
      <c r="D47" s="96"/>
      <c r="E47" s="94"/>
      <c r="F47" s="94"/>
      <c r="G47" s="94"/>
      <c r="H47" s="172"/>
      <c r="J47" s="115"/>
      <c r="K47" s="172"/>
      <c r="L47" s="172"/>
      <c r="M47" s="172"/>
    </row>
    <row r="48" spans="1:16" x14ac:dyDescent="0.2">
      <c r="A48" s="43" t="s">
        <v>128</v>
      </c>
      <c r="B48" s="91" t="s">
        <v>181</v>
      </c>
      <c r="D48" s="96">
        <v>41547</v>
      </c>
      <c r="E48" s="94">
        <v>474338.42</v>
      </c>
      <c r="F48" s="94">
        <v>474338.42</v>
      </c>
      <c r="G48" s="94">
        <v>474338.42</v>
      </c>
      <c r="H48" s="172">
        <v>73.010000000000005</v>
      </c>
      <c r="J48" s="115">
        <f t="shared" si="1"/>
        <v>500.13</v>
      </c>
      <c r="K48" s="172">
        <v>80.430000000000007</v>
      </c>
      <c r="L48" s="172">
        <v>156.27000000000001</v>
      </c>
      <c r="M48" s="172">
        <v>190.42</v>
      </c>
    </row>
    <row r="49" spans="1:13" x14ac:dyDescent="0.2">
      <c r="A49" s="43"/>
      <c r="B49" s="91" t="s">
        <v>182</v>
      </c>
      <c r="C49" s="98"/>
      <c r="D49" s="96">
        <v>41547</v>
      </c>
      <c r="E49" s="94">
        <v>1002717.23</v>
      </c>
      <c r="F49" s="94">
        <v>1002717.23</v>
      </c>
      <c r="G49" s="94">
        <v>1002717.23</v>
      </c>
      <c r="H49" s="172">
        <v>746.59</v>
      </c>
      <c r="J49" s="115">
        <f t="shared" si="1"/>
        <v>2695.4399999999996</v>
      </c>
      <c r="K49" s="172">
        <v>442.74</v>
      </c>
      <c r="L49" s="172">
        <v>767.06</v>
      </c>
      <c r="M49" s="172">
        <v>739.05</v>
      </c>
    </row>
    <row r="50" spans="1:13" s="14" customFormat="1" x14ac:dyDescent="0.2">
      <c r="A50" s="49"/>
      <c r="B50" s="105"/>
      <c r="C50" s="50"/>
      <c r="D50" s="51"/>
      <c r="E50" s="35"/>
      <c r="F50" s="35"/>
      <c r="G50" s="35"/>
      <c r="H50" s="36"/>
      <c r="I50" s="31"/>
      <c r="J50" s="115"/>
      <c r="K50" s="36"/>
      <c r="L50" s="36"/>
      <c r="M50" s="36"/>
    </row>
    <row r="51" spans="1:13" x14ac:dyDescent="0.2">
      <c r="A51" s="43" t="s">
        <v>8</v>
      </c>
      <c r="B51" s="91" t="s">
        <v>181</v>
      </c>
      <c r="D51" s="96">
        <v>41547</v>
      </c>
      <c r="E51" s="30">
        <v>12530.1</v>
      </c>
      <c r="F51" s="30">
        <v>12530.1</v>
      </c>
      <c r="G51" s="30">
        <v>12530.1</v>
      </c>
      <c r="H51" s="169">
        <v>1.45</v>
      </c>
      <c r="J51" s="115">
        <f t="shared" si="1"/>
        <v>12.030000000000001</v>
      </c>
      <c r="K51" s="169">
        <v>5.07</v>
      </c>
      <c r="L51" s="169">
        <v>3.05</v>
      </c>
      <c r="M51" s="169">
        <v>2.46</v>
      </c>
    </row>
    <row r="52" spans="1:13" ht="13.5" customHeight="1" x14ac:dyDescent="0.2">
      <c r="C52" s="52"/>
      <c r="D52" s="45"/>
      <c r="E52" s="30"/>
      <c r="F52" s="30"/>
      <c r="G52" s="30"/>
      <c r="J52" s="115"/>
      <c r="L52" s="169"/>
    </row>
    <row r="53" spans="1:13" x14ac:dyDescent="0.2">
      <c r="A53" s="43" t="s">
        <v>9</v>
      </c>
      <c r="B53" s="91" t="s">
        <v>181</v>
      </c>
      <c r="D53" s="96">
        <v>41547</v>
      </c>
      <c r="E53" s="28">
        <v>355872.29</v>
      </c>
      <c r="F53" s="28">
        <v>355872.29</v>
      </c>
      <c r="G53" s="28">
        <v>355872.29</v>
      </c>
      <c r="H53" s="169">
        <v>41.74</v>
      </c>
      <c r="J53" s="115">
        <f t="shared" si="1"/>
        <v>381.20000000000005</v>
      </c>
      <c r="K53" s="169">
        <v>187.03</v>
      </c>
      <c r="L53" s="169">
        <v>82.34</v>
      </c>
      <c r="M53" s="169">
        <v>70.09</v>
      </c>
    </row>
    <row r="54" spans="1:13" x14ac:dyDescent="0.2">
      <c r="A54" s="43"/>
      <c r="B54" s="91" t="s">
        <v>182</v>
      </c>
      <c r="C54" s="98"/>
      <c r="D54" s="96">
        <v>41547</v>
      </c>
      <c r="E54" s="94">
        <v>2002964.45</v>
      </c>
      <c r="F54" s="94">
        <v>2002964.45</v>
      </c>
      <c r="G54" s="94">
        <v>2002964.45</v>
      </c>
      <c r="H54" s="169">
        <v>993.82</v>
      </c>
      <c r="J54" s="115">
        <f t="shared" si="1"/>
        <v>2942.66</v>
      </c>
      <c r="K54" s="169">
        <v>442.73</v>
      </c>
      <c r="L54" s="169">
        <v>767.06</v>
      </c>
      <c r="M54" s="169">
        <v>739.05</v>
      </c>
    </row>
    <row r="55" spans="1:13" x14ac:dyDescent="0.2">
      <c r="A55" s="43"/>
      <c r="B55" s="98" t="s">
        <v>129</v>
      </c>
      <c r="C55" s="47" t="s">
        <v>118</v>
      </c>
      <c r="D55" s="45">
        <v>41460</v>
      </c>
      <c r="E55" s="3">
        <v>0</v>
      </c>
      <c r="F55" s="3">
        <v>0</v>
      </c>
      <c r="G55" s="3">
        <v>0</v>
      </c>
      <c r="H55" s="169">
        <v>55.95</v>
      </c>
      <c r="J55" s="115">
        <f t="shared" si="1"/>
        <v>3814.3509999999997</v>
      </c>
      <c r="K55" s="169">
        <v>1252.8</v>
      </c>
      <c r="L55" s="169">
        <v>1252.8009999999999</v>
      </c>
      <c r="M55" s="169">
        <v>1252.8</v>
      </c>
    </row>
    <row r="56" spans="1:13" s="14" customFormat="1" x14ac:dyDescent="0.2">
      <c r="A56" s="49"/>
      <c r="B56" s="105"/>
      <c r="C56" s="50"/>
      <c r="D56" s="51"/>
      <c r="E56" s="35"/>
      <c r="F56" s="35"/>
      <c r="G56" s="35"/>
      <c r="H56" s="36"/>
      <c r="I56" s="31"/>
      <c r="J56" s="115"/>
      <c r="K56" s="36"/>
      <c r="L56" s="36"/>
      <c r="M56" s="36"/>
    </row>
    <row r="57" spans="1:13" x14ac:dyDescent="0.2">
      <c r="A57" s="43" t="s">
        <v>10</v>
      </c>
      <c r="B57" s="91" t="s">
        <v>181</v>
      </c>
      <c r="D57" s="96">
        <v>41547</v>
      </c>
      <c r="E57" s="30">
        <v>120437</v>
      </c>
      <c r="F57" s="30">
        <v>120437</v>
      </c>
      <c r="G57" s="30">
        <v>120437</v>
      </c>
      <c r="H57" s="169">
        <v>31.06</v>
      </c>
      <c r="J57" s="115">
        <f t="shared" si="1"/>
        <v>337.91</v>
      </c>
      <c r="K57" s="169">
        <v>168.88</v>
      </c>
      <c r="L57" s="169">
        <v>76.87</v>
      </c>
      <c r="M57" s="169">
        <v>61.1</v>
      </c>
    </row>
    <row r="58" spans="1:13" x14ac:dyDescent="0.2">
      <c r="A58" s="43"/>
      <c r="B58" s="91" t="s">
        <v>182</v>
      </c>
      <c r="C58" s="98"/>
      <c r="D58" s="96">
        <v>41547</v>
      </c>
      <c r="E58" s="30">
        <v>1003260.66</v>
      </c>
      <c r="F58" s="30">
        <v>1003260.66</v>
      </c>
      <c r="G58" s="30">
        <v>1003260.66</v>
      </c>
      <c r="H58" s="173">
        <v>895.91</v>
      </c>
      <c r="J58" s="115">
        <f t="shared" si="1"/>
        <v>3234.5099999999998</v>
      </c>
      <c r="K58" s="173">
        <v>531.28</v>
      </c>
      <c r="L58" s="173">
        <v>920.47</v>
      </c>
      <c r="M58" s="173">
        <v>886.85</v>
      </c>
    </row>
    <row r="59" spans="1:13" x14ac:dyDescent="0.2">
      <c r="A59" s="43"/>
      <c r="B59" s="91"/>
      <c r="C59"/>
      <c r="D59" s="96"/>
      <c r="E59" s="30"/>
      <c r="F59" s="30"/>
      <c r="G59" s="30"/>
      <c r="H59" s="36"/>
      <c r="J59" s="115"/>
      <c r="K59" s="36"/>
      <c r="L59" s="36"/>
      <c r="M59" s="36"/>
    </row>
    <row r="60" spans="1:13" x14ac:dyDescent="0.2">
      <c r="A60" s="43" t="s">
        <v>11</v>
      </c>
      <c r="B60" s="91" t="s">
        <v>181</v>
      </c>
      <c r="D60" s="96">
        <v>41547</v>
      </c>
      <c r="E60" s="30">
        <v>722375.63</v>
      </c>
      <c r="F60" s="30">
        <v>722375.63</v>
      </c>
      <c r="G60" s="30">
        <v>722375.63</v>
      </c>
      <c r="H60" s="169">
        <v>133.18</v>
      </c>
      <c r="J60" s="115">
        <f t="shared" si="1"/>
        <v>260.7</v>
      </c>
      <c r="K60" s="169">
        <v>42.38</v>
      </c>
      <c r="L60" s="169">
        <v>66.989999999999995</v>
      </c>
      <c r="M60" s="169">
        <v>18.149999999999999</v>
      </c>
    </row>
    <row r="61" spans="1:13" x14ac:dyDescent="0.2">
      <c r="A61" s="43"/>
      <c r="D61" s="45"/>
      <c r="E61" s="30"/>
      <c r="F61" s="30"/>
      <c r="G61" s="30"/>
      <c r="J61" s="115"/>
      <c r="L61" s="169"/>
    </row>
    <row r="62" spans="1:13" x14ac:dyDescent="0.2">
      <c r="A62" s="43" t="s">
        <v>40</v>
      </c>
      <c r="B62" s="91" t="s">
        <v>181</v>
      </c>
      <c r="D62" s="96">
        <v>41547</v>
      </c>
      <c r="E62" s="30">
        <v>9177.86</v>
      </c>
      <c r="F62" s="30">
        <v>9177.86</v>
      </c>
      <c r="G62" s="30">
        <v>9177.86</v>
      </c>
      <c r="H62" s="169">
        <v>0.98</v>
      </c>
      <c r="J62" s="115">
        <f t="shared" si="1"/>
        <v>8.7199999999999989</v>
      </c>
      <c r="K62" s="169">
        <v>3.73</v>
      </c>
      <c r="L62" s="169">
        <v>2.23</v>
      </c>
      <c r="M62" s="169">
        <v>1.78</v>
      </c>
    </row>
    <row r="63" spans="1:13" x14ac:dyDescent="0.2">
      <c r="A63" s="43"/>
      <c r="D63" s="45"/>
      <c r="E63" s="30"/>
      <c r="F63" s="30"/>
      <c r="G63" s="30"/>
      <c r="J63" s="115"/>
      <c r="L63" s="169"/>
    </row>
    <row r="64" spans="1:13" x14ac:dyDescent="0.2">
      <c r="A64" s="43" t="s">
        <v>13</v>
      </c>
      <c r="B64" s="91" t="s">
        <v>181</v>
      </c>
      <c r="D64" s="96">
        <v>41547</v>
      </c>
      <c r="E64" s="30">
        <v>102574.88</v>
      </c>
      <c r="F64" s="30">
        <v>102574.88</v>
      </c>
      <c r="G64" s="30">
        <v>102574.88</v>
      </c>
      <c r="H64" s="169">
        <v>11.16</v>
      </c>
      <c r="J64" s="115">
        <f t="shared" si="1"/>
        <v>132.72999999999999</v>
      </c>
      <c r="K64" s="169">
        <v>63.78</v>
      </c>
      <c r="L64" s="169">
        <v>34.11</v>
      </c>
      <c r="M64" s="169">
        <v>23.68</v>
      </c>
    </row>
    <row r="65" spans="1:13" x14ac:dyDescent="0.2">
      <c r="A65" s="43"/>
      <c r="D65" s="45"/>
      <c r="E65" s="30"/>
      <c r="F65" s="30"/>
      <c r="G65" s="30"/>
      <c r="H65" s="36"/>
      <c r="I65" s="31"/>
      <c r="J65" s="115"/>
      <c r="K65" s="36"/>
      <c r="L65" s="36"/>
      <c r="M65" s="36"/>
    </row>
    <row r="66" spans="1:13" x14ac:dyDescent="0.2">
      <c r="A66" s="43" t="s">
        <v>41</v>
      </c>
      <c r="B66" s="91" t="s">
        <v>181</v>
      </c>
      <c r="D66" s="96">
        <v>41547</v>
      </c>
      <c r="E66" s="30">
        <v>105083.33</v>
      </c>
      <c r="F66" s="30">
        <v>105083.33</v>
      </c>
      <c r="G66" s="30">
        <v>105083.33</v>
      </c>
      <c r="H66" s="169">
        <v>11.8</v>
      </c>
      <c r="I66" s="31"/>
      <c r="J66" s="115">
        <f t="shared" si="1"/>
        <v>98.080000000000013</v>
      </c>
      <c r="K66" s="169">
        <v>46.43</v>
      </c>
      <c r="L66" s="169">
        <v>21.56</v>
      </c>
      <c r="M66" s="169">
        <v>18.29</v>
      </c>
    </row>
    <row r="67" spans="1:13" x14ac:dyDescent="0.2">
      <c r="A67" s="43"/>
      <c r="B67" s="91" t="s">
        <v>182</v>
      </c>
      <c r="C67" s="98"/>
      <c r="D67" s="96">
        <v>41547</v>
      </c>
      <c r="E67" s="30">
        <v>300000</v>
      </c>
      <c r="F67" s="30">
        <v>300000</v>
      </c>
      <c r="G67" s="30">
        <v>300000</v>
      </c>
      <c r="H67" s="169">
        <v>223.49</v>
      </c>
      <c r="I67" s="31"/>
      <c r="J67" s="115">
        <f t="shared" si="1"/>
        <v>807.67</v>
      </c>
      <c r="K67" s="169">
        <v>132.81</v>
      </c>
      <c r="L67" s="169">
        <v>229.97</v>
      </c>
      <c r="M67" s="169">
        <v>221.4</v>
      </c>
    </row>
    <row r="68" spans="1:13" x14ac:dyDescent="0.2">
      <c r="A68" s="43"/>
      <c r="D68" s="45"/>
      <c r="E68" s="30"/>
      <c r="F68" s="30"/>
      <c r="G68" s="30"/>
      <c r="H68" s="36"/>
      <c r="I68" s="31"/>
      <c r="J68" s="115"/>
      <c r="K68" s="36"/>
      <c r="L68" s="36"/>
      <c r="M68" s="36"/>
    </row>
    <row r="69" spans="1:13" x14ac:dyDescent="0.2">
      <c r="A69" s="43" t="s">
        <v>42</v>
      </c>
      <c r="B69" s="91" t="s">
        <v>181</v>
      </c>
      <c r="D69" s="96">
        <v>41547</v>
      </c>
      <c r="E69" s="30">
        <v>125094.68</v>
      </c>
      <c r="F69" s="30">
        <v>125094.68</v>
      </c>
      <c r="G69" s="30">
        <v>125094.68</v>
      </c>
      <c r="H69" s="169">
        <v>14.27</v>
      </c>
      <c r="J69" s="115">
        <f t="shared" si="1"/>
        <v>143.01</v>
      </c>
      <c r="K69" s="169">
        <v>86.78</v>
      </c>
      <c r="L69" s="169">
        <v>27.08</v>
      </c>
      <c r="M69" s="169">
        <v>14.88</v>
      </c>
    </row>
    <row r="70" spans="1:13" x14ac:dyDescent="0.2">
      <c r="A70" s="43"/>
      <c r="B70" s="91" t="s">
        <v>182</v>
      </c>
      <c r="C70" s="98"/>
      <c r="D70" s="96">
        <v>41547</v>
      </c>
      <c r="E70" s="30">
        <v>701902.05</v>
      </c>
      <c r="F70" s="30">
        <v>701902.05</v>
      </c>
      <c r="G70" s="30">
        <v>701902.05</v>
      </c>
      <c r="H70" s="169">
        <v>522.62</v>
      </c>
      <c r="J70" s="115">
        <f t="shared" si="1"/>
        <v>1886.81</v>
      </c>
      <c r="K70" s="169">
        <v>309.91000000000003</v>
      </c>
      <c r="L70" s="169">
        <v>536.94000000000005</v>
      </c>
      <c r="M70" s="169">
        <v>517.34</v>
      </c>
    </row>
    <row r="71" spans="1:13" x14ac:dyDescent="0.2">
      <c r="A71" s="43"/>
      <c r="D71" s="45"/>
      <c r="E71" s="30"/>
      <c r="F71" s="30"/>
      <c r="G71" s="30"/>
      <c r="J71" s="115"/>
      <c r="L71" s="169"/>
    </row>
    <row r="72" spans="1:13" x14ac:dyDescent="0.2">
      <c r="A72" s="43" t="s">
        <v>43</v>
      </c>
      <c r="B72" s="91" t="s">
        <v>181</v>
      </c>
      <c r="D72" s="96">
        <v>41547</v>
      </c>
      <c r="E72" s="30">
        <v>835265.16</v>
      </c>
      <c r="F72" s="30">
        <v>835265.16</v>
      </c>
      <c r="G72" s="30">
        <v>835265.16</v>
      </c>
      <c r="H72" s="169">
        <v>72.53</v>
      </c>
      <c r="J72" s="115">
        <f t="shared" si="1"/>
        <v>264.32</v>
      </c>
      <c r="K72" s="169">
        <v>90.91</v>
      </c>
      <c r="L72" s="169">
        <v>50.93</v>
      </c>
      <c r="M72" s="169">
        <v>49.95</v>
      </c>
    </row>
    <row r="73" spans="1:13" x14ac:dyDescent="0.2">
      <c r="F73" s="28"/>
      <c r="G73" s="28"/>
      <c r="J73" s="115"/>
      <c r="L73" s="169"/>
    </row>
    <row r="74" spans="1:13" x14ac:dyDescent="0.2">
      <c r="A74" s="43" t="s">
        <v>18</v>
      </c>
      <c r="B74" s="91" t="s">
        <v>181</v>
      </c>
      <c r="D74" s="96">
        <v>41547</v>
      </c>
      <c r="E74" s="30">
        <v>532490.30000000005</v>
      </c>
      <c r="F74" s="30">
        <v>532490.30000000005</v>
      </c>
      <c r="G74" s="30">
        <v>532490.30000000005</v>
      </c>
      <c r="H74" s="169">
        <v>62.79</v>
      </c>
      <c r="J74" s="115">
        <f t="shared" si="1"/>
        <v>588.91</v>
      </c>
      <c r="K74" s="169">
        <v>261.95</v>
      </c>
      <c r="L74" s="169">
        <v>167.2</v>
      </c>
      <c r="M74" s="169">
        <v>96.97</v>
      </c>
    </row>
    <row r="75" spans="1:13" ht="11.25" customHeight="1" x14ac:dyDescent="0.2">
      <c r="A75" s="43"/>
      <c r="D75" s="45"/>
      <c r="E75" s="3"/>
      <c r="F75" s="3"/>
      <c r="G75" s="3"/>
      <c r="J75" s="115"/>
      <c r="L75" s="169"/>
    </row>
    <row r="76" spans="1:13" x14ac:dyDescent="0.2">
      <c r="A76" s="43" t="s">
        <v>17</v>
      </c>
      <c r="B76" s="91" t="s">
        <v>181</v>
      </c>
      <c r="D76" s="96">
        <v>41547</v>
      </c>
      <c r="E76" s="30">
        <v>103090.8</v>
      </c>
      <c r="F76" s="30">
        <v>103090.8</v>
      </c>
      <c r="G76" s="30">
        <v>103090.8</v>
      </c>
      <c r="H76" s="169">
        <v>11.47</v>
      </c>
      <c r="J76" s="115">
        <f t="shared" si="1"/>
        <v>117.57</v>
      </c>
      <c r="K76" s="169">
        <v>66.53</v>
      </c>
      <c r="L76" s="169">
        <v>21.54</v>
      </c>
      <c r="M76" s="169">
        <v>18.03</v>
      </c>
    </row>
    <row r="77" spans="1:13" x14ac:dyDescent="0.2">
      <c r="A77" s="43"/>
      <c r="B77" s="91" t="s">
        <v>182</v>
      </c>
      <c r="C77" s="98"/>
      <c r="D77" s="96">
        <v>41547</v>
      </c>
      <c r="E77" s="30">
        <v>701902.05</v>
      </c>
      <c r="F77" s="30">
        <v>701902.05</v>
      </c>
      <c r="G77" s="30">
        <v>701902.05</v>
      </c>
      <c r="H77" s="169">
        <v>522.62</v>
      </c>
      <c r="J77" s="115">
        <f t="shared" si="1"/>
        <v>1886.79</v>
      </c>
      <c r="K77" s="169">
        <v>309.89999999999998</v>
      </c>
      <c r="L77" s="169">
        <v>536.92999999999995</v>
      </c>
      <c r="M77" s="169">
        <v>517.34</v>
      </c>
    </row>
    <row r="78" spans="1:13" x14ac:dyDescent="0.2">
      <c r="A78" s="43"/>
      <c r="B78" s="91"/>
      <c r="D78" s="96"/>
      <c r="E78" s="30"/>
      <c r="F78" s="30"/>
      <c r="G78" s="30"/>
      <c r="J78" s="115"/>
      <c r="L78" s="169"/>
    </row>
    <row r="79" spans="1:13" x14ac:dyDescent="0.2">
      <c r="A79"/>
      <c r="B79" s="11"/>
      <c r="C79"/>
      <c r="D79"/>
      <c r="E79" s="30"/>
      <c r="F79" s="3"/>
      <c r="G79" s="3"/>
      <c r="H79" s="36" t="s">
        <v>184</v>
      </c>
      <c r="I79" s="31" t="s">
        <v>21</v>
      </c>
      <c r="J79" s="31" t="s">
        <v>94</v>
      </c>
      <c r="K79" s="36" t="s">
        <v>127</v>
      </c>
      <c r="L79" s="36" t="s">
        <v>138</v>
      </c>
      <c r="M79" s="36" t="s">
        <v>175</v>
      </c>
    </row>
    <row r="80" spans="1:13" ht="15" customHeight="1" x14ac:dyDescent="0.2">
      <c r="A80" s="33" t="s">
        <v>22</v>
      </c>
      <c r="B80" s="103" t="s">
        <v>23</v>
      </c>
      <c r="C80" s="33" t="s">
        <v>24</v>
      </c>
      <c r="D80" s="34" t="s">
        <v>25</v>
      </c>
      <c r="E80" s="35" t="s">
        <v>26</v>
      </c>
      <c r="F80" s="36" t="s">
        <v>27</v>
      </c>
      <c r="G80" s="36" t="s">
        <v>28</v>
      </c>
      <c r="H80" s="36" t="s">
        <v>29</v>
      </c>
      <c r="I80" s="31" t="s">
        <v>30</v>
      </c>
      <c r="J80" s="31" t="s">
        <v>95</v>
      </c>
      <c r="K80" s="36" t="s">
        <v>29</v>
      </c>
      <c r="L80" s="36" t="s">
        <v>29</v>
      </c>
      <c r="M80" s="36" t="s">
        <v>29</v>
      </c>
    </row>
    <row r="81" spans="1:13" s="16" customFormat="1" x14ac:dyDescent="0.2">
      <c r="A81" s="37"/>
      <c r="B81" s="104" t="s">
        <v>31</v>
      </c>
      <c r="C81" s="38" t="s">
        <v>32</v>
      </c>
      <c r="D81" s="39" t="s">
        <v>33</v>
      </c>
      <c r="E81" s="40" t="s">
        <v>34</v>
      </c>
      <c r="F81" s="41" t="s">
        <v>35</v>
      </c>
      <c r="G81" s="41" t="s">
        <v>36</v>
      </c>
      <c r="H81" s="41" t="s">
        <v>37</v>
      </c>
      <c r="I81" s="42" t="s">
        <v>38</v>
      </c>
      <c r="J81" s="42" t="s">
        <v>37</v>
      </c>
      <c r="K81" s="41" t="s">
        <v>37</v>
      </c>
      <c r="L81" s="41" t="s">
        <v>37</v>
      </c>
      <c r="M81" s="41" t="s">
        <v>37</v>
      </c>
    </row>
    <row r="82" spans="1:13" s="4" customFormat="1" x14ac:dyDescent="0.2">
      <c r="A82" s="43"/>
      <c r="B82" s="103"/>
      <c r="C82" s="33"/>
      <c r="D82" s="34"/>
      <c r="E82" s="35"/>
      <c r="F82" s="32"/>
      <c r="G82" s="32"/>
      <c r="H82" s="36"/>
      <c r="I82" s="31"/>
      <c r="J82" s="115"/>
      <c r="K82" s="36"/>
      <c r="L82" s="36"/>
      <c r="M82" s="36"/>
    </row>
    <row r="83" spans="1:13" ht="13.5" thickBot="1" x14ac:dyDescent="0.25">
      <c r="A83" s="43" t="s">
        <v>19</v>
      </c>
      <c r="B83" s="98" t="s">
        <v>44</v>
      </c>
      <c r="D83" s="45"/>
      <c r="E83" s="100">
        <v>7752804.3600000003</v>
      </c>
      <c r="F83" s="100">
        <v>7752804.3600000003</v>
      </c>
      <c r="G83" s="100">
        <v>7752804.3600000003</v>
      </c>
      <c r="H83" s="114">
        <v>988.41</v>
      </c>
      <c r="I83" s="53"/>
      <c r="J83" s="120">
        <v>6901.99</v>
      </c>
      <c r="K83" s="114">
        <v>2736.62</v>
      </c>
      <c r="L83" s="114">
        <v>1774.17</v>
      </c>
      <c r="M83" s="114">
        <v>1402.79</v>
      </c>
    </row>
    <row r="84" spans="1:13" s="55" customFormat="1" ht="9.75" thickTop="1" x14ac:dyDescent="0.15">
      <c r="A84" s="54" t="s">
        <v>45</v>
      </c>
      <c r="B84" s="106" t="s">
        <v>163</v>
      </c>
      <c r="D84" s="56">
        <v>41547</v>
      </c>
      <c r="E84" s="101">
        <v>908741.12</v>
      </c>
      <c r="F84" s="101">
        <v>908741.12</v>
      </c>
      <c r="G84" s="101">
        <v>908741.12</v>
      </c>
      <c r="H84" s="174">
        <v>392.56</v>
      </c>
      <c r="I84" s="58"/>
      <c r="J84" s="57">
        <f>SUM(H84+K84+L84+M84)</f>
        <v>1879.08</v>
      </c>
      <c r="K84" s="174">
        <v>520.16</v>
      </c>
      <c r="L84" s="174">
        <v>519.29999999999995</v>
      </c>
      <c r="M84" s="174">
        <v>447.06</v>
      </c>
    </row>
    <row r="85" spans="1:13" s="60" customFormat="1" ht="9" x14ac:dyDescent="0.15">
      <c r="A85" s="59"/>
      <c r="B85" s="107" t="s">
        <v>46</v>
      </c>
      <c r="D85" s="56">
        <v>41547</v>
      </c>
      <c r="E85" s="101">
        <v>50388.79</v>
      </c>
      <c r="F85" s="101">
        <v>50388.79</v>
      </c>
      <c r="G85" s="101">
        <v>50388.79</v>
      </c>
      <c r="H85" s="174">
        <v>6.15</v>
      </c>
      <c r="I85" s="58"/>
      <c r="J85" s="57">
        <f t="shared" ref="J85:J102" si="2">SUM(H85+K85+L85+M85)</f>
        <v>72.06</v>
      </c>
      <c r="K85" s="174">
        <v>34.43</v>
      </c>
      <c r="L85" s="174">
        <v>18.91</v>
      </c>
      <c r="M85" s="174">
        <v>12.57</v>
      </c>
    </row>
    <row r="86" spans="1:13" s="60" customFormat="1" ht="9" x14ac:dyDescent="0.15">
      <c r="B86" s="106" t="s">
        <v>47</v>
      </c>
      <c r="D86" s="56">
        <v>41547</v>
      </c>
      <c r="E86" s="101">
        <v>79568.960000000006</v>
      </c>
      <c r="F86" s="101">
        <v>79568.960000000006</v>
      </c>
      <c r="G86" s="101">
        <v>79568.960000000006</v>
      </c>
      <c r="H86" s="174">
        <v>35.15</v>
      </c>
      <c r="I86" s="58"/>
      <c r="J86" s="57">
        <f t="shared" si="2"/>
        <v>161.01</v>
      </c>
      <c r="K86" s="174">
        <v>49.26</v>
      </c>
      <c r="L86" s="174">
        <v>36.72</v>
      </c>
      <c r="M86" s="174">
        <v>39.880000000000003</v>
      </c>
    </row>
    <row r="87" spans="1:13" s="60" customFormat="1" ht="9" x14ac:dyDescent="0.15">
      <c r="A87" s="59"/>
      <c r="B87" s="106" t="s">
        <v>48</v>
      </c>
      <c r="D87" s="56">
        <v>41547</v>
      </c>
      <c r="E87" s="102">
        <v>794435.51</v>
      </c>
      <c r="F87" s="102">
        <v>794435.51</v>
      </c>
      <c r="G87" s="102">
        <v>794435.51</v>
      </c>
      <c r="H87" s="174">
        <v>91.98</v>
      </c>
      <c r="I87" s="57"/>
      <c r="J87" s="57">
        <f t="shared" si="2"/>
        <v>780.4</v>
      </c>
      <c r="K87" s="174">
        <v>331.03</v>
      </c>
      <c r="L87" s="174">
        <v>201.1</v>
      </c>
      <c r="M87" s="174">
        <v>156.29</v>
      </c>
    </row>
    <row r="88" spans="1:13" s="60" customFormat="1" ht="9" x14ac:dyDescent="0.15">
      <c r="A88" s="59"/>
      <c r="B88" s="106" t="s">
        <v>49</v>
      </c>
      <c r="D88" s="56">
        <v>41547</v>
      </c>
      <c r="E88" s="102">
        <v>191385.07</v>
      </c>
      <c r="F88" s="102">
        <v>191385.07</v>
      </c>
      <c r="G88" s="102">
        <v>191385.07</v>
      </c>
      <c r="H88" s="174">
        <v>19.66</v>
      </c>
      <c r="I88" s="57"/>
      <c r="J88" s="57">
        <f t="shared" si="2"/>
        <v>149.54000000000002</v>
      </c>
      <c r="K88" s="174">
        <v>62.56</v>
      </c>
      <c r="L88" s="174">
        <v>37.68</v>
      </c>
      <c r="M88" s="174">
        <v>29.64</v>
      </c>
    </row>
    <row r="89" spans="1:13" s="55" customFormat="1" ht="9" x14ac:dyDescent="0.15">
      <c r="A89" s="54"/>
      <c r="B89" s="106" t="s">
        <v>139</v>
      </c>
      <c r="D89" s="56">
        <v>41547</v>
      </c>
      <c r="E89" s="102">
        <v>1040518.69</v>
      </c>
      <c r="F89" s="102">
        <v>1040518.69</v>
      </c>
      <c r="G89" s="102">
        <v>1040518.69</v>
      </c>
      <c r="H89" s="174">
        <v>0</v>
      </c>
      <c r="I89" s="58"/>
      <c r="J89" s="57">
        <f t="shared" si="2"/>
        <v>0</v>
      </c>
      <c r="K89" s="174">
        <v>0</v>
      </c>
      <c r="L89" s="174">
        <v>0</v>
      </c>
      <c r="M89" s="174">
        <v>0</v>
      </c>
    </row>
    <row r="90" spans="1:13" s="60" customFormat="1" ht="9" x14ac:dyDescent="0.15">
      <c r="A90" s="59"/>
      <c r="B90" s="107" t="s">
        <v>50</v>
      </c>
      <c r="D90" s="56">
        <v>41547</v>
      </c>
      <c r="E90" s="102">
        <v>197484.29</v>
      </c>
      <c r="F90" s="102">
        <v>197484.29</v>
      </c>
      <c r="G90" s="102">
        <v>197484.29</v>
      </c>
      <c r="H90" s="174">
        <v>20.21</v>
      </c>
      <c r="I90" s="57"/>
      <c r="J90" s="57">
        <f t="shared" si="2"/>
        <v>142.94000000000003</v>
      </c>
      <c r="K90" s="174">
        <v>51.06</v>
      </c>
      <c r="L90" s="174">
        <v>39.93</v>
      </c>
      <c r="M90" s="174">
        <v>31.74</v>
      </c>
    </row>
    <row r="91" spans="1:13" s="60" customFormat="1" ht="9" x14ac:dyDescent="0.15">
      <c r="A91" s="59"/>
      <c r="B91" s="106" t="s">
        <v>51</v>
      </c>
      <c r="D91" s="56">
        <v>41547</v>
      </c>
      <c r="E91" s="102">
        <v>176288.42</v>
      </c>
      <c r="F91" s="102">
        <v>176288.42</v>
      </c>
      <c r="G91" s="102">
        <v>176288.42</v>
      </c>
      <c r="H91" s="174">
        <v>13.89</v>
      </c>
      <c r="I91" s="57"/>
      <c r="J91" s="57">
        <f t="shared" si="2"/>
        <v>93.72999999999999</v>
      </c>
      <c r="K91" s="174">
        <v>33.619999999999997</v>
      </c>
      <c r="L91" s="174">
        <v>25.47</v>
      </c>
      <c r="M91" s="174">
        <v>20.75</v>
      </c>
    </row>
    <row r="92" spans="1:13" s="60" customFormat="1" ht="9" x14ac:dyDescent="0.15">
      <c r="A92" s="59"/>
      <c r="B92" s="106" t="s">
        <v>52</v>
      </c>
      <c r="D92" s="56">
        <v>41547</v>
      </c>
      <c r="E92" s="102">
        <v>1181543.1499999999</v>
      </c>
      <c r="F92" s="102">
        <v>1181543.1499999999</v>
      </c>
      <c r="G92" s="102">
        <v>1181543.1499999999</v>
      </c>
      <c r="H92" s="174">
        <v>158.51</v>
      </c>
      <c r="I92" s="57"/>
      <c r="J92" s="57">
        <f t="shared" si="2"/>
        <v>1285.46</v>
      </c>
      <c r="K92" s="174">
        <v>523.21</v>
      </c>
      <c r="L92" s="174">
        <v>332.87</v>
      </c>
      <c r="M92" s="174">
        <v>270.87</v>
      </c>
    </row>
    <row r="93" spans="1:13" s="60" customFormat="1" ht="9" x14ac:dyDescent="0.15">
      <c r="A93" s="59"/>
      <c r="B93" s="106" t="s">
        <v>53</v>
      </c>
      <c r="D93" s="56">
        <v>41547</v>
      </c>
      <c r="E93" s="102">
        <v>39405.08</v>
      </c>
      <c r="F93" s="102">
        <v>39405.08</v>
      </c>
      <c r="G93" s="102">
        <v>39405.08</v>
      </c>
      <c r="H93" s="174">
        <v>4.47</v>
      </c>
      <c r="I93" s="57"/>
      <c r="J93" s="57">
        <f t="shared" si="2"/>
        <v>37.589999999999996</v>
      </c>
      <c r="K93" s="174">
        <v>16.14</v>
      </c>
      <c r="L93" s="174">
        <v>9.59</v>
      </c>
      <c r="M93" s="174">
        <v>7.39</v>
      </c>
    </row>
    <row r="94" spans="1:13" s="60" customFormat="1" ht="9" x14ac:dyDescent="0.15">
      <c r="A94" s="59"/>
      <c r="B94" s="106" t="s">
        <v>54</v>
      </c>
      <c r="D94" s="56">
        <v>41547</v>
      </c>
      <c r="E94" s="102">
        <v>54727.86</v>
      </c>
      <c r="F94" s="102">
        <v>54727.86</v>
      </c>
      <c r="G94" s="102">
        <v>54727.86</v>
      </c>
      <c r="H94" s="174">
        <v>6.98</v>
      </c>
      <c r="I94" s="57"/>
      <c r="J94" s="57">
        <f t="shared" si="2"/>
        <v>58.28</v>
      </c>
      <c r="K94" s="174">
        <v>24.77</v>
      </c>
      <c r="L94" s="174">
        <v>14.89</v>
      </c>
      <c r="M94" s="174">
        <v>11.64</v>
      </c>
    </row>
    <row r="95" spans="1:13" s="60" customFormat="1" ht="8.25" customHeight="1" x14ac:dyDescent="0.15">
      <c r="A95" s="59"/>
      <c r="B95" s="106" t="s">
        <v>140</v>
      </c>
      <c r="D95" s="56">
        <v>41547</v>
      </c>
      <c r="E95" s="102">
        <v>22290.03</v>
      </c>
      <c r="F95" s="102">
        <v>22290.03</v>
      </c>
      <c r="G95" s="102">
        <v>22290.03</v>
      </c>
      <c r="H95" s="174">
        <v>0</v>
      </c>
      <c r="I95" s="57"/>
      <c r="J95" s="57">
        <f t="shared" si="2"/>
        <v>0</v>
      </c>
      <c r="K95" s="174">
        <v>0</v>
      </c>
      <c r="L95" s="174">
        <v>0</v>
      </c>
      <c r="M95" s="174">
        <v>0</v>
      </c>
    </row>
    <row r="96" spans="1:13" s="60" customFormat="1" ht="9" x14ac:dyDescent="0.15">
      <c r="A96" s="59"/>
      <c r="B96" s="106" t="s">
        <v>115</v>
      </c>
      <c r="D96" s="56">
        <v>41547</v>
      </c>
      <c r="E96" s="102">
        <v>695398.27</v>
      </c>
      <c r="F96" s="102">
        <v>695398.27</v>
      </c>
      <c r="G96" s="102">
        <v>695398.27</v>
      </c>
      <c r="H96" s="174">
        <v>0</v>
      </c>
      <c r="I96" s="57"/>
      <c r="J96" s="57">
        <f t="shared" si="2"/>
        <v>0</v>
      </c>
      <c r="K96" s="174">
        <v>0</v>
      </c>
      <c r="L96" s="174">
        <v>0</v>
      </c>
      <c r="M96" s="174">
        <v>0</v>
      </c>
    </row>
    <row r="97" spans="1:13" s="60" customFormat="1" ht="9" x14ac:dyDescent="0.15">
      <c r="A97" s="59"/>
      <c r="B97" s="106" t="s">
        <v>55</v>
      </c>
      <c r="D97" s="56">
        <v>41547</v>
      </c>
      <c r="E97" s="102">
        <v>836446.17</v>
      </c>
      <c r="F97" s="102">
        <v>836446.17</v>
      </c>
      <c r="G97" s="102">
        <v>836446.17</v>
      </c>
      <c r="H97" s="174">
        <v>106.26</v>
      </c>
      <c r="I97" s="57"/>
      <c r="J97" s="57">
        <f t="shared" si="2"/>
        <v>1141.1100000000001</v>
      </c>
      <c r="K97" s="174">
        <v>532.49</v>
      </c>
      <c r="L97" s="174">
        <v>306.87</v>
      </c>
      <c r="M97" s="174">
        <v>195.49</v>
      </c>
    </row>
    <row r="98" spans="1:13" s="60" customFormat="1" ht="9" x14ac:dyDescent="0.15">
      <c r="A98" s="59"/>
      <c r="B98" s="106" t="s">
        <v>56</v>
      </c>
      <c r="D98" s="56">
        <v>41547</v>
      </c>
      <c r="E98" s="102">
        <v>47773.279999999999</v>
      </c>
      <c r="F98" s="102">
        <v>47773.279999999999</v>
      </c>
      <c r="G98" s="102">
        <v>47773.279999999999</v>
      </c>
      <c r="H98" s="174">
        <v>5.16</v>
      </c>
      <c r="I98" s="57"/>
      <c r="J98" s="57">
        <f t="shared" si="2"/>
        <v>46.379999999999995</v>
      </c>
      <c r="K98" s="174">
        <v>20.83</v>
      </c>
      <c r="L98" s="174">
        <v>12.31</v>
      </c>
      <c r="M98" s="174">
        <v>8.08</v>
      </c>
    </row>
    <row r="99" spans="1:13" s="60" customFormat="1" ht="9" x14ac:dyDescent="0.15">
      <c r="A99" s="59"/>
      <c r="B99" s="106" t="s">
        <v>57</v>
      </c>
      <c r="D99" s="56">
        <v>41547</v>
      </c>
      <c r="E99" s="102">
        <v>219697.53</v>
      </c>
      <c r="F99" s="102">
        <v>219697.53</v>
      </c>
      <c r="G99" s="102">
        <v>219697.53</v>
      </c>
      <c r="H99" s="174">
        <v>16.440000000000001</v>
      </c>
      <c r="I99" s="57"/>
      <c r="J99" s="57">
        <f t="shared" si="2"/>
        <v>147.36000000000001</v>
      </c>
      <c r="K99" s="174">
        <v>55.5</v>
      </c>
      <c r="L99" s="174">
        <v>39.869999999999997</v>
      </c>
      <c r="M99" s="174">
        <v>35.549999999999997</v>
      </c>
    </row>
    <row r="100" spans="1:13" s="60" customFormat="1" ht="9" x14ac:dyDescent="0.15">
      <c r="A100" s="59"/>
      <c r="B100" s="106" t="s">
        <v>58</v>
      </c>
      <c r="D100" s="56">
        <v>41547</v>
      </c>
      <c r="E100" s="102">
        <v>37317.99</v>
      </c>
      <c r="F100" s="102">
        <v>37317.99</v>
      </c>
      <c r="G100" s="102">
        <v>37317.99</v>
      </c>
      <c r="H100" s="174">
        <v>4.28</v>
      </c>
      <c r="I100" s="57"/>
      <c r="J100" s="57">
        <f t="shared" si="2"/>
        <v>42.050000000000004</v>
      </c>
      <c r="K100" s="174">
        <v>18.98</v>
      </c>
      <c r="L100" s="174">
        <v>11.58</v>
      </c>
      <c r="M100" s="174">
        <v>7.21</v>
      </c>
    </row>
    <row r="101" spans="1:13" s="55" customFormat="1" ht="9" x14ac:dyDescent="0.15">
      <c r="A101" s="54"/>
      <c r="B101" s="106" t="s">
        <v>59</v>
      </c>
      <c r="D101" s="56">
        <v>41547</v>
      </c>
      <c r="E101" s="102">
        <v>364192.56</v>
      </c>
      <c r="F101" s="102">
        <v>364192.56</v>
      </c>
      <c r="G101" s="102">
        <v>364192.56</v>
      </c>
      <c r="H101" s="174">
        <v>41.67</v>
      </c>
      <c r="I101" s="58"/>
      <c r="J101" s="57">
        <f t="shared" si="2"/>
        <v>345.14</v>
      </c>
      <c r="K101" s="174">
        <v>144.65</v>
      </c>
      <c r="L101" s="174">
        <v>88.89</v>
      </c>
      <c r="M101" s="174">
        <v>69.930000000000007</v>
      </c>
    </row>
    <row r="102" spans="1:13" s="60" customFormat="1" ht="9" x14ac:dyDescent="0.15">
      <c r="A102" s="59"/>
      <c r="B102" s="106" t="s">
        <v>60</v>
      </c>
      <c r="D102" s="56">
        <v>41547</v>
      </c>
      <c r="E102" s="102">
        <v>6852.95</v>
      </c>
      <c r="F102" s="102">
        <v>6852.95</v>
      </c>
      <c r="G102" s="102">
        <v>6852.95</v>
      </c>
      <c r="H102" s="174">
        <v>0.92</v>
      </c>
      <c r="I102" s="57"/>
      <c r="J102" s="57">
        <f t="shared" si="2"/>
        <v>15.28</v>
      </c>
      <c r="K102" s="174">
        <v>4.38</v>
      </c>
      <c r="L102" s="174">
        <v>5.58</v>
      </c>
      <c r="M102" s="174">
        <v>4.4000000000000004</v>
      </c>
    </row>
    <row r="103" spans="1:13" s="55" customFormat="1" ht="9" x14ac:dyDescent="0.15">
      <c r="A103" s="54"/>
      <c r="B103" s="106" t="s">
        <v>61</v>
      </c>
      <c r="D103" s="56">
        <v>41547</v>
      </c>
      <c r="E103" s="102">
        <v>729476.4</v>
      </c>
      <c r="F103" s="102">
        <v>729476.4</v>
      </c>
      <c r="G103" s="102">
        <v>729476.4</v>
      </c>
      <c r="H103" s="174">
        <v>54.94</v>
      </c>
      <c r="I103" s="58"/>
      <c r="J103" s="57">
        <f>SUM(H103+K103+L103+M103)</f>
        <v>423.22999999999996</v>
      </c>
      <c r="K103" s="174">
        <v>278.08999999999997</v>
      </c>
      <c r="L103" s="174">
        <v>51.77</v>
      </c>
      <c r="M103" s="174">
        <v>38.43</v>
      </c>
    </row>
    <row r="104" spans="1:13" s="60" customFormat="1" ht="9" x14ac:dyDescent="0.15">
      <c r="A104" s="59"/>
      <c r="B104" s="106" t="s">
        <v>62</v>
      </c>
      <c r="D104" s="56">
        <v>41547</v>
      </c>
      <c r="E104" s="61">
        <v>78872.240000000005</v>
      </c>
      <c r="F104" s="61">
        <v>78872.240000000005</v>
      </c>
      <c r="G104" s="61">
        <v>78872.240000000005</v>
      </c>
      <c r="H104" s="174">
        <v>9.18</v>
      </c>
      <c r="I104" s="63"/>
      <c r="J104" s="57">
        <f>SUM(H104+K104+L104+M104)</f>
        <v>81.350000000000009</v>
      </c>
      <c r="K104" s="174">
        <v>35.46</v>
      </c>
      <c r="L104" s="174">
        <v>20.84</v>
      </c>
      <c r="M104" s="174">
        <v>15.87</v>
      </c>
    </row>
    <row r="105" spans="1:13" s="60" customFormat="1" ht="9" x14ac:dyDescent="0.15">
      <c r="A105" s="59"/>
      <c r="B105" s="106"/>
      <c r="D105" s="56"/>
      <c r="E105" s="61"/>
      <c r="F105" s="61"/>
      <c r="G105" s="61"/>
      <c r="H105" s="174"/>
      <c r="I105" s="57"/>
      <c r="J105" s="57"/>
      <c r="K105" s="174"/>
      <c r="L105" s="174"/>
      <c r="M105" s="174"/>
    </row>
    <row r="106" spans="1:13" s="60" customFormat="1" ht="12" thickBot="1" x14ac:dyDescent="0.25">
      <c r="A106" s="59"/>
      <c r="B106" s="108"/>
      <c r="D106" s="56"/>
      <c r="E106" s="117">
        <f>SUM(E84:E105)</f>
        <v>7752804.3600000013</v>
      </c>
      <c r="F106" s="117">
        <f>SUM(F84:F105)</f>
        <v>7752804.3600000013</v>
      </c>
      <c r="G106" s="117">
        <f>SUM(G84:G105)</f>
        <v>7752804.3600000013</v>
      </c>
      <c r="H106" s="175">
        <f>SUM(H84:H105)</f>
        <v>988.40999999999974</v>
      </c>
      <c r="I106" s="116"/>
      <c r="J106" s="116">
        <f>SUM(J84:J105)</f>
        <v>6901.9899999999989</v>
      </c>
      <c r="K106" s="175">
        <f>SUM(K84:K105)</f>
        <v>2736.62</v>
      </c>
      <c r="L106" s="175">
        <f>SUM(L84:L105)</f>
        <v>1774.1699999999996</v>
      </c>
      <c r="M106" s="175">
        <f>SUM(M84:M105)</f>
        <v>1402.79</v>
      </c>
    </row>
    <row r="107" spans="1:13" s="60" customFormat="1" ht="9" customHeight="1" x14ac:dyDescent="0.15">
      <c r="A107" s="59"/>
      <c r="B107" s="108"/>
      <c r="D107" s="56"/>
      <c r="E107" s="61"/>
      <c r="F107" s="61"/>
      <c r="G107" s="61"/>
      <c r="H107" s="174"/>
      <c r="I107" s="57"/>
      <c r="J107" s="57">
        <f>SUM(H107+K107+L107)</f>
        <v>0</v>
      </c>
      <c r="K107" s="174"/>
      <c r="L107" s="174"/>
      <c r="M107" s="174"/>
    </row>
    <row r="108" spans="1:13" s="159" customFormat="1" x14ac:dyDescent="0.2">
      <c r="A108" s="159" t="s">
        <v>63</v>
      </c>
      <c r="B108" s="168"/>
      <c r="D108" s="161"/>
      <c r="E108" s="162">
        <v>39935064.399999999</v>
      </c>
      <c r="F108" s="162">
        <v>39935064.399999999</v>
      </c>
      <c r="G108" s="162">
        <v>39937653.560000002</v>
      </c>
      <c r="H108" s="162">
        <v>28945.84</v>
      </c>
      <c r="I108" s="163"/>
      <c r="J108" s="32">
        <f>SUM(H108+K108+L108+M108)</f>
        <v>128898.55999999998</v>
      </c>
      <c r="K108" s="162">
        <v>33616.67</v>
      </c>
      <c r="L108" s="162">
        <v>33211.129999999997</v>
      </c>
      <c r="M108" s="162">
        <v>33124.92</v>
      </c>
    </row>
    <row r="109" spans="1:13" x14ac:dyDescent="0.2">
      <c r="D109" s="62"/>
      <c r="J109" s="115"/>
      <c r="L109" s="195"/>
    </row>
    <row r="110" spans="1:13" x14ac:dyDescent="0.2">
      <c r="J110" s="57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8" max="16383" man="1"/>
    <brk id="78" max="16383" man="1"/>
  </rowBreaks>
  <cellWatches>
    <cellWatch r="B5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0"/>
  <sheetViews>
    <sheetView zoomScaleNormal="100" workbookViewId="0">
      <selection activeCell="D96" sqref="D96"/>
    </sheetView>
  </sheetViews>
  <sheetFormatPr defaultRowHeight="12.75" outlineLevelRow="1" x14ac:dyDescent="0.2"/>
  <cols>
    <col min="1" max="1" width="21.7109375" style="64" customWidth="1"/>
    <col min="2" max="2" width="15" style="64" customWidth="1"/>
    <col min="3" max="3" width="11.5703125" style="68" customWidth="1"/>
    <col min="4" max="4" width="11.5703125" style="121" customWidth="1"/>
    <col min="5" max="5" width="2.28515625" style="64" customWidth="1"/>
    <col min="6" max="6" width="14.5703125" style="22" customWidth="1"/>
    <col min="7" max="7" width="8.140625" style="65" customWidth="1"/>
    <col min="8" max="8" width="15" style="22" customWidth="1"/>
    <col min="9" max="9" width="1.5703125" style="69" customWidth="1"/>
    <col min="10" max="10" width="15.5703125" style="22" customWidth="1"/>
    <col min="11" max="11" width="9.42578125" style="65" bestFit="1" customWidth="1"/>
    <col min="12" max="12" width="17.5703125" style="22" customWidth="1"/>
    <col min="13" max="13" width="1.42578125" style="22" customWidth="1"/>
    <col min="14" max="14" width="15.140625" style="156" customWidth="1"/>
    <col min="15" max="16384" width="9.140625" style="91"/>
  </cols>
  <sheetData>
    <row r="1" spans="1:256" x14ac:dyDescent="0.2">
      <c r="A1"/>
      <c r="B1" s="66"/>
      <c r="I1" s="153"/>
      <c r="M1" s="151"/>
    </row>
    <row r="2" spans="1:256" s="131" customFormat="1" x14ac:dyDescent="0.2">
      <c r="B2" s="135"/>
      <c r="C2" s="129"/>
      <c r="D2" s="128"/>
      <c r="E2" s="128"/>
      <c r="F2" s="77"/>
      <c r="G2" s="140">
        <v>41426</v>
      </c>
      <c r="H2" s="77"/>
      <c r="I2" s="146"/>
      <c r="J2" s="77"/>
      <c r="K2" s="140">
        <v>41518</v>
      </c>
      <c r="L2" s="77"/>
      <c r="M2" s="146"/>
      <c r="N2" s="156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</row>
    <row r="3" spans="1:256" s="131" customFormat="1" x14ac:dyDescent="0.2">
      <c r="A3" s="128"/>
      <c r="B3" s="128"/>
      <c r="C3" s="129"/>
      <c r="D3" s="128"/>
      <c r="E3" s="128"/>
      <c r="F3" s="77"/>
      <c r="G3" s="130"/>
      <c r="H3" s="77"/>
      <c r="I3" s="146"/>
      <c r="J3" s="77"/>
      <c r="K3" s="132"/>
      <c r="L3" s="77"/>
      <c r="M3" s="146"/>
      <c r="N3" s="156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</row>
    <row r="4" spans="1:256" s="131" customFormat="1" x14ac:dyDescent="0.2">
      <c r="A4" s="128" t="s">
        <v>64</v>
      </c>
      <c r="B4" s="137" t="s">
        <v>23</v>
      </c>
      <c r="C4" s="129" t="s">
        <v>24</v>
      </c>
      <c r="D4" s="128" t="s">
        <v>65</v>
      </c>
      <c r="E4" s="128"/>
      <c r="F4" s="77" t="s">
        <v>66</v>
      </c>
      <c r="G4" s="138" t="s">
        <v>67</v>
      </c>
      <c r="H4" s="77"/>
      <c r="I4" s="146"/>
      <c r="J4" s="77" t="s">
        <v>66</v>
      </c>
      <c r="K4" s="132" t="s">
        <v>67</v>
      </c>
      <c r="L4" s="77"/>
      <c r="M4" s="146"/>
      <c r="N4" s="156" t="s">
        <v>68</v>
      </c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</row>
    <row r="5" spans="1:256" s="131" customFormat="1" ht="13.5" customHeight="1" x14ac:dyDescent="0.2">
      <c r="A5" s="128"/>
      <c r="B5" s="137" t="s">
        <v>31</v>
      </c>
      <c r="C5" s="129" t="s">
        <v>32</v>
      </c>
      <c r="D5" s="128" t="s">
        <v>69</v>
      </c>
      <c r="E5" s="128"/>
      <c r="F5" s="77" t="s">
        <v>70</v>
      </c>
      <c r="G5" s="138" t="s">
        <v>71</v>
      </c>
      <c r="H5" s="77" t="s">
        <v>72</v>
      </c>
      <c r="I5" s="146"/>
      <c r="J5" s="77" t="s">
        <v>70</v>
      </c>
      <c r="K5" s="132" t="s">
        <v>71</v>
      </c>
      <c r="L5" s="77" t="s">
        <v>72</v>
      </c>
      <c r="M5" s="146"/>
      <c r="N5" s="156" t="s">
        <v>20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</row>
    <row r="6" spans="1:256" s="131" customFormat="1" ht="5.25" customHeight="1" x14ac:dyDescent="0.2">
      <c r="A6" s="143"/>
      <c r="B6" s="144"/>
      <c r="C6" s="145"/>
      <c r="D6" s="143"/>
      <c r="E6" s="143"/>
      <c r="F6" s="146"/>
      <c r="G6" s="147"/>
      <c r="H6" s="146"/>
      <c r="I6" s="146"/>
      <c r="J6" s="146"/>
      <c r="K6" s="154"/>
      <c r="L6" s="146"/>
      <c r="M6" s="146"/>
      <c r="N6" s="157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  <c r="IU6" s="141"/>
      <c r="IV6" s="141"/>
    </row>
    <row r="7" spans="1:256" s="14" customFormat="1" outlineLevel="1" x14ac:dyDescent="0.2">
      <c r="A7" s="44" t="s">
        <v>39</v>
      </c>
      <c r="B7" s="44" t="s">
        <v>73</v>
      </c>
      <c r="C7" s="87"/>
      <c r="D7" s="122">
        <v>41547</v>
      </c>
      <c r="E7" s="70"/>
      <c r="F7" s="22">
        <v>821454.08</v>
      </c>
      <c r="G7" s="127">
        <v>100</v>
      </c>
      <c r="H7" s="22">
        <v>821454.08</v>
      </c>
      <c r="I7" s="153" t="s">
        <v>74</v>
      </c>
      <c r="J7" s="22">
        <v>1422005.81</v>
      </c>
      <c r="K7" s="127">
        <v>100</v>
      </c>
      <c r="L7" s="22">
        <v>1422005.81</v>
      </c>
      <c r="M7" s="151"/>
      <c r="N7" s="156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14" customFormat="1" outlineLevel="1" x14ac:dyDescent="0.2">
      <c r="A8" s="44"/>
      <c r="B8" s="44" t="s">
        <v>158</v>
      </c>
      <c r="C8" s="87"/>
      <c r="D8" s="122">
        <v>41547</v>
      </c>
      <c r="E8" s="70"/>
      <c r="F8" s="22">
        <v>1000000</v>
      </c>
      <c r="G8" s="127">
        <v>100</v>
      </c>
      <c r="H8" s="22">
        <v>1000000</v>
      </c>
      <c r="I8" s="153" t="s">
        <v>74</v>
      </c>
      <c r="J8" s="22">
        <v>0</v>
      </c>
      <c r="K8" s="127"/>
      <c r="L8" s="22">
        <v>0</v>
      </c>
      <c r="M8" s="151"/>
      <c r="N8" s="156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14" customFormat="1" outlineLevel="1" x14ac:dyDescent="0.2">
      <c r="A9" s="44"/>
      <c r="B9" s="44" t="s">
        <v>130</v>
      </c>
      <c r="C9" s="87"/>
      <c r="D9" s="122">
        <v>41547</v>
      </c>
      <c r="E9" s="70"/>
      <c r="F9" s="22">
        <v>14014637.25</v>
      </c>
      <c r="G9" s="127">
        <v>100</v>
      </c>
      <c r="H9" s="22">
        <v>14014637.25</v>
      </c>
      <c r="I9" s="153" t="s">
        <v>74</v>
      </c>
      <c r="J9" s="22">
        <v>11025882.73</v>
      </c>
      <c r="K9" s="127">
        <v>100</v>
      </c>
      <c r="L9" s="22">
        <v>11025882.73</v>
      </c>
      <c r="M9" s="151"/>
      <c r="N9" s="156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14" customFormat="1" outlineLevel="1" x14ac:dyDescent="0.2">
      <c r="A10" s="44"/>
      <c r="B10" s="44" t="s">
        <v>187</v>
      </c>
      <c r="C10" s="87" t="s">
        <v>186</v>
      </c>
      <c r="D10" s="122">
        <v>42005</v>
      </c>
      <c r="E10" s="70"/>
      <c r="F10" s="22">
        <v>0</v>
      </c>
      <c r="G10" s="127"/>
      <c r="H10" s="22">
        <v>0</v>
      </c>
      <c r="I10" s="153"/>
      <c r="J10" s="22">
        <v>339798.76</v>
      </c>
      <c r="K10" s="127">
        <v>0.9919</v>
      </c>
      <c r="L10" s="22">
        <v>337056</v>
      </c>
      <c r="M10" s="151"/>
      <c r="N10" s="156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14" customFormat="1" outlineLevel="1" x14ac:dyDescent="0.2">
      <c r="A11" s="44"/>
      <c r="B11" s="71" t="s">
        <v>164</v>
      </c>
      <c r="C11" s="99" t="s">
        <v>141</v>
      </c>
      <c r="D11" s="72">
        <v>41537</v>
      </c>
      <c r="E11" s="70"/>
      <c r="F11" s="22">
        <v>996812.5</v>
      </c>
      <c r="G11" s="127">
        <v>1.0023</v>
      </c>
      <c r="H11" s="22">
        <v>999460</v>
      </c>
      <c r="I11" s="153" t="s">
        <v>74</v>
      </c>
      <c r="J11" s="22">
        <v>0</v>
      </c>
      <c r="K11" s="127"/>
      <c r="L11" s="22">
        <v>0</v>
      </c>
      <c r="M11" s="151"/>
      <c r="N11" s="156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14" customFormat="1" outlineLevel="1" x14ac:dyDescent="0.2">
      <c r="A12" s="44"/>
      <c r="B12" s="71" t="s">
        <v>165</v>
      </c>
      <c r="C12" s="99" t="s">
        <v>150</v>
      </c>
      <c r="D12" s="72">
        <v>41586</v>
      </c>
      <c r="E12" s="70"/>
      <c r="F12" s="22">
        <v>996712.22</v>
      </c>
      <c r="G12" s="127">
        <v>1.0027999999999999</v>
      </c>
      <c r="H12" s="22">
        <v>999555.56</v>
      </c>
      <c r="I12" s="153" t="s">
        <v>74</v>
      </c>
      <c r="J12" s="22">
        <v>996712.22</v>
      </c>
      <c r="K12" s="127">
        <v>1.0031000000000001</v>
      </c>
      <c r="L12" s="22">
        <v>999854.17</v>
      </c>
      <c r="M12" s="151"/>
      <c r="N12" s="156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14" customFormat="1" outlineLevel="1" x14ac:dyDescent="0.2">
      <c r="A13" s="44"/>
      <c r="B13" s="71" t="s">
        <v>166</v>
      </c>
      <c r="C13" s="99" t="s">
        <v>151</v>
      </c>
      <c r="D13" s="72">
        <v>41600</v>
      </c>
      <c r="E13" s="70"/>
      <c r="F13" s="22">
        <v>997181.67</v>
      </c>
      <c r="G13" s="127">
        <v>1.0023</v>
      </c>
      <c r="H13" s="22">
        <v>999555.56</v>
      </c>
      <c r="I13" s="153" t="s">
        <v>74</v>
      </c>
      <c r="J13" s="22">
        <v>997181.67</v>
      </c>
      <c r="K13" s="127">
        <v>1.0025999999999999</v>
      </c>
      <c r="L13" s="22">
        <v>999854.17</v>
      </c>
      <c r="M13" s="151"/>
      <c r="N13" s="156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14" customFormat="1" outlineLevel="1" x14ac:dyDescent="0.2">
      <c r="A14" s="44"/>
      <c r="B14" s="71" t="s">
        <v>122</v>
      </c>
      <c r="C14" s="99" t="s">
        <v>124</v>
      </c>
      <c r="D14" s="72">
        <v>41631</v>
      </c>
      <c r="E14" s="70"/>
      <c r="F14" s="22">
        <v>1000000</v>
      </c>
      <c r="G14" s="127">
        <v>100</v>
      </c>
      <c r="H14" s="22">
        <v>1000000</v>
      </c>
      <c r="I14" s="153"/>
      <c r="J14" s="22">
        <v>1000000</v>
      </c>
      <c r="K14" s="127">
        <v>100</v>
      </c>
      <c r="L14" s="22">
        <v>1000000</v>
      </c>
      <c r="M14" s="151"/>
      <c r="N14" s="156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14" customFormat="1" outlineLevel="1" x14ac:dyDescent="0.2">
      <c r="A15" s="44"/>
      <c r="B15" s="71" t="s">
        <v>122</v>
      </c>
      <c r="C15" s="99">
        <v>14645796</v>
      </c>
      <c r="D15" s="72">
        <v>41631</v>
      </c>
      <c r="E15" s="70"/>
      <c r="F15" s="22">
        <v>1000000</v>
      </c>
      <c r="G15" s="127">
        <v>100</v>
      </c>
      <c r="H15" s="22">
        <v>1000000</v>
      </c>
      <c r="I15" s="153"/>
      <c r="J15" s="22">
        <v>1000000</v>
      </c>
      <c r="K15" s="127">
        <v>100</v>
      </c>
      <c r="L15" s="22">
        <v>1000000</v>
      </c>
      <c r="M15" s="151"/>
      <c r="N15" s="156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14" customFormat="1" outlineLevel="1" x14ac:dyDescent="0.2">
      <c r="A16" s="44"/>
      <c r="B16" s="71" t="s">
        <v>122</v>
      </c>
      <c r="C16" s="99" t="s">
        <v>152</v>
      </c>
      <c r="D16" s="72">
        <v>41643</v>
      </c>
      <c r="E16" s="70"/>
      <c r="F16" s="22">
        <v>1000000</v>
      </c>
      <c r="G16" s="44">
        <v>100</v>
      </c>
      <c r="H16" s="22">
        <v>1000000</v>
      </c>
      <c r="I16" s="153"/>
      <c r="J16" s="22">
        <v>1000000</v>
      </c>
      <c r="K16" s="44">
        <v>100</v>
      </c>
      <c r="L16" s="22">
        <v>1000000</v>
      </c>
      <c r="M16" s="151"/>
      <c r="N16" s="156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14" customFormat="1" outlineLevel="1" x14ac:dyDescent="0.2">
      <c r="A17" s="44"/>
      <c r="B17" s="71" t="s">
        <v>122</v>
      </c>
      <c r="C17" s="99" t="s">
        <v>153</v>
      </c>
      <c r="D17" s="72">
        <v>41643</v>
      </c>
      <c r="E17" s="70"/>
      <c r="F17" s="22">
        <v>1000000</v>
      </c>
      <c r="G17" s="44">
        <v>100</v>
      </c>
      <c r="H17" s="22">
        <v>1000000</v>
      </c>
      <c r="I17" s="153" t="s">
        <v>74</v>
      </c>
      <c r="J17" s="22">
        <v>1000000</v>
      </c>
      <c r="K17" s="44">
        <v>100</v>
      </c>
      <c r="L17" s="22">
        <v>1000000</v>
      </c>
      <c r="M17" s="151"/>
      <c r="N17" s="156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14" customFormat="1" outlineLevel="1" x14ac:dyDescent="0.2">
      <c r="A18" s="44"/>
      <c r="B18" s="71" t="s">
        <v>142</v>
      </c>
      <c r="C18" s="99" t="s">
        <v>143</v>
      </c>
      <c r="D18" s="72">
        <v>41648</v>
      </c>
      <c r="E18" s="70"/>
      <c r="F18" s="22">
        <v>248000</v>
      </c>
      <c r="G18" s="127">
        <v>1.0005999999999999</v>
      </c>
      <c r="H18" s="22">
        <v>248160.26</v>
      </c>
      <c r="I18" s="153" t="s">
        <v>74</v>
      </c>
      <c r="J18" s="22">
        <v>248000</v>
      </c>
      <c r="K18" s="127">
        <v>1.0004</v>
      </c>
      <c r="L18" s="22">
        <v>248110.76</v>
      </c>
      <c r="M18" s="151"/>
      <c r="N18" s="156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14" customFormat="1" outlineLevel="1" x14ac:dyDescent="0.2">
      <c r="A19" s="44"/>
      <c r="B19" s="71" t="s">
        <v>144</v>
      </c>
      <c r="C19" s="99" t="s">
        <v>145</v>
      </c>
      <c r="D19" s="72">
        <v>42013</v>
      </c>
      <c r="E19" s="70"/>
      <c r="F19" s="22">
        <v>248000</v>
      </c>
      <c r="G19" s="127">
        <v>0.99839999999999995</v>
      </c>
      <c r="H19" s="22">
        <v>247602.21</v>
      </c>
      <c r="I19" s="153" t="s">
        <v>74</v>
      </c>
      <c r="J19" s="22">
        <v>248000</v>
      </c>
      <c r="K19" s="127">
        <v>0.99929999999999997</v>
      </c>
      <c r="L19" s="22">
        <v>247827.14</v>
      </c>
      <c r="M19" s="151"/>
      <c r="N19" s="156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14" customFormat="1" outlineLevel="1" x14ac:dyDescent="0.2">
      <c r="A20" s="44"/>
      <c r="B20" s="71" t="s">
        <v>146</v>
      </c>
      <c r="C20" s="99" t="s">
        <v>147</v>
      </c>
      <c r="D20" s="72">
        <v>42016</v>
      </c>
      <c r="E20" s="70"/>
      <c r="F20" s="22">
        <v>248000</v>
      </c>
      <c r="G20" s="127">
        <v>100</v>
      </c>
      <c r="H20" s="22">
        <v>248006.45</v>
      </c>
      <c r="I20" s="153" t="s">
        <v>74</v>
      </c>
      <c r="J20" s="22">
        <v>248000</v>
      </c>
      <c r="K20" s="127">
        <v>1.0005999999999999</v>
      </c>
      <c r="L20" s="22">
        <v>248167.15</v>
      </c>
      <c r="M20" s="151"/>
      <c r="N20" s="156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14" customFormat="1" outlineLevel="1" x14ac:dyDescent="0.2">
      <c r="A21" s="44"/>
      <c r="B21" s="71" t="s">
        <v>148</v>
      </c>
      <c r="C21" s="99" t="s">
        <v>149</v>
      </c>
      <c r="D21" s="72">
        <v>42019</v>
      </c>
      <c r="E21" s="70"/>
      <c r="F21" s="22">
        <v>248000</v>
      </c>
      <c r="G21" s="127">
        <v>0.99939999999999996</v>
      </c>
      <c r="H21" s="22">
        <v>247848.97</v>
      </c>
      <c r="I21" s="153" t="s">
        <v>74</v>
      </c>
      <c r="J21" s="22">
        <v>248000</v>
      </c>
      <c r="K21" s="127">
        <v>1.0001</v>
      </c>
      <c r="L21" s="22">
        <v>248036.46</v>
      </c>
      <c r="M21" s="151"/>
      <c r="N21" s="156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14" customFormat="1" outlineLevel="1" x14ac:dyDescent="0.2">
      <c r="A22" s="44"/>
      <c r="B22" s="71" t="s">
        <v>179</v>
      </c>
      <c r="C22" s="99" t="s">
        <v>177</v>
      </c>
      <c r="D22" s="72">
        <v>42181</v>
      </c>
      <c r="E22" s="70"/>
      <c r="F22" s="200">
        <v>2001990.04</v>
      </c>
      <c r="G22" s="127">
        <v>100</v>
      </c>
      <c r="H22" s="200">
        <v>1999328</v>
      </c>
      <c r="I22" s="153"/>
      <c r="J22" s="22">
        <v>2001990.04</v>
      </c>
      <c r="K22" s="127">
        <v>0.99960000000000004</v>
      </c>
      <c r="L22" s="22">
        <v>2001366</v>
      </c>
      <c r="M22" s="151"/>
      <c r="N22" s="156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14" customFormat="1" outlineLevel="1" x14ac:dyDescent="0.2">
      <c r="A23" s="44"/>
      <c r="B23" s="71" t="s">
        <v>122</v>
      </c>
      <c r="C23" s="99" t="s">
        <v>116</v>
      </c>
      <c r="D23" s="72">
        <v>41460</v>
      </c>
      <c r="E23" s="70"/>
      <c r="F23" s="22">
        <v>1000000</v>
      </c>
      <c r="G23" s="127">
        <v>100</v>
      </c>
      <c r="H23" s="22">
        <v>1000000</v>
      </c>
      <c r="I23" s="153"/>
      <c r="J23" s="22">
        <v>0</v>
      </c>
      <c r="K23" s="127"/>
      <c r="L23" s="22">
        <v>0</v>
      </c>
      <c r="M23" s="151"/>
      <c r="N23" s="156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14" customFormat="1" ht="13.5" customHeight="1" outlineLevel="1" x14ac:dyDescent="0.2">
      <c r="A24" s="44"/>
      <c r="B24" s="71" t="s">
        <v>122</v>
      </c>
      <c r="C24" s="99" t="s">
        <v>117</v>
      </c>
      <c r="D24" s="72">
        <v>41460</v>
      </c>
      <c r="E24" s="70"/>
      <c r="F24" s="22">
        <v>1000000</v>
      </c>
      <c r="G24" s="127">
        <v>100</v>
      </c>
      <c r="H24" s="22">
        <v>1000000</v>
      </c>
      <c r="I24" s="153"/>
      <c r="J24" s="22">
        <v>0</v>
      </c>
      <c r="K24" s="127"/>
      <c r="L24" s="22">
        <v>0</v>
      </c>
      <c r="M24" s="151"/>
      <c r="N24" s="156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14" customFormat="1" x14ac:dyDescent="0.2">
      <c r="A25" s="44" t="s">
        <v>111</v>
      </c>
      <c r="B25" s="44"/>
      <c r="C25" s="88"/>
      <c r="D25" s="122"/>
      <c r="E25" s="70"/>
      <c r="F25" s="73">
        <f>SUM(F7:F24)</f>
        <v>27820787.759999998</v>
      </c>
      <c r="G25" s="127"/>
      <c r="H25" s="73">
        <f>SUM(H7:H24)</f>
        <v>27825608.339999996</v>
      </c>
      <c r="I25" s="146"/>
      <c r="J25" s="73">
        <f>SUM(J7:J24)</f>
        <v>21775571.23</v>
      </c>
      <c r="K25" s="127"/>
      <c r="L25" s="73">
        <f>SUM(L7:L24)</f>
        <v>21778160.390000004</v>
      </c>
      <c r="M25" s="148"/>
      <c r="N25" s="156">
        <f>SUM(L25-H25)</f>
        <v>-6047447.9499999918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14" customFormat="1" x14ac:dyDescent="0.2">
      <c r="A26" s="44"/>
      <c r="B26" s="44"/>
      <c r="C26" s="88"/>
      <c r="D26" s="122"/>
      <c r="E26" s="70"/>
      <c r="F26" s="73"/>
      <c r="G26" s="44"/>
      <c r="H26" s="73"/>
      <c r="I26" s="146"/>
      <c r="J26" s="73"/>
      <c r="K26" s="127"/>
      <c r="L26" s="73"/>
      <c r="M26" s="148"/>
      <c r="N26" s="156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134" customFormat="1" ht="15.75" customHeight="1" x14ac:dyDescent="0.2">
      <c r="A27" s="129"/>
      <c r="B27" s="129"/>
      <c r="C27" s="129"/>
      <c r="D27" s="133"/>
      <c r="E27" s="133"/>
      <c r="F27" s="77"/>
      <c r="G27" s="140">
        <v>41426</v>
      </c>
      <c r="H27" s="77"/>
      <c r="I27" s="146"/>
      <c r="J27" s="77"/>
      <c r="K27" s="140">
        <v>41547</v>
      </c>
      <c r="L27" s="77"/>
      <c r="M27" s="146"/>
      <c r="N27" s="156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</row>
    <row r="28" spans="1:256" s="134" customFormat="1" x14ac:dyDescent="0.2">
      <c r="A28" s="129" t="s">
        <v>64</v>
      </c>
      <c r="B28" s="139" t="s">
        <v>23</v>
      </c>
      <c r="C28" s="129" t="s">
        <v>24</v>
      </c>
      <c r="D28" s="129" t="s">
        <v>65</v>
      </c>
      <c r="E28" s="129"/>
      <c r="F28" s="77" t="s">
        <v>66</v>
      </c>
      <c r="G28" s="138" t="s">
        <v>67</v>
      </c>
      <c r="H28" s="77"/>
      <c r="I28" s="146"/>
      <c r="J28" s="77" t="s">
        <v>66</v>
      </c>
      <c r="K28" s="132" t="s">
        <v>67</v>
      </c>
      <c r="L28" s="77"/>
      <c r="M28" s="146"/>
      <c r="N28" s="156" t="s">
        <v>68</v>
      </c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</row>
    <row r="29" spans="1:256" s="134" customFormat="1" x14ac:dyDescent="0.2">
      <c r="A29" s="129"/>
      <c r="B29" s="139" t="s">
        <v>31</v>
      </c>
      <c r="C29" s="129" t="s">
        <v>32</v>
      </c>
      <c r="D29" s="129" t="s">
        <v>69</v>
      </c>
      <c r="E29" s="129"/>
      <c r="F29" s="77" t="s">
        <v>70</v>
      </c>
      <c r="G29" s="138" t="s">
        <v>71</v>
      </c>
      <c r="H29" s="77" t="s">
        <v>72</v>
      </c>
      <c r="I29" s="146"/>
      <c r="J29" s="77" t="s">
        <v>70</v>
      </c>
      <c r="K29" s="132" t="s">
        <v>71</v>
      </c>
      <c r="L29" s="77" t="s">
        <v>72</v>
      </c>
      <c r="M29" s="146"/>
      <c r="N29" s="156" t="s">
        <v>20</v>
      </c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  <c r="IT29" s="141"/>
      <c r="IU29" s="141"/>
      <c r="IV29" s="141"/>
    </row>
    <row r="30" spans="1:256" s="134" customFormat="1" ht="9" customHeight="1" x14ac:dyDescent="0.2">
      <c r="A30" s="145"/>
      <c r="B30" s="150"/>
      <c r="C30" s="145"/>
      <c r="D30" s="145"/>
      <c r="E30" s="145"/>
      <c r="F30" s="146"/>
      <c r="G30" s="147"/>
      <c r="H30" s="146"/>
      <c r="I30" s="146"/>
      <c r="J30" s="146"/>
      <c r="K30" s="154"/>
      <c r="L30" s="146"/>
      <c r="M30" s="146"/>
      <c r="N30" s="157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</row>
    <row r="31" spans="1:256" s="14" customFormat="1" x14ac:dyDescent="0.2">
      <c r="A31" s="44" t="s">
        <v>7</v>
      </c>
      <c r="B31" s="44" t="s">
        <v>73</v>
      </c>
      <c r="C31" s="87"/>
      <c r="D31" s="122">
        <v>41547</v>
      </c>
      <c r="E31" s="70"/>
      <c r="F31" s="22">
        <v>192872.63</v>
      </c>
      <c r="G31" s="127">
        <v>100</v>
      </c>
      <c r="H31" s="22">
        <v>192872.63</v>
      </c>
      <c r="I31" s="153" t="s">
        <v>74</v>
      </c>
      <c r="J31" s="22">
        <v>192894.7</v>
      </c>
      <c r="K31" s="127">
        <v>100</v>
      </c>
      <c r="L31" s="22">
        <v>192894.7</v>
      </c>
      <c r="M31" s="151"/>
      <c r="N31" s="156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14" customFormat="1" x14ac:dyDescent="0.2">
      <c r="A32" s="44"/>
      <c r="B32" s="44" t="s">
        <v>132</v>
      </c>
      <c r="C32" s="87"/>
      <c r="D32" s="122">
        <v>41547</v>
      </c>
      <c r="E32" s="70"/>
      <c r="F32" s="22">
        <v>1001970.63</v>
      </c>
      <c r="G32" s="127">
        <v>100</v>
      </c>
      <c r="H32" s="22">
        <v>1001970.63</v>
      </c>
      <c r="I32" s="153" t="s">
        <v>74</v>
      </c>
      <c r="J32" s="22">
        <v>1002717.22</v>
      </c>
      <c r="K32" s="127">
        <v>100</v>
      </c>
      <c r="L32" s="22">
        <v>1002717.22</v>
      </c>
      <c r="M32" s="151"/>
      <c r="N32" s="156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14" customFormat="1" x14ac:dyDescent="0.2">
      <c r="A33" s="44"/>
      <c r="B33" s="44"/>
      <c r="C33" s="87"/>
      <c r="D33" s="122"/>
      <c r="E33" s="70"/>
      <c r="F33" s="73">
        <f>SUM(F31:F32)</f>
        <v>1194843.26</v>
      </c>
      <c r="G33" s="127"/>
      <c r="H33" s="73">
        <f>SUM(H31:H32)</f>
        <v>1194843.26</v>
      </c>
      <c r="I33" s="146"/>
      <c r="J33" s="73">
        <f>SUM(J31:J32)</f>
        <v>1195611.92</v>
      </c>
      <c r="K33" s="127"/>
      <c r="L33" s="73">
        <f>SUM(L31:L32)</f>
        <v>1195611.92</v>
      </c>
      <c r="M33" s="148"/>
      <c r="N33" s="156">
        <f>SUM(L33-H33)</f>
        <v>768.65999999991618</v>
      </c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14" customFormat="1" x14ac:dyDescent="0.2">
      <c r="A34" s="44"/>
      <c r="B34" s="44"/>
      <c r="C34" s="87"/>
      <c r="D34" s="122"/>
      <c r="E34" s="70"/>
      <c r="F34" s="73"/>
      <c r="G34" s="127"/>
      <c r="H34" s="73"/>
      <c r="I34" s="146"/>
      <c r="J34" s="73"/>
      <c r="K34" s="127"/>
      <c r="L34" s="73"/>
      <c r="M34" s="148"/>
      <c r="N34" s="156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14" customFormat="1" x14ac:dyDescent="0.2">
      <c r="A35" s="44" t="s">
        <v>128</v>
      </c>
      <c r="B35" s="44" t="s">
        <v>73</v>
      </c>
      <c r="C35" s="87"/>
      <c r="D35" s="122">
        <v>41547</v>
      </c>
      <c r="E35" s="70"/>
      <c r="F35" s="22">
        <v>985767.56</v>
      </c>
      <c r="G35" s="127">
        <v>100</v>
      </c>
      <c r="H35" s="22">
        <v>985767.56</v>
      </c>
      <c r="I35" s="146" t="s">
        <v>74</v>
      </c>
      <c r="J35" s="22">
        <v>474338.42</v>
      </c>
      <c r="K35" s="127">
        <v>100</v>
      </c>
      <c r="L35" s="22">
        <v>474338.42</v>
      </c>
      <c r="M35" s="151"/>
      <c r="N35" s="156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s="14" customFormat="1" x14ac:dyDescent="0.2">
      <c r="A36" s="44"/>
      <c r="B36" s="44" t="s">
        <v>131</v>
      </c>
      <c r="C36" s="87"/>
      <c r="D36" s="122">
        <v>41547</v>
      </c>
      <c r="E36" s="70"/>
      <c r="F36" s="22">
        <v>1001970.64</v>
      </c>
      <c r="G36" s="127">
        <v>100</v>
      </c>
      <c r="H36" s="22">
        <v>1001970.64</v>
      </c>
      <c r="I36" s="146" t="s">
        <v>74</v>
      </c>
      <c r="J36" s="22">
        <v>1002717.23</v>
      </c>
      <c r="K36" s="127">
        <v>100</v>
      </c>
      <c r="L36" s="22">
        <v>1002717.23</v>
      </c>
      <c r="M36" s="151"/>
      <c r="N36" s="156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14" customFormat="1" x14ac:dyDescent="0.2">
      <c r="A37" s="44"/>
      <c r="B37" s="44"/>
      <c r="C37" s="87"/>
      <c r="D37" s="122"/>
      <c r="E37" s="70"/>
      <c r="F37" s="73">
        <f>SUM(F35:F36)</f>
        <v>1987738.2000000002</v>
      </c>
      <c r="G37" s="127"/>
      <c r="H37" s="73">
        <f>SUM(H35:H36)</f>
        <v>1987738.2000000002</v>
      </c>
      <c r="I37" s="146"/>
      <c r="J37" s="73">
        <f>SUM(J35:J36)</f>
        <v>1477055.65</v>
      </c>
      <c r="K37" s="127"/>
      <c r="L37" s="73">
        <f>SUM(L35:L36)</f>
        <v>1477055.65</v>
      </c>
      <c r="M37" s="148"/>
      <c r="N37" s="156">
        <f>SUM(L37-H37)</f>
        <v>-510682.55000000028</v>
      </c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pans="1:256" s="14" customFormat="1" x14ac:dyDescent="0.2">
      <c r="A38" s="44"/>
      <c r="B38" s="44"/>
      <c r="C38" s="87"/>
      <c r="D38" s="122"/>
      <c r="E38" s="70"/>
      <c r="F38" s="73"/>
      <c r="G38" s="127"/>
      <c r="H38" s="73"/>
      <c r="I38" s="146"/>
      <c r="J38" s="73"/>
      <c r="K38" s="127"/>
      <c r="L38" s="73"/>
      <c r="M38" s="148"/>
      <c r="N38" s="156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pans="1:256" s="14" customFormat="1" x14ac:dyDescent="0.2">
      <c r="A39" s="44" t="s">
        <v>8</v>
      </c>
      <c r="B39" s="44" t="s">
        <v>73</v>
      </c>
      <c r="C39" s="87"/>
      <c r="D39" s="122">
        <v>41547</v>
      </c>
      <c r="E39" s="70"/>
      <c r="F39" s="22">
        <v>12528.65</v>
      </c>
      <c r="G39" s="127">
        <v>100</v>
      </c>
      <c r="H39" s="22">
        <v>12528.65</v>
      </c>
      <c r="I39" s="153" t="s">
        <v>74</v>
      </c>
      <c r="J39" s="22">
        <v>12530.1</v>
      </c>
      <c r="K39" s="127">
        <v>100</v>
      </c>
      <c r="L39" s="22">
        <v>12530.1</v>
      </c>
      <c r="M39" s="151"/>
      <c r="N39" s="156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spans="1:256" s="14" customFormat="1" x14ac:dyDescent="0.2">
      <c r="A40" s="44"/>
      <c r="B40" s="44"/>
      <c r="C40" s="87"/>
      <c r="D40" s="122"/>
      <c r="E40" s="70"/>
      <c r="F40" s="73">
        <f>SUM(F39)</f>
        <v>12528.65</v>
      </c>
      <c r="G40" s="127"/>
      <c r="H40" s="73">
        <f>SUM(H39)</f>
        <v>12528.65</v>
      </c>
      <c r="I40" s="146"/>
      <c r="J40" s="73">
        <f>SUM(J39)</f>
        <v>12530.1</v>
      </c>
      <c r="K40" s="127"/>
      <c r="L40" s="73">
        <f>SUM(L39)</f>
        <v>12530.1</v>
      </c>
      <c r="M40" s="148"/>
      <c r="N40" s="156">
        <f>SUM(L40-H40)</f>
        <v>1.4500000000007276</v>
      </c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s="14" customFormat="1" x14ac:dyDescent="0.2">
      <c r="A41" s="44"/>
      <c r="B41" s="44"/>
      <c r="C41" s="87"/>
      <c r="D41" s="122"/>
      <c r="E41" s="70"/>
      <c r="F41" s="73"/>
      <c r="G41" s="127"/>
      <c r="H41" s="73"/>
      <c r="I41" s="146"/>
      <c r="J41" s="73"/>
      <c r="K41" s="127"/>
      <c r="L41" s="73"/>
      <c r="M41" s="148"/>
      <c r="N41" s="156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spans="1:256" s="14" customFormat="1" outlineLevel="1" x14ac:dyDescent="0.2">
      <c r="A42" s="44" t="s">
        <v>9</v>
      </c>
      <c r="B42" s="44" t="s">
        <v>73</v>
      </c>
      <c r="C42" s="68"/>
      <c r="D42" s="122">
        <v>41547</v>
      </c>
      <c r="E42" s="70"/>
      <c r="F42" s="74">
        <v>372569.09</v>
      </c>
      <c r="G42" s="127">
        <v>100</v>
      </c>
      <c r="H42" s="74">
        <v>372569.09</v>
      </c>
      <c r="I42" s="153" t="s">
        <v>74</v>
      </c>
      <c r="J42" s="74">
        <v>355872.29</v>
      </c>
      <c r="K42" s="127">
        <v>100</v>
      </c>
      <c r="L42" s="74">
        <v>355872.29</v>
      </c>
      <c r="M42" s="152"/>
      <c r="N42" s="156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spans="1:256" s="14" customFormat="1" outlineLevel="1" x14ac:dyDescent="0.2">
      <c r="A43" s="44"/>
      <c r="B43" s="44" t="s">
        <v>132</v>
      </c>
      <c r="C43" s="68"/>
      <c r="D43" s="122">
        <v>41547</v>
      </c>
      <c r="E43" s="70"/>
      <c r="F43" s="74">
        <v>1001970.63</v>
      </c>
      <c r="G43" s="127">
        <v>100</v>
      </c>
      <c r="H43" s="74">
        <v>1001970.63</v>
      </c>
      <c r="I43" s="153" t="s">
        <v>74</v>
      </c>
      <c r="J43" s="74">
        <v>2002964.45</v>
      </c>
      <c r="K43" s="127">
        <v>100</v>
      </c>
      <c r="L43" s="74">
        <v>2002964.45</v>
      </c>
      <c r="M43" s="152"/>
      <c r="N43" s="156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14" customFormat="1" outlineLevel="1" x14ac:dyDescent="0.2">
      <c r="A44" s="44"/>
      <c r="B44" s="44" t="s">
        <v>122</v>
      </c>
      <c r="C44" s="68" t="s">
        <v>118</v>
      </c>
      <c r="D44" s="122">
        <v>41460</v>
      </c>
      <c r="E44" s="70"/>
      <c r="F44" s="74">
        <v>1000000</v>
      </c>
      <c r="G44" s="127">
        <v>100</v>
      </c>
      <c r="H44" s="74">
        <v>1000000</v>
      </c>
      <c r="I44" s="153"/>
      <c r="J44" s="74">
        <v>0</v>
      </c>
      <c r="K44" s="127"/>
      <c r="L44" s="74">
        <v>0</v>
      </c>
      <c r="M44" s="152"/>
      <c r="N44" s="156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14" customFormat="1" x14ac:dyDescent="0.2">
      <c r="A45" s="44"/>
      <c r="B45" s="44"/>
      <c r="C45" s="68"/>
      <c r="D45" s="122"/>
      <c r="E45" s="70"/>
      <c r="F45" s="73">
        <f>SUM(F42:F44)</f>
        <v>2374539.7199999997</v>
      </c>
      <c r="G45" s="75"/>
      <c r="H45" s="73">
        <f>SUM(H42:H44)</f>
        <v>2374539.7199999997</v>
      </c>
      <c r="I45" s="146"/>
      <c r="J45" s="73">
        <f>SUM(J42:J44)</f>
        <v>2358836.7399999998</v>
      </c>
      <c r="K45" s="75"/>
      <c r="L45" s="73">
        <f>SUM(L42:L44)</f>
        <v>2358836.7399999998</v>
      </c>
      <c r="M45" s="148"/>
      <c r="N45" s="156">
        <f>SUM(L45-H45)</f>
        <v>-15702.979999999981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14" customFormat="1" x14ac:dyDescent="0.2">
      <c r="A46" s="44"/>
      <c r="B46" s="44"/>
      <c r="C46" s="68"/>
      <c r="D46" s="122"/>
      <c r="E46" s="70"/>
      <c r="F46" s="22"/>
      <c r="G46" s="76"/>
      <c r="H46" s="22"/>
      <c r="I46" s="153"/>
      <c r="J46" s="22"/>
      <c r="K46" s="76"/>
      <c r="L46" s="22"/>
      <c r="M46" s="151"/>
      <c r="N46" s="156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14" customFormat="1" x14ac:dyDescent="0.2">
      <c r="A47" s="44" t="s">
        <v>75</v>
      </c>
      <c r="B47" s="44" t="s">
        <v>73</v>
      </c>
      <c r="C47" s="68"/>
      <c r="D47" s="122">
        <v>41547</v>
      </c>
      <c r="E47" s="70"/>
      <c r="F47" s="22">
        <v>296318.45</v>
      </c>
      <c r="G47" s="127">
        <v>100</v>
      </c>
      <c r="H47" s="22">
        <v>296318.45</v>
      </c>
      <c r="I47" s="153" t="s">
        <v>74</v>
      </c>
      <c r="J47" s="22">
        <v>120437</v>
      </c>
      <c r="K47" s="127">
        <v>100</v>
      </c>
      <c r="L47" s="22">
        <v>120437</v>
      </c>
      <c r="M47" s="151"/>
      <c r="N47" s="156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14" customFormat="1" x14ac:dyDescent="0.2">
      <c r="A48" s="44"/>
      <c r="B48" s="44" t="s">
        <v>132</v>
      </c>
      <c r="C48" s="68"/>
      <c r="D48" s="122">
        <v>41364</v>
      </c>
      <c r="E48" s="70"/>
      <c r="F48" s="22">
        <v>1202364.75</v>
      </c>
      <c r="G48" s="127">
        <v>100</v>
      </c>
      <c r="H48" s="22">
        <v>1202364.75</v>
      </c>
      <c r="I48" s="153" t="s">
        <v>74</v>
      </c>
      <c r="J48" s="22">
        <v>1003260.66</v>
      </c>
      <c r="K48" s="127">
        <v>100</v>
      </c>
      <c r="L48" s="22">
        <v>1003260.66</v>
      </c>
      <c r="M48" s="151"/>
      <c r="N48" s="156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spans="1:256" s="14" customFormat="1" x14ac:dyDescent="0.2">
      <c r="A49" s="44"/>
      <c r="B49" s="44"/>
      <c r="C49" s="68"/>
      <c r="D49" s="122"/>
      <c r="E49" s="70"/>
      <c r="F49" s="73">
        <f>SUM(F47:F48)</f>
        <v>1498683.2</v>
      </c>
      <c r="G49" s="76"/>
      <c r="H49" s="73">
        <f>SUM(H47:H48)</f>
        <v>1498683.2</v>
      </c>
      <c r="I49" s="146"/>
      <c r="J49" s="73">
        <f>SUM(J47:J48)</f>
        <v>1123697.6600000001</v>
      </c>
      <c r="K49" s="76"/>
      <c r="L49" s="73">
        <f>SUM(L47:L48)</f>
        <v>1123697.6600000001</v>
      </c>
      <c r="M49" s="148"/>
      <c r="N49" s="156">
        <f>SUM(L49-H49)</f>
        <v>-374985.5399999998</v>
      </c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</row>
    <row r="50" spans="1:256" s="14" customFormat="1" x14ac:dyDescent="0.2">
      <c r="A50" s="44"/>
      <c r="B50" s="44"/>
      <c r="C50" s="68"/>
      <c r="D50" s="122"/>
      <c r="E50" s="70"/>
      <c r="F50" s="73"/>
      <c r="G50" s="76"/>
      <c r="H50" s="73"/>
      <c r="I50" s="146"/>
      <c r="J50" s="73"/>
      <c r="K50" s="76"/>
      <c r="L50" s="73"/>
      <c r="M50" s="148"/>
      <c r="N50" s="156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</row>
    <row r="51" spans="1:256" s="14" customFormat="1" x14ac:dyDescent="0.2">
      <c r="A51" s="44" t="s">
        <v>76</v>
      </c>
      <c r="B51" s="44" t="s">
        <v>73</v>
      </c>
      <c r="C51" s="68"/>
      <c r="D51" s="122">
        <v>41547</v>
      </c>
      <c r="E51" s="68"/>
      <c r="F51" s="69">
        <v>98499.8</v>
      </c>
      <c r="G51" s="127">
        <v>100</v>
      </c>
      <c r="H51" s="69">
        <v>98499.8</v>
      </c>
      <c r="I51" s="153" t="s">
        <v>74</v>
      </c>
      <c r="J51" s="69">
        <v>722375.63</v>
      </c>
      <c r="K51" s="127">
        <v>100</v>
      </c>
      <c r="L51" s="69">
        <v>722375.63</v>
      </c>
      <c r="M51" s="153"/>
      <c r="N51" s="156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</row>
    <row r="52" spans="1:256" s="14" customFormat="1" x14ac:dyDescent="0.2">
      <c r="A52" s="44"/>
      <c r="B52" s="44"/>
      <c r="C52" s="68"/>
      <c r="D52" s="123"/>
      <c r="E52" s="68"/>
      <c r="F52" s="77">
        <f>SUM(F51)</f>
        <v>98499.8</v>
      </c>
      <c r="G52" s="65"/>
      <c r="H52" s="77">
        <f>SUM(H51)</f>
        <v>98499.8</v>
      </c>
      <c r="I52" s="146"/>
      <c r="J52" s="77">
        <f>SUM(J51)</f>
        <v>722375.63</v>
      </c>
      <c r="K52" s="65"/>
      <c r="L52" s="77">
        <f>SUM(L51)</f>
        <v>722375.63</v>
      </c>
      <c r="M52" s="146"/>
      <c r="N52" s="156">
        <f>SUM(L52-H52)</f>
        <v>623875.82999999996</v>
      </c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pans="1:256" s="14" customFormat="1" ht="11.25" customHeight="1" x14ac:dyDescent="0.2">
      <c r="A53" s="44"/>
      <c r="B53" s="44"/>
      <c r="C53" s="68"/>
      <c r="D53" s="123"/>
      <c r="E53" s="44"/>
      <c r="F53" s="73"/>
      <c r="G53" s="76"/>
      <c r="H53" s="73"/>
      <c r="I53" s="146"/>
      <c r="J53" s="73"/>
      <c r="K53" s="76"/>
      <c r="L53" s="73"/>
      <c r="M53" s="148"/>
      <c r="N53" s="156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44" customFormat="1" x14ac:dyDescent="0.2">
      <c r="A54" s="44" t="s">
        <v>77</v>
      </c>
      <c r="B54" s="44" t="s">
        <v>73</v>
      </c>
      <c r="C54" s="68"/>
      <c r="D54" s="122">
        <v>41547</v>
      </c>
      <c r="E54" s="70"/>
      <c r="F54" s="22">
        <v>9176.8799999999992</v>
      </c>
      <c r="G54" s="127">
        <v>100</v>
      </c>
      <c r="H54" s="22">
        <v>9176.8799999999992</v>
      </c>
      <c r="I54" s="153" t="s">
        <v>74</v>
      </c>
      <c r="J54" s="22">
        <v>9177.86</v>
      </c>
      <c r="K54" s="127">
        <v>100</v>
      </c>
      <c r="L54" s="22">
        <v>9177.86</v>
      </c>
      <c r="M54" s="151"/>
      <c r="N54" s="156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  <c r="HW54" s="142"/>
      <c r="HX54" s="142"/>
      <c r="HY54" s="142"/>
      <c r="HZ54" s="142"/>
      <c r="IA54" s="142"/>
      <c r="IB54" s="142"/>
      <c r="IC54" s="142"/>
      <c r="ID54" s="142"/>
      <c r="IE54" s="142"/>
      <c r="IF54" s="142"/>
      <c r="IG54" s="142"/>
      <c r="IH54" s="142"/>
      <c r="II54" s="142"/>
      <c r="IJ54" s="142"/>
      <c r="IK54" s="142"/>
      <c r="IL54" s="142"/>
      <c r="IM54" s="142"/>
      <c r="IN54" s="142"/>
      <c r="IO54" s="142"/>
      <c r="IP54" s="142"/>
      <c r="IQ54" s="142"/>
      <c r="IR54" s="142"/>
      <c r="IS54" s="142"/>
      <c r="IT54" s="142"/>
      <c r="IU54" s="142"/>
      <c r="IV54" s="142"/>
    </row>
    <row r="55" spans="1:256" s="14" customFormat="1" x14ac:dyDescent="0.2">
      <c r="A55" s="46"/>
      <c r="B55" s="44"/>
      <c r="C55" s="68"/>
      <c r="D55" s="122"/>
      <c r="E55" s="70"/>
      <c r="F55" s="73">
        <f>SUM(F54:F54)</f>
        <v>9176.8799999999992</v>
      </c>
      <c r="G55" s="76"/>
      <c r="H55" s="73">
        <f>SUM(H54:H54)</f>
        <v>9176.8799999999992</v>
      </c>
      <c r="I55" s="146"/>
      <c r="J55" s="73">
        <f>SUM(J54:J54)</f>
        <v>9177.86</v>
      </c>
      <c r="K55" s="76"/>
      <c r="L55" s="73">
        <f>SUM(L54:L54)</f>
        <v>9177.86</v>
      </c>
      <c r="M55" s="148"/>
      <c r="N55" s="156">
        <f>SUM(L55-H55)</f>
        <v>0.98000000000138243</v>
      </c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s="14" customFormat="1" x14ac:dyDescent="0.2">
      <c r="A56" s="46"/>
      <c r="B56" s="44"/>
      <c r="C56" s="68"/>
      <c r="D56" s="122"/>
      <c r="E56" s="70"/>
      <c r="F56" s="73"/>
      <c r="G56" s="76"/>
      <c r="H56" s="73"/>
      <c r="I56" s="146"/>
      <c r="J56" s="73"/>
      <c r="K56" s="76"/>
      <c r="L56" s="73"/>
      <c r="M56" s="148"/>
      <c r="N56" s="156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</row>
    <row r="57" spans="1:256" s="44" customFormat="1" ht="14.25" customHeight="1" x14ac:dyDescent="0.2">
      <c r="A57" s="44" t="s">
        <v>13</v>
      </c>
      <c r="B57" s="44" t="s">
        <v>73</v>
      </c>
      <c r="C57" s="68"/>
      <c r="D57" s="122">
        <v>41547</v>
      </c>
      <c r="E57" s="70"/>
      <c r="F57" s="22">
        <v>104702.54</v>
      </c>
      <c r="G57" s="127">
        <v>100</v>
      </c>
      <c r="H57" s="22">
        <v>104702.54</v>
      </c>
      <c r="I57" s="153" t="s">
        <v>74</v>
      </c>
      <c r="J57" s="22">
        <v>102574.88</v>
      </c>
      <c r="K57" s="127">
        <v>100</v>
      </c>
      <c r="L57" s="22">
        <v>102574.88</v>
      </c>
      <c r="M57" s="151"/>
      <c r="N57" s="156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142"/>
      <c r="GE57" s="142"/>
      <c r="GF57" s="142"/>
      <c r="GG57" s="142"/>
      <c r="GH57" s="142"/>
      <c r="GI57" s="142"/>
      <c r="GJ57" s="142"/>
      <c r="GK57" s="142"/>
      <c r="GL57" s="142"/>
      <c r="GM57" s="142"/>
      <c r="GN57" s="142"/>
      <c r="GO57" s="142"/>
      <c r="GP57" s="142"/>
      <c r="GQ57" s="142"/>
      <c r="GR57" s="142"/>
      <c r="GS57" s="142"/>
      <c r="GT57" s="142"/>
      <c r="GU57" s="142"/>
      <c r="GV57" s="142"/>
      <c r="GW57" s="142"/>
      <c r="GX57" s="142"/>
      <c r="GY57" s="142"/>
      <c r="GZ57" s="142"/>
      <c r="HA57" s="142"/>
      <c r="HB57" s="142"/>
      <c r="HC57" s="142"/>
      <c r="HD57" s="142"/>
      <c r="HE57" s="142"/>
      <c r="HF57" s="142"/>
      <c r="HG57" s="142"/>
      <c r="HH57" s="142"/>
      <c r="HI57" s="142"/>
      <c r="HJ57" s="142"/>
      <c r="HK57" s="142"/>
      <c r="HL57" s="142"/>
      <c r="HM57" s="142"/>
      <c r="HN57" s="142"/>
      <c r="HO57" s="142"/>
      <c r="HP57" s="142"/>
      <c r="HQ57" s="142"/>
      <c r="HR57" s="142"/>
      <c r="HS57" s="142"/>
      <c r="HT57" s="142"/>
      <c r="HU57" s="142"/>
      <c r="HV57" s="142"/>
      <c r="HW57" s="142"/>
      <c r="HX57" s="142"/>
      <c r="HY57" s="142"/>
      <c r="HZ57" s="142"/>
      <c r="IA57" s="142"/>
      <c r="IB57" s="142"/>
      <c r="IC57" s="142"/>
      <c r="ID57" s="142"/>
      <c r="IE57" s="142"/>
      <c r="IF57" s="142"/>
      <c r="IG57" s="142"/>
      <c r="IH57" s="142"/>
      <c r="II57" s="142"/>
      <c r="IJ57" s="142"/>
      <c r="IK57" s="142"/>
      <c r="IL57" s="142"/>
      <c r="IM57" s="142"/>
      <c r="IN57" s="142"/>
      <c r="IO57" s="142"/>
      <c r="IP57" s="142"/>
      <c r="IQ57" s="142"/>
      <c r="IR57" s="142"/>
      <c r="IS57" s="142"/>
      <c r="IT57" s="142"/>
      <c r="IU57" s="142"/>
      <c r="IV57" s="142"/>
    </row>
    <row r="58" spans="1:256" s="14" customFormat="1" x14ac:dyDescent="0.2">
      <c r="C58" s="88"/>
      <c r="D58" s="124"/>
      <c r="F58" s="73">
        <f>SUM(F57:F57)</f>
        <v>104702.54</v>
      </c>
      <c r="G58" s="76"/>
      <c r="H58" s="73">
        <f>SUM(H57:H57)</f>
        <v>104702.54</v>
      </c>
      <c r="I58" s="146"/>
      <c r="J58" s="73">
        <f>SUM(J57:J57)</f>
        <v>102574.88</v>
      </c>
      <c r="K58" s="76"/>
      <c r="L58" s="73">
        <f>SUM(L57:L57)</f>
        <v>102574.88</v>
      </c>
      <c r="M58" s="148"/>
      <c r="N58" s="156">
        <f>SUM(L58-H58)</f>
        <v>-2127.6599999999889</v>
      </c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</row>
    <row r="59" spans="1:256" s="14" customFormat="1" x14ac:dyDescent="0.2">
      <c r="A59" s="44"/>
      <c r="B59" s="44"/>
      <c r="C59" s="68"/>
      <c r="D59" s="123"/>
      <c r="E59" s="44"/>
      <c r="F59" s="22"/>
      <c r="G59" s="155"/>
      <c r="H59" s="22"/>
      <c r="I59" s="153"/>
      <c r="J59" s="22"/>
      <c r="K59" s="155"/>
      <c r="L59" s="22"/>
      <c r="M59" s="151"/>
      <c r="N59" s="156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</row>
    <row r="60" spans="1:256" s="14" customFormat="1" x14ac:dyDescent="0.2">
      <c r="A60" s="44" t="s">
        <v>41</v>
      </c>
      <c r="B60" s="44" t="s">
        <v>73</v>
      </c>
      <c r="C60" s="68"/>
      <c r="D60" s="122">
        <v>41547</v>
      </c>
      <c r="E60" s="44"/>
      <c r="F60" s="22">
        <v>99614.95</v>
      </c>
      <c r="G60" s="78">
        <v>100</v>
      </c>
      <c r="H60" s="22">
        <v>99614.95</v>
      </c>
      <c r="I60" s="153" t="s">
        <v>74</v>
      </c>
      <c r="J60" s="22">
        <v>105083.33</v>
      </c>
      <c r="K60" s="78">
        <v>100</v>
      </c>
      <c r="L60" s="22">
        <v>105083.33</v>
      </c>
      <c r="M60" s="151"/>
      <c r="N60" s="156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14" customFormat="1" x14ac:dyDescent="0.2">
      <c r="A61" s="44"/>
      <c r="B61" s="44" t="s">
        <v>132</v>
      </c>
      <c r="C61" s="68"/>
      <c r="D61" s="122">
        <v>41547</v>
      </c>
      <c r="E61" s="44"/>
      <c r="F61" s="22">
        <v>300000</v>
      </c>
      <c r="G61" s="78">
        <v>100</v>
      </c>
      <c r="H61" s="22">
        <v>300000</v>
      </c>
      <c r="I61" s="153" t="s">
        <v>74</v>
      </c>
      <c r="J61" s="22">
        <v>300000</v>
      </c>
      <c r="K61" s="78">
        <v>100</v>
      </c>
      <c r="L61" s="22">
        <v>300000</v>
      </c>
      <c r="M61" s="151"/>
      <c r="N61" s="156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</row>
    <row r="62" spans="1:256" s="14" customFormat="1" x14ac:dyDescent="0.2">
      <c r="A62" s="44"/>
      <c r="B62" s="44"/>
      <c r="C62" s="68"/>
      <c r="D62" s="123"/>
      <c r="E62" s="44"/>
      <c r="F62" s="73">
        <f>SUM(F60:F61)</f>
        <v>399614.95</v>
      </c>
      <c r="G62" s="155"/>
      <c r="H62" s="73">
        <f>SUM(H60:H61)</f>
        <v>399614.95</v>
      </c>
      <c r="I62" s="146"/>
      <c r="J62" s="73">
        <f>SUM(J60:J61)</f>
        <v>405083.33</v>
      </c>
      <c r="K62" s="155"/>
      <c r="L62" s="73">
        <f>SUM(L60:L61)</f>
        <v>405083.33</v>
      </c>
      <c r="M62" s="148"/>
      <c r="N62" s="156">
        <f>SUM(L62-H62)</f>
        <v>5468.3800000000047</v>
      </c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</row>
    <row r="63" spans="1:256" s="14" customFormat="1" x14ac:dyDescent="0.2">
      <c r="A63" s="44"/>
      <c r="B63" s="44"/>
      <c r="C63" s="68"/>
      <c r="D63" s="123"/>
      <c r="E63" s="44"/>
      <c r="F63" s="73"/>
      <c r="G63" s="155"/>
      <c r="H63" s="73"/>
      <c r="I63" s="146"/>
      <c r="J63" s="73"/>
      <c r="K63" s="155"/>
      <c r="L63" s="73"/>
      <c r="M63" s="148"/>
      <c r="N63" s="156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</row>
    <row r="64" spans="1:256" s="14" customFormat="1" x14ac:dyDescent="0.2">
      <c r="A64" s="44"/>
      <c r="B64" s="44"/>
      <c r="C64" s="68"/>
      <c r="D64" s="123"/>
      <c r="E64" s="44"/>
      <c r="F64" s="73"/>
      <c r="G64" s="155"/>
      <c r="H64" s="73"/>
      <c r="I64" s="146"/>
      <c r="J64" s="73"/>
      <c r="K64" s="155"/>
      <c r="L64" s="73"/>
      <c r="M64" s="148"/>
      <c r="N64" s="156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</row>
    <row r="65" spans="1:256" s="14" customFormat="1" x14ac:dyDescent="0.2">
      <c r="A65" s="44"/>
      <c r="B65" s="44"/>
      <c r="C65" s="68"/>
      <c r="D65" s="123"/>
      <c r="E65" s="44"/>
      <c r="F65" s="73"/>
      <c r="H65" s="73"/>
      <c r="I65" s="146"/>
      <c r="J65" s="73"/>
      <c r="K65" s="155"/>
      <c r="L65" s="73"/>
      <c r="M65" s="148"/>
      <c r="N65" s="156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</row>
    <row r="66" spans="1:256" x14ac:dyDescent="0.2">
      <c r="A66"/>
      <c r="B66" s="67"/>
      <c r="G66" s="140">
        <v>41426</v>
      </c>
      <c r="I66" s="153"/>
      <c r="K66" s="140">
        <v>41547</v>
      </c>
      <c r="M66" s="151"/>
    </row>
    <row r="67" spans="1:256" x14ac:dyDescent="0.2">
      <c r="I67" s="153"/>
      <c r="M67" s="151"/>
    </row>
    <row r="68" spans="1:256" s="131" customFormat="1" x14ac:dyDescent="0.2">
      <c r="A68" s="128" t="s">
        <v>64</v>
      </c>
      <c r="B68" s="136" t="s">
        <v>23</v>
      </c>
      <c r="C68" s="129" t="s">
        <v>24</v>
      </c>
      <c r="D68" s="128" t="s">
        <v>65</v>
      </c>
      <c r="E68" s="128"/>
      <c r="F68" s="77" t="s">
        <v>66</v>
      </c>
      <c r="G68" s="138" t="s">
        <v>67</v>
      </c>
      <c r="H68" s="77"/>
      <c r="I68" s="146"/>
      <c r="J68" s="77" t="s">
        <v>66</v>
      </c>
      <c r="K68" s="132" t="s">
        <v>67</v>
      </c>
      <c r="L68" s="77"/>
      <c r="M68" s="146"/>
      <c r="N68" s="156" t="s">
        <v>68</v>
      </c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</row>
    <row r="69" spans="1:256" s="131" customFormat="1" x14ac:dyDescent="0.2">
      <c r="A69" s="128"/>
      <c r="B69" s="136" t="s">
        <v>31</v>
      </c>
      <c r="C69" s="129" t="s">
        <v>32</v>
      </c>
      <c r="D69" s="128" t="s">
        <v>69</v>
      </c>
      <c r="E69" s="128"/>
      <c r="F69" s="77" t="s">
        <v>70</v>
      </c>
      <c r="G69" s="138" t="s">
        <v>71</v>
      </c>
      <c r="H69" s="77" t="s">
        <v>72</v>
      </c>
      <c r="I69" s="146"/>
      <c r="J69" s="77" t="s">
        <v>70</v>
      </c>
      <c r="K69" s="132" t="s">
        <v>71</v>
      </c>
      <c r="L69" s="77" t="s">
        <v>72</v>
      </c>
      <c r="M69" s="146"/>
      <c r="N69" s="156" t="s">
        <v>20</v>
      </c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</row>
    <row r="70" spans="1:256" s="131" customFormat="1" ht="9" customHeight="1" x14ac:dyDescent="0.2">
      <c r="A70" s="143"/>
      <c r="B70" s="149"/>
      <c r="C70" s="145"/>
      <c r="D70" s="143"/>
      <c r="E70" s="143"/>
      <c r="F70" s="146"/>
      <c r="G70" s="147"/>
      <c r="H70" s="146"/>
      <c r="I70" s="146"/>
      <c r="J70" s="146"/>
      <c r="K70" s="154"/>
      <c r="L70" s="146"/>
      <c r="M70" s="146"/>
      <c r="N70" s="157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</row>
    <row r="71" spans="1:256" s="14" customFormat="1" x14ac:dyDescent="0.2">
      <c r="A71" s="44" t="s">
        <v>42</v>
      </c>
      <c r="B71" s="44" t="s">
        <v>73</v>
      </c>
      <c r="C71" s="68"/>
      <c r="D71" s="122">
        <v>41547</v>
      </c>
      <c r="E71" s="70"/>
      <c r="F71" s="22">
        <v>76905.41</v>
      </c>
      <c r="G71" s="127">
        <v>100</v>
      </c>
      <c r="H71" s="22">
        <v>76905.41</v>
      </c>
      <c r="I71" s="153" t="s">
        <v>74</v>
      </c>
      <c r="J71" s="22">
        <v>125094.68</v>
      </c>
      <c r="K71" s="127">
        <v>100</v>
      </c>
      <c r="L71" s="22">
        <v>125094.68</v>
      </c>
      <c r="M71" s="151"/>
      <c r="N71" s="156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  <c r="IU71" s="91"/>
      <c r="IV71" s="91"/>
    </row>
    <row r="72" spans="1:256" s="14" customFormat="1" x14ac:dyDescent="0.2">
      <c r="A72" s="44"/>
      <c r="B72" s="44" t="s">
        <v>132</v>
      </c>
      <c r="C72" s="68"/>
      <c r="D72" s="122">
        <v>41547</v>
      </c>
      <c r="E72" s="70"/>
      <c r="F72" s="22">
        <v>701379.44</v>
      </c>
      <c r="G72" s="127">
        <v>100</v>
      </c>
      <c r="H72" s="22">
        <v>701379.44</v>
      </c>
      <c r="I72" s="153" t="s">
        <v>74</v>
      </c>
      <c r="J72" s="22">
        <v>701902.05</v>
      </c>
      <c r="K72" s="127">
        <v>100</v>
      </c>
      <c r="L72" s="22">
        <v>701902.05</v>
      </c>
      <c r="M72" s="151"/>
      <c r="N72" s="156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s="14" customFormat="1" ht="12" customHeight="1" x14ac:dyDescent="0.2">
      <c r="A73" s="44"/>
      <c r="B73" s="71"/>
      <c r="C73" s="89"/>
      <c r="D73" s="72"/>
      <c r="E73" s="44"/>
      <c r="F73" s="73">
        <f>SUM(F71:F72)</f>
        <v>778284.85</v>
      </c>
      <c r="G73" s="76"/>
      <c r="H73" s="73">
        <f>SUM(H71:H72)</f>
        <v>778284.85</v>
      </c>
      <c r="I73" s="146"/>
      <c r="J73" s="73">
        <f>SUM(J71:J72)</f>
        <v>826996.73</v>
      </c>
      <c r="K73" s="76"/>
      <c r="L73" s="73">
        <f>SUM(L71:L72)</f>
        <v>826996.73</v>
      </c>
      <c r="M73" s="148"/>
      <c r="N73" s="156">
        <f>SUM(L73-H73)</f>
        <v>48711.880000000005</v>
      </c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  <c r="IU73" s="91"/>
      <c r="IV73" s="91"/>
    </row>
    <row r="74" spans="1:256" s="14" customFormat="1" x14ac:dyDescent="0.2">
      <c r="A74" s="44"/>
      <c r="B74" s="44"/>
      <c r="C74" s="68"/>
      <c r="D74" s="123"/>
      <c r="E74" s="44"/>
      <c r="F74" s="22"/>
      <c r="G74" s="76"/>
      <c r="H74" s="22"/>
      <c r="I74" s="153"/>
      <c r="J74" s="22"/>
      <c r="K74" s="76"/>
      <c r="L74" s="22"/>
      <c r="M74" s="151"/>
      <c r="N74" s="156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  <c r="IU74" s="91"/>
      <c r="IV74" s="91"/>
    </row>
    <row r="75" spans="1:256" s="14" customFormat="1" x14ac:dyDescent="0.2">
      <c r="A75" s="44" t="s">
        <v>43</v>
      </c>
      <c r="B75" s="44" t="s">
        <v>73</v>
      </c>
      <c r="C75" s="68"/>
      <c r="D75" s="122">
        <v>41547</v>
      </c>
      <c r="E75" s="70"/>
      <c r="F75" s="22">
        <v>409687.55</v>
      </c>
      <c r="G75" s="127">
        <v>100</v>
      </c>
      <c r="H75" s="22">
        <v>409687.55</v>
      </c>
      <c r="I75" s="153" t="s">
        <v>74</v>
      </c>
      <c r="J75" s="22">
        <v>835265.16</v>
      </c>
      <c r="K75" s="127">
        <v>100</v>
      </c>
      <c r="L75" s="22">
        <v>835265.16</v>
      </c>
      <c r="M75" s="151"/>
      <c r="N75" s="156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  <c r="IU75" s="91"/>
      <c r="IV75" s="91"/>
    </row>
    <row r="76" spans="1:256" s="14" customFormat="1" ht="13.5" customHeight="1" x14ac:dyDescent="0.2">
      <c r="A76" s="44"/>
      <c r="B76" s="44"/>
      <c r="C76" s="68"/>
      <c r="D76" s="123"/>
      <c r="E76" s="44"/>
      <c r="F76" s="73">
        <f>SUM(F75)</f>
        <v>409687.55</v>
      </c>
      <c r="G76" s="76"/>
      <c r="H76" s="73">
        <f>SUM(H75)</f>
        <v>409687.55</v>
      </c>
      <c r="I76" s="146"/>
      <c r="J76" s="73">
        <f>SUM(J75)</f>
        <v>835265.16</v>
      </c>
      <c r="K76" s="76"/>
      <c r="L76" s="73">
        <f>SUM(L75)</f>
        <v>835265.16</v>
      </c>
      <c r="M76" s="148"/>
      <c r="N76" s="156">
        <f>SUM(L76-H76)</f>
        <v>425577.61000000004</v>
      </c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</row>
    <row r="77" spans="1:256" s="14" customFormat="1" ht="13.5" customHeight="1" x14ac:dyDescent="0.2">
      <c r="A77" s="44"/>
      <c r="B77" s="44"/>
      <c r="C77" s="68"/>
      <c r="D77" s="123"/>
      <c r="E77" s="44"/>
      <c r="F77" s="73"/>
      <c r="G77" s="76"/>
      <c r="H77" s="73"/>
      <c r="I77" s="146"/>
      <c r="J77" s="73"/>
      <c r="K77" s="76"/>
      <c r="L77" s="73"/>
      <c r="M77" s="148"/>
      <c r="N77" s="156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1"/>
      <c r="HT77" s="91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  <c r="IU77" s="91"/>
      <c r="IV77" s="91"/>
    </row>
    <row r="78" spans="1:256" s="14" customFormat="1" x14ac:dyDescent="0.2">
      <c r="A78" s="44" t="s">
        <v>17</v>
      </c>
      <c r="B78" s="44" t="s">
        <v>73</v>
      </c>
      <c r="C78" s="68"/>
      <c r="D78" s="122">
        <v>41547</v>
      </c>
      <c r="E78" s="70"/>
      <c r="F78" s="22">
        <v>97469.96</v>
      </c>
      <c r="G78" s="127">
        <v>100</v>
      </c>
      <c r="H78" s="22">
        <v>97469.96</v>
      </c>
      <c r="I78" s="153" t="s">
        <v>74</v>
      </c>
      <c r="J78" s="22">
        <v>103090.8</v>
      </c>
      <c r="K78" s="127">
        <v>100</v>
      </c>
      <c r="L78" s="22">
        <v>103090.8</v>
      </c>
      <c r="M78" s="151"/>
      <c r="N78" s="156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  <c r="HM78" s="91"/>
      <c r="HN78" s="91"/>
      <c r="HO78" s="91"/>
      <c r="HP78" s="91"/>
      <c r="HQ78" s="91"/>
      <c r="HR78" s="91"/>
      <c r="HS78" s="91"/>
      <c r="HT78" s="91"/>
      <c r="HU78" s="91"/>
      <c r="HV78" s="91"/>
      <c r="HW78" s="91"/>
      <c r="HX78" s="91"/>
      <c r="HY78" s="91"/>
      <c r="HZ78" s="91"/>
      <c r="IA78" s="91"/>
      <c r="IB78" s="91"/>
      <c r="IC78" s="91"/>
      <c r="ID78" s="91"/>
      <c r="IE78" s="91"/>
      <c r="IF78" s="91"/>
      <c r="IG78" s="91"/>
      <c r="IH78" s="91"/>
      <c r="II78" s="91"/>
      <c r="IJ78" s="91"/>
      <c r="IK78" s="91"/>
      <c r="IL78" s="91"/>
      <c r="IM78" s="91"/>
      <c r="IN78" s="91"/>
      <c r="IO78" s="91"/>
      <c r="IP78" s="91"/>
      <c r="IQ78" s="91"/>
      <c r="IR78" s="91"/>
      <c r="IS78" s="91"/>
      <c r="IT78" s="91"/>
      <c r="IU78" s="91"/>
      <c r="IV78" s="91"/>
    </row>
    <row r="79" spans="1:256" s="14" customFormat="1" x14ac:dyDescent="0.2">
      <c r="A79" s="44"/>
      <c r="B79" s="44" t="s">
        <v>132</v>
      </c>
      <c r="C79" s="68"/>
      <c r="D79" s="122">
        <v>41547</v>
      </c>
      <c r="E79" s="70"/>
      <c r="F79" s="22">
        <v>701379.43</v>
      </c>
      <c r="G79" s="127">
        <v>100</v>
      </c>
      <c r="H79" s="22">
        <v>701379.43</v>
      </c>
      <c r="I79" s="153" t="s">
        <v>74</v>
      </c>
      <c r="J79" s="22">
        <v>701902.05</v>
      </c>
      <c r="K79" s="127">
        <v>100</v>
      </c>
      <c r="L79" s="22">
        <v>701902.05</v>
      </c>
      <c r="M79" s="151"/>
      <c r="N79" s="156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  <c r="HM79" s="91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1"/>
      <c r="HY79" s="91"/>
      <c r="HZ79" s="91"/>
      <c r="IA79" s="91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1"/>
      <c r="IM79" s="91"/>
      <c r="IN79" s="91"/>
      <c r="IO79" s="91"/>
      <c r="IP79" s="91"/>
      <c r="IQ79" s="91"/>
      <c r="IR79" s="91"/>
      <c r="IS79" s="91"/>
      <c r="IT79" s="91"/>
      <c r="IU79" s="91"/>
      <c r="IV79" s="91"/>
    </row>
    <row r="80" spans="1:256" s="14" customFormat="1" x14ac:dyDescent="0.2">
      <c r="A80" s="44"/>
      <c r="B80" s="44"/>
      <c r="C80" s="68"/>
      <c r="D80" s="123"/>
      <c r="E80" s="44"/>
      <c r="F80" s="73">
        <f>SUM(F78:F79)</f>
        <v>798849.39</v>
      </c>
      <c r="G80" s="76"/>
      <c r="H80" s="73">
        <f>SUM(H78:H79)</f>
        <v>798849.39</v>
      </c>
      <c r="I80" s="146"/>
      <c r="J80" s="73">
        <f>SUM(J78:J79)</f>
        <v>804992.85000000009</v>
      </c>
      <c r="K80" s="76"/>
      <c r="L80" s="73">
        <f>SUM(L78:L79)</f>
        <v>804992.85000000009</v>
      </c>
      <c r="M80" s="148"/>
      <c r="N80" s="156">
        <f>SUM(L80-H80)</f>
        <v>6143.4600000000792</v>
      </c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  <row r="81" spans="1:256" s="14" customFormat="1" x14ac:dyDescent="0.2">
      <c r="A81" s="44"/>
      <c r="B81" s="44"/>
      <c r="C81" s="68"/>
      <c r="D81" s="123"/>
      <c r="E81" s="44"/>
      <c r="F81" s="73"/>
      <c r="G81" s="76"/>
      <c r="H81" s="73"/>
      <c r="I81" s="146"/>
      <c r="J81" s="73"/>
      <c r="K81" s="76"/>
      <c r="L81" s="73"/>
      <c r="M81" s="148"/>
      <c r="N81" s="156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  <c r="GG81" s="91"/>
      <c r="GH81" s="91"/>
      <c r="GI81" s="91"/>
      <c r="GJ81" s="91"/>
      <c r="GK81" s="91"/>
      <c r="GL81" s="91"/>
      <c r="GM81" s="91"/>
      <c r="GN81" s="91"/>
      <c r="GO81" s="91"/>
      <c r="GP81" s="91"/>
      <c r="GQ81" s="91"/>
      <c r="GR81" s="91"/>
      <c r="GS81" s="91"/>
      <c r="GT81" s="91"/>
      <c r="GU81" s="91"/>
      <c r="GV81" s="91"/>
      <c r="GW81" s="91"/>
      <c r="GX81" s="91"/>
      <c r="GY81" s="91"/>
      <c r="GZ81" s="91"/>
      <c r="HA81" s="91"/>
      <c r="HB81" s="91"/>
      <c r="HC81" s="91"/>
      <c r="HD81" s="91"/>
      <c r="HE81" s="91"/>
      <c r="HF81" s="91"/>
      <c r="HG81" s="91"/>
      <c r="HH81" s="91"/>
      <c r="HI81" s="91"/>
      <c r="HJ81" s="91"/>
      <c r="HK81" s="91"/>
      <c r="HL81" s="91"/>
      <c r="HM81" s="91"/>
      <c r="HN81" s="91"/>
      <c r="HO81" s="91"/>
      <c r="HP81" s="91"/>
      <c r="HQ81" s="91"/>
      <c r="HR81" s="91"/>
      <c r="HS81" s="91"/>
      <c r="HT81" s="91"/>
      <c r="HU81" s="91"/>
      <c r="HV81" s="91"/>
      <c r="HW81" s="91"/>
      <c r="HX81" s="91"/>
      <c r="HY81" s="91"/>
      <c r="HZ81" s="91"/>
      <c r="IA81" s="91"/>
      <c r="IB81" s="91"/>
      <c r="IC81" s="91"/>
      <c r="ID81" s="91"/>
      <c r="IE81" s="91"/>
      <c r="IF81" s="91"/>
      <c r="IG81" s="91"/>
      <c r="IH81" s="91"/>
      <c r="II81" s="91"/>
      <c r="IJ81" s="91"/>
      <c r="IK81" s="91"/>
      <c r="IL81" s="91"/>
      <c r="IM81" s="91"/>
      <c r="IN81" s="91"/>
      <c r="IO81" s="91"/>
      <c r="IP81" s="91"/>
      <c r="IQ81" s="91"/>
      <c r="IR81" s="91"/>
      <c r="IS81" s="91"/>
      <c r="IT81" s="91"/>
      <c r="IU81" s="91"/>
      <c r="IV81" s="91"/>
    </row>
    <row r="82" spans="1:256" s="14" customFormat="1" x14ac:dyDescent="0.2">
      <c r="A82" s="44" t="s">
        <v>18</v>
      </c>
      <c r="B82" s="44" t="s">
        <v>73</v>
      </c>
      <c r="C82" s="90"/>
      <c r="D82" s="122">
        <v>41547</v>
      </c>
      <c r="E82" s="70"/>
      <c r="F82" s="22">
        <v>537791.65</v>
      </c>
      <c r="G82" s="127">
        <v>100</v>
      </c>
      <c r="H82" s="22">
        <v>537791.65</v>
      </c>
      <c r="I82" s="153" t="s">
        <v>74</v>
      </c>
      <c r="J82" s="22">
        <v>532490.30000000005</v>
      </c>
      <c r="K82" s="127">
        <v>100</v>
      </c>
      <c r="L82" s="22">
        <v>532490.30000000005</v>
      </c>
      <c r="M82" s="151"/>
      <c r="N82" s="156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91"/>
      <c r="IK82" s="91"/>
      <c r="IL82" s="91"/>
      <c r="IM82" s="91"/>
      <c r="IN82" s="91"/>
      <c r="IO82" s="91"/>
      <c r="IP82" s="91"/>
      <c r="IQ82" s="91"/>
      <c r="IR82" s="91"/>
      <c r="IS82" s="91"/>
      <c r="IT82" s="91"/>
      <c r="IU82" s="91"/>
      <c r="IV82" s="91"/>
    </row>
    <row r="83" spans="1:256" s="14" customFormat="1" x14ac:dyDescent="0.2">
      <c r="A83" s="46"/>
      <c r="B83" s="71"/>
      <c r="C83" s="89"/>
      <c r="D83" s="72"/>
      <c r="E83" s="46"/>
      <c r="F83" s="73">
        <f>SUM(F82:F82)</f>
        <v>537791.65</v>
      </c>
      <c r="G83" s="76"/>
      <c r="H83" s="73">
        <f>SUM(H82:H82)</f>
        <v>537791.65</v>
      </c>
      <c r="I83" s="146"/>
      <c r="J83" s="73">
        <f>SUM(J82:J82)</f>
        <v>532490.30000000005</v>
      </c>
      <c r="K83" s="76"/>
      <c r="L83" s="73">
        <f>SUM(L82:L82)</f>
        <v>532490.30000000005</v>
      </c>
      <c r="M83" s="148"/>
      <c r="N83" s="156">
        <f>SUM(L83-H83)</f>
        <v>-5301.3499999999767</v>
      </c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91"/>
      <c r="IK83" s="91"/>
      <c r="IL83" s="91"/>
      <c r="IM83" s="91"/>
      <c r="IN83" s="91"/>
      <c r="IO83" s="91"/>
      <c r="IP83" s="91"/>
      <c r="IQ83" s="91"/>
      <c r="IR83" s="91"/>
      <c r="IS83" s="91"/>
      <c r="IT83" s="91"/>
      <c r="IU83" s="91"/>
      <c r="IV83" s="91"/>
    </row>
    <row r="84" spans="1:256" s="14" customFormat="1" x14ac:dyDescent="0.2">
      <c r="A84" s="46"/>
      <c r="B84" s="44"/>
      <c r="C84" s="90"/>
      <c r="D84" s="125"/>
      <c r="E84" s="46"/>
      <c r="F84" s="73"/>
      <c r="G84" s="76"/>
      <c r="H84" s="73"/>
      <c r="I84" s="146"/>
      <c r="J84" s="73"/>
      <c r="K84" s="76"/>
      <c r="L84" s="73"/>
      <c r="M84" s="148"/>
      <c r="N84" s="156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</row>
    <row r="85" spans="1:256" s="14" customFormat="1" outlineLevel="1" x14ac:dyDescent="0.2">
      <c r="A85" s="44" t="s">
        <v>19</v>
      </c>
      <c r="B85" s="44" t="s">
        <v>73</v>
      </c>
      <c r="C85" s="68"/>
      <c r="D85" s="122">
        <v>41547</v>
      </c>
      <c r="E85" s="70"/>
      <c r="F85" s="22">
        <v>7555843.5199999996</v>
      </c>
      <c r="G85" s="127">
        <v>100</v>
      </c>
      <c r="H85" s="22">
        <v>7555843.5199999996</v>
      </c>
      <c r="I85" s="153" t="s">
        <v>74</v>
      </c>
      <c r="J85" s="22">
        <v>7752804.3600000003</v>
      </c>
      <c r="K85" s="199">
        <v>100</v>
      </c>
      <c r="L85" s="22">
        <v>7752804.3600000003</v>
      </c>
      <c r="M85" s="151"/>
      <c r="N85" s="156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1"/>
      <c r="HK85" s="91"/>
      <c r="HL85" s="91"/>
      <c r="HM85" s="91"/>
      <c r="HN85" s="91"/>
      <c r="HO85" s="91"/>
      <c r="HP85" s="91"/>
      <c r="HQ85" s="91"/>
      <c r="HR85" s="91"/>
      <c r="HS85" s="91"/>
      <c r="HT85" s="91"/>
      <c r="HU85" s="91"/>
      <c r="HV85" s="91"/>
      <c r="HW85" s="91"/>
      <c r="HX85" s="91"/>
      <c r="HY85" s="91"/>
      <c r="HZ85" s="91"/>
      <c r="IA85" s="91"/>
      <c r="IB85" s="91"/>
      <c r="IC85" s="91"/>
      <c r="ID85" s="91"/>
      <c r="IE85" s="91"/>
      <c r="IF85" s="91"/>
      <c r="IG85" s="91"/>
      <c r="IH85" s="91"/>
      <c r="II85" s="91"/>
      <c r="IJ85" s="91"/>
      <c r="IK85" s="91"/>
      <c r="IL85" s="91"/>
      <c r="IM85" s="91"/>
      <c r="IN85" s="91"/>
      <c r="IO85" s="91"/>
      <c r="IP85" s="91"/>
      <c r="IQ85" s="91"/>
      <c r="IR85" s="91"/>
      <c r="IS85" s="91"/>
      <c r="IT85" s="91"/>
      <c r="IU85" s="91"/>
      <c r="IV85" s="91"/>
    </row>
    <row r="86" spans="1:256" s="14" customFormat="1" x14ac:dyDescent="0.2">
      <c r="A86" s="44"/>
      <c r="B86" s="44"/>
      <c r="C86" s="68"/>
      <c r="D86" s="126"/>
      <c r="E86" s="44"/>
      <c r="F86" s="73">
        <f>SUM(F85:F85)</f>
        <v>7555843.5199999996</v>
      </c>
      <c r="G86" s="76"/>
      <c r="H86" s="73">
        <f>SUM(H85:H85)</f>
        <v>7555843.5199999996</v>
      </c>
      <c r="I86" s="146"/>
      <c r="J86" s="73">
        <f>SUM(J85:J85)</f>
        <v>7752804.3600000003</v>
      </c>
      <c r="K86" s="76"/>
      <c r="L86" s="73">
        <f>SUM(L85:L85)</f>
        <v>7752804.3600000003</v>
      </c>
      <c r="M86" s="148"/>
      <c r="N86" s="156">
        <f>SUM(L86-H86)</f>
        <v>196960.84000000078</v>
      </c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  <c r="GQ86" s="91"/>
      <c r="GR86" s="91"/>
      <c r="GS86" s="91"/>
      <c r="GT86" s="91"/>
      <c r="GU86" s="91"/>
      <c r="GV86" s="91"/>
      <c r="GW86" s="91"/>
      <c r="GX86" s="91"/>
      <c r="GY86" s="91"/>
      <c r="GZ86" s="91"/>
      <c r="HA86" s="91"/>
      <c r="HB86" s="91"/>
      <c r="HC86" s="91"/>
      <c r="HD86" s="91"/>
      <c r="HE86" s="91"/>
      <c r="HF86" s="91"/>
      <c r="HG86" s="91"/>
      <c r="HH86" s="91"/>
      <c r="HI86" s="91"/>
      <c r="HJ86" s="91"/>
      <c r="HK86" s="91"/>
      <c r="HL86" s="91"/>
      <c r="HM86" s="91"/>
      <c r="HN86" s="91"/>
      <c r="HO86" s="91"/>
      <c r="HP86" s="91"/>
      <c r="HQ86" s="91"/>
      <c r="HR86" s="91"/>
      <c r="HS86" s="91"/>
      <c r="HT86" s="91"/>
      <c r="HU86" s="91"/>
      <c r="HV86" s="91"/>
      <c r="HW86" s="91"/>
      <c r="HX86" s="91"/>
      <c r="HY86" s="91"/>
      <c r="HZ86" s="91"/>
      <c r="IA86" s="91"/>
      <c r="IB86" s="91"/>
      <c r="IC86" s="91"/>
      <c r="ID86" s="91"/>
      <c r="IE86" s="91"/>
      <c r="IF86" s="91"/>
      <c r="IG86" s="91"/>
      <c r="IH86" s="91"/>
      <c r="II86" s="91"/>
      <c r="IJ86" s="91"/>
      <c r="IK86" s="91"/>
      <c r="IL86" s="91"/>
      <c r="IM86" s="91"/>
      <c r="IN86" s="91"/>
      <c r="IO86" s="91"/>
      <c r="IP86" s="91"/>
      <c r="IQ86" s="91"/>
      <c r="IR86" s="91"/>
      <c r="IS86" s="91"/>
      <c r="IT86" s="91"/>
      <c r="IU86" s="91"/>
      <c r="IV86" s="91"/>
    </row>
    <row r="87" spans="1:256" s="14" customFormat="1" x14ac:dyDescent="0.2">
      <c r="A87" s="44"/>
      <c r="B87" s="44"/>
      <c r="C87" s="68"/>
      <c r="D87" s="122"/>
      <c r="E87" s="44"/>
      <c r="F87" s="22"/>
      <c r="G87" s="76"/>
      <c r="H87" s="22"/>
      <c r="I87" s="153"/>
      <c r="J87" s="22"/>
      <c r="K87" s="76"/>
      <c r="L87" s="22"/>
      <c r="M87" s="151"/>
      <c r="N87" s="156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1"/>
      <c r="FB87" s="91"/>
      <c r="FC87" s="91"/>
      <c r="FD87" s="91"/>
      <c r="FE87" s="91"/>
      <c r="FF87" s="91"/>
      <c r="FG87" s="91"/>
      <c r="FH87" s="91"/>
      <c r="FI87" s="91"/>
      <c r="FJ87" s="91"/>
      <c r="FK87" s="91"/>
      <c r="FL87" s="91"/>
      <c r="FM87" s="91"/>
      <c r="FN87" s="91"/>
      <c r="FO87" s="91"/>
      <c r="FP87" s="91"/>
      <c r="FQ87" s="91"/>
      <c r="FR87" s="91"/>
      <c r="FS87" s="91"/>
      <c r="FT87" s="91"/>
      <c r="FU87" s="91"/>
      <c r="FV87" s="91"/>
      <c r="FW87" s="91"/>
      <c r="FX87" s="91"/>
      <c r="FY87" s="91"/>
      <c r="FZ87" s="91"/>
      <c r="GA87" s="91"/>
      <c r="GB87" s="91"/>
      <c r="GC87" s="91"/>
      <c r="GD87" s="91"/>
      <c r="GE87" s="91"/>
      <c r="GF87" s="91"/>
      <c r="GG87" s="91"/>
      <c r="GH87" s="91"/>
      <c r="GI87" s="91"/>
      <c r="GJ87" s="91"/>
      <c r="GK87" s="91"/>
      <c r="GL87" s="91"/>
      <c r="GM87" s="91"/>
      <c r="GN87" s="91"/>
      <c r="GO87" s="91"/>
      <c r="GP87" s="91"/>
      <c r="GQ87" s="91"/>
      <c r="GR87" s="91"/>
      <c r="GS87" s="91"/>
      <c r="GT87" s="91"/>
      <c r="GU87" s="91"/>
      <c r="GV87" s="91"/>
      <c r="GW87" s="91"/>
      <c r="GX87" s="91"/>
      <c r="GY87" s="91"/>
      <c r="GZ87" s="91"/>
      <c r="HA87" s="91"/>
      <c r="HB87" s="91"/>
      <c r="HC87" s="91"/>
      <c r="HD87" s="91"/>
      <c r="HE87" s="91"/>
      <c r="HF87" s="91"/>
      <c r="HG87" s="91"/>
      <c r="HH87" s="91"/>
      <c r="HI87" s="91"/>
      <c r="HJ87" s="91"/>
      <c r="HK87" s="91"/>
      <c r="HL87" s="91"/>
      <c r="HM87" s="91"/>
      <c r="HN87" s="91"/>
      <c r="HO87" s="91"/>
      <c r="HP87" s="91"/>
      <c r="HQ87" s="91"/>
      <c r="HR87" s="91"/>
      <c r="HS87" s="91"/>
      <c r="HT87" s="91"/>
      <c r="HU87" s="91"/>
      <c r="HV87" s="91"/>
      <c r="HW87" s="91"/>
      <c r="HX87" s="91"/>
      <c r="HY87" s="91"/>
      <c r="HZ87" s="91"/>
      <c r="IA87" s="91"/>
      <c r="IB87" s="91"/>
      <c r="IC87" s="91"/>
      <c r="ID87" s="91"/>
      <c r="IE87" s="91"/>
      <c r="IF87" s="91"/>
      <c r="IG87" s="91"/>
      <c r="IH87" s="91"/>
      <c r="II87" s="91"/>
      <c r="IJ87" s="91"/>
      <c r="IK87" s="91"/>
      <c r="IL87" s="91"/>
      <c r="IM87" s="91"/>
      <c r="IN87" s="91"/>
      <c r="IO87" s="91"/>
      <c r="IP87" s="91"/>
      <c r="IQ87" s="91"/>
      <c r="IR87" s="91"/>
      <c r="IS87" s="91"/>
      <c r="IT87" s="91"/>
      <c r="IU87" s="91"/>
      <c r="IV87" s="91"/>
    </row>
    <row r="88" spans="1:256" s="159" customFormat="1" x14ac:dyDescent="0.2">
      <c r="A88" s="158" t="s">
        <v>78</v>
      </c>
      <c r="B88" s="198" t="s">
        <v>202</v>
      </c>
      <c r="C88" s="160"/>
      <c r="D88" s="161"/>
      <c r="F88" s="196">
        <v>45581571.920000002</v>
      </c>
      <c r="G88" s="197"/>
      <c r="H88" s="196">
        <v>45586392.5</v>
      </c>
      <c r="I88" s="164" t="s">
        <v>74</v>
      </c>
      <c r="J88" s="162">
        <v>39935064.399999999</v>
      </c>
      <c r="K88" s="163"/>
      <c r="L88" s="162">
        <v>39937653.560000002</v>
      </c>
      <c r="M88" s="165"/>
      <c r="N88" s="166">
        <f>SUM(L88-H88)</f>
        <v>-5648738.9399999976</v>
      </c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167"/>
      <c r="BX88" s="167"/>
      <c r="BY88" s="167"/>
      <c r="BZ88" s="167"/>
      <c r="CA88" s="167"/>
      <c r="CB88" s="167"/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  <c r="CQ88" s="167"/>
      <c r="CR88" s="167"/>
      <c r="CS88" s="167"/>
      <c r="CT88" s="167"/>
      <c r="CU88" s="167"/>
      <c r="CV88" s="167"/>
      <c r="CW88" s="167"/>
      <c r="CX88" s="167"/>
      <c r="CY88" s="167"/>
      <c r="CZ88" s="167"/>
      <c r="DA88" s="167"/>
      <c r="DB88" s="167"/>
      <c r="DC88" s="167"/>
      <c r="DD88" s="167"/>
      <c r="DE88" s="167"/>
      <c r="DF88" s="167"/>
      <c r="DG88" s="167"/>
      <c r="DH88" s="167"/>
      <c r="DI88" s="167"/>
      <c r="DJ88" s="167"/>
      <c r="DK88" s="167"/>
      <c r="DL88" s="167"/>
      <c r="DM88" s="167"/>
      <c r="DN88" s="167"/>
      <c r="DO88" s="167"/>
      <c r="DP88" s="167"/>
      <c r="DQ88" s="167"/>
      <c r="DR88" s="167"/>
      <c r="DS88" s="167"/>
      <c r="DT88" s="167"/>
      <c r="DU88" s="167"/>
      <c r="DV88" s="167"/>
      <c r="DW88" s="167"/>
      <c r="DX88" s="167"/>
      <c r="DY88" s="167"/>
      <c r="DZ88" s="167"/>
      <c r="EA88" s="167"/>
      <c r="EB88" s="167"/>
      <c r="EC88" s="167"/>
      <c r="ED88" s="167"/>
      <c r="EE88" s="167"/>
      <c r="EF88" s="167"/>
      <c r="EG88" s="167"/>
      <c r="EH88" s="167"/>
      <c r="EI88" s="167"/>
      <c r="EJ88" s="167"/>
      <c r="EK88" s="167"/>
      <c r="EL88" s="167"/>
      <c r="EM88" s="167"/>
      <c r="EN88" s="167"/>
      <c r="EO88" s="167"/>
      <c r="EP88" s="167"/>
      <c r="EQ88" s="167"/>
      <c r="ER88" s="167"/>
      <c r="ES88" s="167"/>
      <c r="ET88" s="167"/>
      <c r="EU88" s="167"/>
      <c r="EV88" s="167"/>
      <c r="EW88" s="167"/>
      <c r="EX88" s="167"/>
      <c r="EY88" s="167"/>
      <c r="EZ88" s="167"/>
      <c r="FA88" s="167"/>
      <c r="FB88" s="167"/>
      <c r="FC88" s="167"/>
      <c r="FD88" s="167"/>
      <c r="FE88" s="167"/>
      <c r="FF88" s="167"/>
      <c r="FG88" s="167"/>
      <c r="FH88" s="167"/>
      <c r="FI88" s="167"/>
      <c r="FJ88" s="167"/>
      <c r="FK88" s="167"/>
      <c r="FL88" s="167"/>
      <c r="FM88" s="167"/>
      <c r="FN88" s="167"/>
      <c r="FO88" s="167"/>
      <c r="FP88" s="167"/>
      <c r="FQ88" s="167"/>
      <c r="FR88" s="167"/>
      <c r="FS88" s="167"/>
      <c r="FT88" s="167"/>
      <c r="FU88" s="167"/>
      <c r="FV88" s="167"/>
      <c r="FW88" s="167"/>
      <c r="FX88" s="167"/>
      <c r="FY88" s="167"/>
      <c r="FZ88" s="167"/>
      <c r="GA88" s="167"/>
      <c r="GB88" s="167"/>
      <c r="GC88" s="167"/>
      <c r="GD88" s="167"/>
      <c r="GE88" s="167"/>
      <c r="GF88" s="167"/>
      <c r="GG88" s="167"/>
      <c r="GH88" s="167"/>
      <c r="GI88" s="167"/>
      <c r="GJ88" s="167"/>
      <c r="GK88" s="167"/>
      <c r="GL88" s="167"/>
      <c r="GM88" s="167"/>
      <c r="GN88" s="167"/>
      <c r="GO88" s="167"/>
      <c r="GP88" s="167"/>
      <c r="GQ88" s="167"/>
      <c r="GR88" s="167"/>
      <c r="GS88" s="167"/>
      <c r="GT88" s="167"/>
      <c r="GU88" s="167"/>
      <c r="GV88" s="167"/>
      <c r="GW88" s="167"/>
      <c r="GX88" s="167"/>
      <c r="GY88" s="167"/>
      <c r="GZ88" s="167"/>
      <c r="HA88" s="167"/>
      <c r="HB88" s="167"/>
      <c r="HC88" s="167"/>
      <c r="HD88" s="167"/>
      <c r="HE88" s="167"/>
      <c r="HF88" s="167"/>
      <c r="HG88" s="167"/>
      <c r="HH88" s="167"/>
      <c r="HI88" s="167"/>
      <c r="HJ88" s="167"/>
      <c r="HK88" s="167"/>
      <c r="HL88" s="167"/>
      <c r="HM88" s="167"/>
      <c r="HN88" s="167"/>
      <c r="HO88" s="167"/>
      <c r="HP88" s="167"/>
      <c r="HQ88" s="167"/>
      <c r="HR88" s="167"/>
      <c r="HS88" s="167"/>
      <c r="HT88" s="167"/>
      <c r="HU88" s="167"/>
      <c r="HV88" s="167"/>
      <c r="HW88" s="167"/>
      <c r="HX88" s="167"/>
      <c r="HY88" s="167"/>
      <c r="HZ88" s="167"/>
      <c r="IA88" s="167"/>
      <c r="IB88" s="167"/>
      <c r="IC88" s="167"/>
      <c r="ID88" s="167"/>
      <c r="IE88" s="167"/>
      <c r="IF88" s="167"/>
      <c r="IG88" s="167"/>
      <c r="IH88" s="167"/>
      <c r="II88" s="167"/>
      <c r="IJ88" s="167"/>
      <c r="IK88" s="167"/>
      <c r="IL88" s="167"/>
      <c r="IM88" s="167"/>
      <c r="IN88" s="167"/>
      <c r="IO88" s="167"/>
      <c r="IP88" s="167"/>
      <c r="IQ88" s="167"/>
      <c r="IR88" s="167"/>
      <c r="IS88" s="167"/>
      <c r="IT88" s="167"/>
      <c r="IU88" s="167"/>
      <c r="IV88" s="167"/>
    </row>
    <row r="89" spans="1:256" x14ac:dyDescent="0.2">
      <c r="A89" s="64" t="s">
        <v>79</v>
      </c>
      <c r="B89" s="79" t="s">
        <v>80</v>
      </c>
      <c r="G89" s="76"/>
      <c r="I89" s="153"/>
      <c r="K89" s="76"/>
      <c r="M89" s="151"/>
    </row>
    <row r="90" spans="1:256" ht="4.5" customHeight="1" x14ac:dyDescent="0.2"/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25" max="16383" man="1"/>
    <brk id="91" max="16383" man="1"/>
  </rowBreaks>
  <cellWatches>
    <cellWatch r="J88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80"/>
    </row>
    <row r="14" spans="2:5" ht="35.25" x14ac:dyDescent="0.5">
      <c r="B14" s="80"/>
      <c r="E14" s="81" t="s">
        <v>81</v>
      </c>
    </row>
    <row r="17" spans="5:5" ht="18" x14ac:dyDescent="0.25">
      <c r="E17" s="82" t="s">
        <v>82</v>
      </c>
    </row>
    <row r="20" spans="5:5" x14ac:dyDescent="0.2">
      <c r="E20" s="66" t="s">
        <v>83</v>
      </c>
    </row>
    <row r="21" spans="5:5" x14ac:dyDescent="0.2">
      <c r="E21" s="83">
        <v>41547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4" t="s">
        <v>84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3:14" ht="15" x14ac:dyDescent="0.2">
      <c r="C2" s="84" t="s">
        <v>85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3:14" ht="15" x14ac:dyDescent="0.2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3:14" ht="15" x14ac:dyDescent="0.2">
      <c r="C4" s="84" t="s">
        <v>133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3:14" ht="15" x14ac:dyDescent="0.2">
      <c r="C5" s="84" t="s">
        <v>86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3:14" ht="15" x14ac:dyDescent="0.2">
      <c r="C6" s="84" t="s">
        <v>87</v>
      </c>
      <c r="D6" s="84"/>
      <c r="E6" s="84"/>
      <c r="F6" s="84"/>
      <c r="G6" s="84"/>
      <c r="H6" s="84" t="s">
        <v>88</v>
      </c>
      <c r="I6" s="84"/>
      <c r="J6" s="84"/>
      <c r="K6" s="84"/>
      <c r="L6" s="84"/>
      <c r="M6" s="84"/>
      <c r="N6" s="84"/>
    </row>
    <row r="7" spans="3:14" ht="15" x14ac:dyDescent="0.2"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3:14" ht="15" x14ac:dyDescent="0.2">
      <c r="C8" s="84" t="s">
        <v>89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3:14" ht="16.5" customHeight="1" x14ac:dyDescent="0.2">
      <c r="C9" s="84" t="s">
        <v>90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spans="3:14" ht="15" x14ac:dyDescent="0.2"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3:14" ht="15" x14ac:dyDescent="0.2"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3:14" ht="15" x14ac:dyDescent="0.2"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3:14" ht="15" x14ac:dyDescent="0.2"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3:14" ht="15" x14ac:dyDescent="0.2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3:14" ht="15" x14ac:dyDescent="0.2">
      <c r="C15" s="85"/>
      <c r="D15" s="85"/>
      <c r="E15" s="85"/>
      <c r="F15" s="85"/>
      <c r="G15" s="84"/>
      <c r="H15" s="84"/>
      <c r="I15" s="85"/>
      <c r="J15" s="85"/>
      <c r="K15" s="85"/>
      <c r="L15" s="85"/>
      <c r="M15" s="84"/>
      <c r="N15" s="84"/>
    </row>
    <row r="16" spans="3:14" ht="15" x14ac:dyDescent="0.2">
      <c r="C16" s="86" t="s">
        <v>96</v>
      </c>
      <c r="D16" s="84" t="s">
        <v>97</v>
      </c>
      <c r="E16" s="84"/>
      <c r="F16" s="84"/>
      <c r="G16" s="84"/>
      <c r="H16" s="84"/>
      <c r="I16" s="84" t="s">
        <v>137</v>
      </c>
      <c r="J16" s="84"/>
      <c r="K16" s="84"/>
      <c r="L16" s="84"/>
      <c r="M16" s="84"/>
      <c r="N16" s="84"/>
    </row>
    <row r="17" spans="3:14" ht="15" x14ac:dyDescent="0.2">
      <c r="C17" s="86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3:14" ht="15" x14ac:dyDescent="0.2">
      <c r="C18" s="86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3:14" ht="15" x14ac:dyDescent="0.2"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3:14" ht="15" x14ac:dyDescent="0.2">
      <c r="C20" s="85"/>
      <c r="D20" s="85"/>
      <c r="E20" s="85"/>
      <c r="F20" s="85"/>
      <c r="G20" s="84"/>
      <c r="H20" s="84"/>
      <c r="I20" s="85"/>
      <c r="J20" s="85"/>
      <c r="K20" s="85"/>
      <c r="L20" s="85"/>
      <c r="M20" s="84"/>
      <c r="N20" s="84"/>
    </row>
    <row r="21" spans="3:14" ht="15" x14ac:dyDescent="0.2">
      <c r="C21" s="84" t="s">
        <v>91</v>
      </c>
      <c r="D21" s="84"/>
      <c r="E21" s="84"/>
      <c r="F21" s="84"/>
      <c r="G21" s="84"/>
      <c r="H21" s="84"/>
      <c r="I21" s="84" t="s">
        <v>92</v>
      </c>
      <c r="J21" s="84"/>
      <c r="K21" s="84"/>
      <c r="L21" s="84"/>
      <c r="M21" s="84"/>
      <c r="N21" s="84"/>
    </row>
    <row r="22" spans="3:14" ht="15" x14ac:dyDescent="0.2"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3:14" ht="15" x14ac:dyDescent="0.2"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3:14" ht="15" x14ac:dyDescent="0.2"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3:14" ht="15" x14ac:dyDescent="0.2"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3:14" ht="15" x14ac:dyDescent="0.2">
      <c r="C26" s="85"/>
      <c r="D26" s="85"/>
      <c r="E26" s="85"/>
      <c r="F26" s="85"/>
      <c r="G26" s="84"/>
      <c r="H26" s="84"/>
      <c r="I26" s="85"/>
      <c r="J26" s="85"/>
      <c r="K26" s="85"/>
      <c r="L26" s="85"/>
      <c r="M26" s="84"/>
      <c r="N26" s="84"/>
    </row>
    <row r="27" spans="3:14" ht="15" x14ac:dyDescent="0.2">
      <c r="C27" s="84" t="s">
        <v>93</v>
      </c>
      <c r="D27" s="84"/>
      <c r="E27" s="84"/>
      <c r="F27" s="84"/>
      <c r="G27" s="84"/>
      <c r="H27" s="84"/>
      <c r="I27" s="84" t="s">
        <v>134</v>
      </c>
      <c r="J27" s="84"/>
      <c r="K27" s="84"/>
      <c r="L27" s="84"/>
      <c r="M27" s="84"/>
      <c r="N27" s="84"/>
    </row>
    <row r="28" spans="3:14" ht="15" x14ac:dyDescent="0.2"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3:14" ht="15" x14ac:dyDescent="0.2"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3:14" ht="15" x14ac:dyDescent="0.2">
      <c r="C30" s="84" t="s">
        <v>135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3:14" ht="15" x14ac:dyDescent="0.2">
      <c r="C31" s="84" t="s">
        <v>136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3:14" ht="15" x14ac:dyDescent="0.2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12" sqref="A12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</cols>
  <sheetData>
    <row r="1" spans="1:13" ht="19.5" x14ac:dyDescent="0.3">
      <c r="B1" t="s">
        <v>208</v>
      </c>
    </row>
    <row r="2" spans="1:13" x14ac:dyDescent="0.2">
      <c r="A2">
        <v>1</v>
      </c>
      <c r="B2" t="s">
        <v>203</v>
      </c>
    </row>
    <row r="3" spans="1:13" x14ac:dyDescent="0.2">
      <c r="B3" t="s">
        <v>204</v>
      </c>
    </row>
    <row r="4" spans="1:13" x14ac:dyDescent="0.2">
      <c r="C4" t="s">
        <v>191</v>
      </c>
      <c r="D4" t="s">
        <v>192</v>
      </c>
      <c r="E4" t="s">
        <v>193</v>
      </c>
    </row>
    <row r="6" spans="1:13" x14ac:dyDescent="0.2">
      <c r="B6" t="s">
        <v>205</v>
      </c>
      <c r="C6" s="174">
        <v>754.07</v>
      </c>
      <c r="D6" s="174">
        <v>864.3</v>
      </c>
      <c r="E6" s="174">
        <v>1530.47</v>
      </c>
    </row>
    <row r="7" spans="1:13" x14ac:dyDescent="0.2">
      <c r="B7" t="s">
        <v>206</v>
      </c>
      <c r="C7" s="174">
        <v>22.7</v>
      </c>
      <c r="D7" s="174">
        <v>189.48</v>
      </c>
      <c r="E7" s="174">
        <v>110.21</v>
      </c>
    </row>
    <row r="8" spans="1:13" x14ac:dyDescent="0.2">
      <c r="B8" t="s">
        <v>207</v>
      </c>
      <c r="C8" s="174">
        <v>413.58</v>
      </c>
      <c r="D8" s="174">
        <v>353.94</v>
      </c>
      <c r="E8" s="174">
        <v>305.35000000000002</v>
      </c>
    </row>
    <row r="9" spans="1:13" x14ac:dyDescent="0.2">
      <c r="C9" s="189">
        <f>SUM(C6:C8)</f>
        <v>1190.3500000000001</v>
      </c>
      <c r="D9" s="190">
        <f>SUM(D6:D8)</f>
        <v>1407.72</v>
      </c>
      <c r="E9" s="191">
        <f>SUM(E6:E8)</f>
        <v>1946.0300000000002</v>
      </c>
    </row>
    <row r="11" spans="1:13" x14ac:dyDescent="0.2">
      <c r="A11">
        <v>2</v>
      </c>
      <c r="B11" t="s">
        <v>209</v>
      </c>
    </row>
    <row r="12" spans="1:13" x14ac:dyDescent="0.2">
      <c r="B12" t="s">
        <v>210</v>
      </c>
    </row>
    <row r="13" spans="1:13" x14ac:dyDescent="0.2">
      <c r="B13" s="91" t="s">
        <v>183</v>
      </c>
      <c r="C13" s="98"/>
      <c r="D13" s="96">
        <v>41547</v>
      </c>
      <c r="E13" s="3">
        <v>0</v>
      </c>
      <c r="F13" s="3">
        <v>0</v>
      </c>
      <c r="G13" s="3">
        <v>0</v>
      </c>
      <c r="H13" s="169">
        <v>0</v>
      </c>
      <c r="I13" s="3"/>
      <c r="J13" s="3">
        <f>SUM(H13+K13+L13+M13)</f>
        <v>1050.9000000000001</v>
      </c>
      <c r="K13" s="169">
        <v>0</v>
      </c>
      <c r="L13" s="169">
        <v>227.76</v>
      </c>
      <c r="M13" s="169">
        <v>823.14</v>
      </c>
    </row>
    <row r="15" spans="1:13" x14ac:dyDescent="0.2">
      <c r="C15" t="s">
        <v>200</v>
      </c>
    </row>
    <row r="16" spans="1:13" x14ac:dyDescent="0.2">
      <c r="C16" t="s">
        <v>196</v>
      </c>
      <c r="E16" t="s">
        <v>197</v>
      </c>
    </row>
    <row r="17" spans="3:5" x14ac:dyDescent="0.2">
      <c r="C17" t="s">
        <v>198</v>
      </c>
      <c r="E17" t="s">
        <v>199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Recap Sheet</vt:lpstr>
      <vt:lpstr>Report</vt:lpstr>
      <vt:lpstr>Market Comp</vt:lpstr>
      <vt:lpstr>Cover</vt:lpstr>
      <vt:lpstr>Gov Code</vt:lpstr>
      <vt:lpstr>Notes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2013-11-04T21:07:36Z</cp:lastPrinted>
  <dcterms:created xsi:type="dcterms:W3CDTF">2010-07-30T14:08:17Z</dcterms:created>
  <dcterms:modified xsi:type="dcterms:W3CDTF">2013-11-04T21:08:33Z</dcterms:modified>
</cp:coreProperties>
</file>