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4770" windowHeight="3200" activeTab="1"/>
  </bookViews>
  <sheets>
    <sheet name="Recap Sheet" sheetId="1" r:id="rId1"/>
    <sheet name="Report" sheetId="2" r:id="rId2"/>
    <sheet name="Market Comp" sheetId="3" r:id="rId3"/>
    <sheet name="Cover" sheetId="4" r:id="rId4"/>
    <sheet name="Gov Code" sheetId="5" r:id="rId5"/>
  </sheets>
  <definedNames>
    <definedName name="_xlnm.Print_Area" localSheetId="2">'Market Comp'!$A$1:$M$83</definedName>
    <definedName name="_xlnm.Print_Area" localSheetId="1">Report!$A$1:$J$109</definedName>
  </definedNames>
  <calcPr calcId="145621"/>
</workbook>
</file>

<file path=xl/calcChain.xml><?xml version="1.0" encoding="utf-8"?>
<calcChain xmlns="http://schemas.openxmlformats.org/spreadsheetml/2006/main">
  <c r="L38" i="2" l="1"/>
  <c r="M38" i="2" l="1"/>
  <c r="J105" i="2" l="1"/>
  <c r="E38" i="2"/>
  <c r="C25" i="1"/>
  <c r="B25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25" i="1" s="1"/>
  <c r="H80" i="3"/>
  <c r="F80" i="3"/>
  <c r="H77" i="3"/>
  <c r="F77" i="3"/>
  <c r="H69" i="3"/>
  <c r="F69" i="3"/>
  <c r="H66" i="3"/>
  <c r="F66" i="3"/>
  <c r="H63" i="3"/>
  <c r="F63" i="3"/>
  <c r="H60" i="3"/>
  <c r="F60" i="3"/>
  <c r="H57" i="3"/>
  <c r="F57" i="3"/>
  <c r="H54" i="3"/>
  <c r="F54" i="3"/>
  <c r="H51" i="3"/>
  <c r="F51" i="3"/>
  <c r="H48" i="3"/>
  <c r="F48" i="3"/>
  <c r="H45" i="3"/>
  <c r="F45" i="3"/>
  <c r="H41" i="3"/>
  <c r="F41" i="3"/>
  <c r="H38" i="3"/>
  <c r="F38" i="3"/>
  <c r="H29" i="3"/>
  <c r="F29" i="3"/>
  <c r="H38" i="2"/>
  <c r="J37" i="2"/>
  <c r="J36" i="2"/>
  <c r="J35" i="2"/>
  <c r="G38" i="2" l="1"/>
  <c r="F38" i="2"/>
  <c r="G103" i="2"/>
  <c r="F103" i="2"/>
  <c r="E103" i="2"/>
  <c r="H103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79" i="2"/>
  <c r="J51" i="2"/>
  <c r="J53" i="2"/>
  <c r="J54" i="2"/>
  <c r="J56" i="2"/>
  <c r="J58" i="2"/>
  <c r="J60" i="2"/>
  <c r="J62" i="2"/>
  <c r="J64" i="2"/>
  <c r="J66" i="2"/>
  <c r="J68" i="2"/>
  <c r="J70" i="2"/>
  <c r="J72" i="2"/>
  <c r="J49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4" i="2"/>
  <c r="M103" i="2"/>
  <c r="J29" i="3" l="1"/>
  <c r="L29" i="3"/>
  <c r="M29" i="3" l="1"/>
  <c r="J78" i="2"/>
  <c r="J104" i="2"/>
  <c r="L103" i="2" l="1"/>
  <c r="J103" i="2" s="1"/>
  <c r="J38" i="2"/>
  <c r="J48" i="3" l="1"/>
  <c r="H25" i="1" l="1"/>
  <c r="L27" i="1"/>
  <c r="L17" i="1" l="1"/>
  <c r="L18" i="1"/>
  <c r="L19" i="1"/>
  <c r="L20" i="1"/>
  <c r="L21" i="1"/>
  <c r="L22" i="1"/>
  <c r="L23" i="1"/>
  <c r="L14" i="1"/>
  <c r="L15" i="1"/>
  <c r="L16" i="1"/>
  <c r="L13" i="1"/>
  <c r="L11" i="1"/>
  <c r="L12" i="1"/>
  <c r="L10" i="1"/>
  <c r="I25" i="1"/>
  <c r="L25" i="1" l="1"/>
  <c r="L80" i="3" l="1"/>
  <c r="M80" i="3" s="1"/>
  <c r="L77" i="3"/>
  <c r="M77" i="3" s="1"/>
  <c r="L69" i="3"/>
  <c r="M69" i="3" s="1"/>
  <c r="L66" i="3"/>
  <c r="M66" i="3" s="1"/>
  <c r="L63" i="3"/>
  <c r="M63" i="3" s="1"/>
  <c r="L60" i="3"/>
  <c r="M60" i="3" s="1"/>
  <c r="L57" i="3"/>
  <c r="M57" i="3" s="1"/>
  <c r="L54" i="3"/>
  <c r="M54" i="3" s="1"/>
  <c r="L51" i="3"/>
  <c r="M51" i="3" s="1"/>
  <c r="L45" i="3"/>
  <c r="M45" i="3" s="1"/>
  <c r="L41" i="3"/>
  <c r="M41" i="3" s="1"/>
  <c r="J38" i="3"/>
  <c r="L38" i="3"/>
  <c r="M38" i="3" s="1"/>
  <c r="J41" i="3"/>
  <c r="J45" i="3"/>
  <c r="L48" i="3"/>
  <c r="M48" i="3" s="1"/>
  <c r="J51" i="3"/>
  <c r="J54" i="3"/>
  <c r="J57" i="3"/>
  <c r="J60" i="3"/>
  <c r="J63" i="3"/>
  <c r="J66" i="3"/>
  <c r="J69" i="3"/>
  <c r="J77" i="3"/>
  <c r="J80" i="3"/>
  <c r="M82" i="3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5" i="1" l="1"/>
</calcChain>
</file>

<file path=xl/sharedStrings.xml><?xml version="1.0" encoding="utf-8"?>
<sst xmlns="http://schemas.openxmlformats.org/spreadsheetml/2006/main" count="429" uniqueCount="167">
  <si>
    <t xml:space="preserve"> </t>
  </si>
  <si>
    <t>Certificates of</t>
  </si>
  <si>
    <t>Agency/</t>
  </si>
  <si>
    <t>Savings</t>
  </si>
  <si>
    <t>TxPool/TP Prime</t>
  </si>
  <si>
    <t>Deposit</t>
  </si>
  <si>
    <t>Treasury</t>
  </si>
  <si>
    <t>Comm. Paper</t>
  </si>
  <si>
    <t>Totals</t>
  </si>
  <si>
    <t>General Fund</t>
  </si>
  <si>
    <t>Contingency Fund</t>
  </si>
  <si>
    <t>Asbestos Removal</t>
  </si>
  <si>
    <t>Tobacco Settlement</t>
  </si>
  <si>
    <t>Microfilm Restricted</t>
  </si>
  <si>
    <t>Road &amp; Bridge</t>
  </si>
  <si>
    <t>Certificate of Obligation 99</t>
  </si>
  <si>
    <t>DA Special</t>
  </si>
  <si>
    <t>Restricted Funds (JP)</t>
  </si>
  <si>
    <t>Self Insurance</t>
  </si>
  <si>
    <t>Employee Benefit</t>
  </si>
  <si>
    <t>Errors &amp; Omissions</t>
  </si>
  <si>
    <t>Sinking Funds</t>
  </si>
  <si>
    <t>All Other Funds</t>
  </si>
  <si>
    <t>Net Change</t>
  </si>
  <si>
    <t>1Texpool</t>
  </si>
  <si>
    <t>2 C.D's</t>
  </si>
  <si>
    <t>3 Agency</t>
  </si>
  <si>
    <t xml:space="preserve">        YTD</t>
  </si>
  <si>
    <t xml:space="preserve">     Fund</t>
  </si>
  <si>
    <t xml:space="preserve">       Security</t>
  </si>
  <si>
    <t>Security</t>
  </si>
  <si>
    <t xml:space="preserve">   Maturity</t>
  </si>
  <si>
    <t xml:space="preserve">                  Current Par/</t>
  </si>
  <si>
    <t xml:space="preserve">Book     </t>
  </si>
  <si>
    <t xml:space="preserve">Market   </t>
  </si>
  <si>
    <t>Accrued</t>
  </si>
  <si>
    <t xml:space="preserve">           Fiscal Yr.</t>
  </si>
  <si>
    <t xml:space="preserve">      Description</t>
  </si>
  <si>
    <t xml:space="preserve">  Cusip</t>
  </si>
  <si>
    <t xml:space="preserve">Date   </t>
  </si>
  <si>
    <t xml:space="preserve">                  # of Shares</t>
  </si>
  <si>
    <t xml:space="preserve">Value     </t>
  </si>
  <si>
    <t xml:space="preserve">Value    </t>
  </si>
  <si>
    <t>Interest</t>
  </si>
  <si>
    <t xml:space="preserve">         Interest</t>
  </si>
  <si>
    <t>General</t>
  </si>
  <si>
    <t>ASB CD                 .75%</t>
  </si>
  <si>
    <t>ASB CD               1.00%</t>
  </si>
  <si>
    <t>Certificate of Oblig. '99</t>
  </si>
  <si>
    <t>Restricted Fees (JP)</t>
  </si>
  <si>
    <t xml:space="preserve">Self Insurance </t>
  </si>
  <si>
    <t xml:space="preserve">Employee Benefit </t>
  </si>
  <si>
    <t>TexPool/Investmnets</t>
  </si>
  <si>
    <t xml:space="preserve">  </t>
  </si>
  <si>
    <t xml:space="preserve">  Comm Corrections</t>
  </si>
  <si>
    <t xml:space="preserve">  Commissioner CT Spec</t>
  </si>
  <si>
    <t>Sheriff-Bail Bond /Collateral</t>
  </si>
  <si>
    <t>DA Forf    -          Texpool</t>
  </si>
  <si>
    <t xml:space="preserve">  DA Seizure</t>
  </si>
  <si>
    <t>Departmental Fund</t>
  </si>
  <si>
    <t xml:space="preserve">  Taylor Co Elections</t>
  </si>
  <si>
    <t xml:space="preserve">  Jail Commissary</t>
  </si>
  <si>
    <t xml:space="preserve">  Juvenile Probation Comm</t>
  </si>
  <si>
    <t xml:space="preserve">  Juvenile Jury</t>
  </si>
  <si>
    <t xml:space="preserve">  Lateral Road</t>
  </si>
  <si>
    <t xml:space="preserve">  Operations Funding</t>
  </si>
  <si>
    <t xml:space="preserve">  Payroll Clearing</t>
  </si>
  <si>
    <t xml:space="preserve">  Sheriffs Forf</t>
  </si>
  <si>
    <t xml:space="preserve">  State  &amp; Judicial Fees</t>
  </si>
  <si>
    <t>Task Force-Justice &amp; Treasury Funds</t>
  </si>
  <si>
    <t xml:space="preserve">  Tax Assessor</t>
  </si>
  <si>
    <t xml:space="preserve">  Unclaimed Property</t>
  </si>
  <si>
    <t xml:space="preserve">  VIT Escrow-Tax Assessor</t>
  </si>
  <si>
    <t xml:space="preserve">  VIT Escrow - Intr</t>
  </si>
  <si>
    <t>TOTALS</t>
  </si>
  <si>
    <t>Fund</t>
  </si>
  <si>
    <t xml:space="preserve">  Maturity</t>
  </si>
  <si>
    <t xml:space="preserve">     Current Par/</t>
  </si>
  <si>
    <t xml:space="preserve">    Market</t>
  </si>
  <si>
    <t>Market Value</t>
  </si>
  <si>
    <t xml:space="preserve">    Date</t>
  </si>
  <si>
    <t xml:space="preserve">      # of Shares</t>
  </si>
  <si>
    <t xml:space="preserve">     Price</t>
  </si>
  <si>
    <t xml:space="preserve">      Market Value</t>
  </si>
  <si>
    <t>TexPool</t>
  </si>
  <si>
    <t>*</t>
  </si>
  <si>
    <t>ASB CD</t>
  </si>
  <si>
    <t xml:space="preserve">Microfilm Restricted     </t>
  </si>
  <si>
    <t xml:space="preserve">Road &amp; Bridge             </t>
  </si>
  <si>
    <t>Cert. of Obl. 99</t>
  </si>
  <si>
    <t>Total</t>
  </si>
  <si>
    <t>*Additions/Changes during</t>
  </si>
  <si>
    <t xml:space="preserve">  reporting period</t>
  </si>
  <si>
    <t>TAYLOR COUNTY</t>
  </si>
  <si>
    <t>Investment Portfolio Summary</t>
  </si>
  <si>
    <t>For the Quarter Ending</t>
  </si>
  <si>
    <t>The Public Funds Investment Act, Chapter 2256.023 of the Government Code, requires the investment</t>
  </si>
  <si>
    <t>officers of each local government to submit its governing body a quarterly report of investment transactions.</t>
  </si>
  <si>
    <t xml:space="preserve">The market values included in this report were obtained by JP Morgan Chase Bank, N.A., </t>
  </si>
  <si>
    <t>sources we believe to be accurate and which represent our proprietary valuation.  Due to market</t>
  </si>
  <si>
    <t>fluctuation, these market levels may not necessarily be reflective of current liquidation values.</t>
  </si>
  <si>
    <t>reflective of current liquidation values.</t>
  </si>
  <si>
    <t>This portfolio is in compliance with Taylor County's Investment Policy and applicable laws.</t>
  </si>
  <si>
    <t>The information contained in this report should not be used for any purpose other than determining compliance with Act.</t>
  </si>
  <si>
    <t>Lesa Crosswhite, Taylor County Treasurer</t>
  </si>
  <si>
    <t>Bridget McDowell, County Auditor</t>
  </si>
  <si>
    <t>Date Submitted</t>
  </si>
  <si>
    <t>Date Approved in Commissioner's Court</t>
  </si>
  <si>
    <t xml:space="preserve">YTD </t>
  </si>
  <si>
    <t>Fiscal Yr.</t>
  </si>
  <si>
    <t>Downing A. Bolls, Jr., County Judge</t>
  </si>
  <si>
    <t xml:space="preserve"> A. Bolls, Jr., County Judge</t>
  </si>
  <si>
    <t>14645795B</t>
  </si>
  <si>
    <t>14645796B</t>
  </si>
  <si>
    <t>Chuck Satler, County Commissioner</t>
  </si>
  <si>
    <t>ASB CD                 .90%</t>
  </si>
  <si>
    <t>14643762C</t>
  </si>
  <si>
    <t>14643765C</t>
  </si>
  <si>
    <t>14646543B</t>
  </si>
  <si>
    <t>14646541B</t>
  </si>
  <si>
    <t>14646542B</t>
  </si>
  <si>
    <t>14645843B</t>
  </si>
  <si>
    <t>14645844B</t>
  </si>
  <si>
    <t>14645845B</t>
  </si>
  <si>
    <t>14645847B</t>
  </si>
  <si>
    <t>TexPool Prime</t>
  </si>
  <si>
    <t>14642382D</t>
  </si>
  <si>
    <t>14643763C</t>
  </si>
  <si>
    <t>14643760C</t>
  </si>
  <si>
    <t>14643757C</t>
  </si>
  <si>
    <t>FFNB Departmental Fund</t>
  </si>
  <si>
    <t>FFNB Operations Funding</t>
  </si>
  <si>
    <t>14645849C</t>
  </si>
  <si>
    <t>14645850C</t>
  </si>
  <si>
    <t>14645851C</t>
  </si>
  <si>
    <t xml:space="preserve"> 1st Quarter</t>
  </si>
  <si>
    <t>14645795C</t>
  </si>
  <si>
    <t>14645796C</t>
  </si>
  <si>
    <t>ASB CD                  .65%</t>
  </si>
  <si>
    <t xml:space="preserve">Total General Fund Balance/Interest         </t>
  </si>
  <si>
    <t xml:space="preserve"> 2nd Quarter</t>
  </si>
  <si>
    <t>2nd Quarter</t>
  </si>
  <si>
    <t>ASB CD                 .50%</t>
  </si>
  <si>
    <t>14642382E</t>
  </si>
  <si>
    <t>ASB CD                  .50%</t>
  </si>
  <si>
    <t>14645843C</t>
  </si>
  <si>
    <t>14645844C</t>
  </si>
  <si>
    <t>14645845C</t>
  </si>
  <si>
    <t>14645847C</t>
  </si>
  <si>
    <t>14646543C</t>
  </si>
  <si>
    <t>14646541C</t>
  </si>
  <si>
    <t>14646542C</t>
  </si>
  <si>
    <t>14643765D</t>
  </si>
  <si>
    <t>14643762D</t>
  </si>
  <si>
    <r>
      <t xml:space="preserve">ASB CD                </t>
    </r>
    <r>
      <rPr>
        <sz val="7"/>
        <rFont val="Arial"/>
        <family val="2"/>
      </rPr>
      <t xml:space="preserve"> .75%</t>
    </r>
  </si>
  <si>
    <t>FFNB Operations deposit</t>
  </si>
  <si>
    <t>14645641C</t>
  </si>
  <si>
    <t>14645643C</t>
  </si>
  <si>
    <t>General Fund Total</t>
  </si>
  <si>
    <t>3rd Quarter</t>
  </si>
  <si>
    <t>3rdQuarter</t>
  </si>
  <si>
    <r>
      <t xml:space="preserve">TexPool           </t>
    </r>
    <r>
      <rPr>
        <sz val="7"/>
        <rFont val="Arial"/>
        <family val="2"/>
      </rPr>
      <t>EOM avg .1395%</t>
    </r>
  </si>
  <si>
    <r>
      <t xml:space="preserve">TexPool Pime </t>
    </r>
    <r>
      <rPr>
        <sz val="7"/>
        <rFont val="Arial"/>
        <family val="2"/>
      </rPr>
      <t>EOM avg .1663%</t>
    </r>
  </si>
  <si>
    <t>14643763D</t>
  </si>
  <si>
    <t>14643760D</t>
  </si>
  <si>
    <t>14643757D</t>
  </si>
  <si>
    <t>ASB CD                 .55%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</si>
</sst>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\-??_);_(@_)"/>
    <numFmt numFmtId="165" formatCode="_(\$* #,##0.00_);_(\$* \(#,##0.00\);_(\$* \-??_);_(@_)"/>
    <numFmt numFmtId="166" formatCode="mmm\-yy;@"/>
    <numFmt numFmtId="167" formatCode="_(* #,##0_);_(* \(#,##0\);_(* \-??_);_(@_)"/>
    <numFmt numFmtId="168" formatCode="mmmm\ d&quot;, &quot;yyyy"/>
    <numFmt numFmtId="169" formatCode="0.0000%"/>
    <numFmt numFmtId="170" formatCode="[$-409]mmm\-yy;@"/>
  </numFmts>
  <fonts count="17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.5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8.5"/>
      <name val="Arial"/>
      <family val="2"/>
    </font>
    <font>
      <sz val="6.5"/>
      <name val="Arial"/>
      <family val="2"/>
    </font>
    <font>
      <b/>
      <sz val="12"/>
      <name val="Arial"/>
      <family val="2"/>
    </font>
    <font>
      <b/>
      <sz val="2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7"/>
      <color indexed="9"/>
      <name val="Arial"/>
      <family val="2"/>
    </font>
    <font>
      <sz val="10"/>
      <name val="Arial"/>
      <family val="2"/>
    </font>
    <font>
      <b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12"/>
        <bgColor indexed="39"/>
      </patternFill>
    </fill>
    <fill>
      <patternFill patternType="solid">
        <fgColor theme="4"/>
        <bgColor indexed="48"/>
      </patternFill>
    </fill>
    <fill>
      <patternFill patternType="solid">
        <fgColor theme="4"/>
        <bgColor indexed="39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5" fillId="0" borderId="0" applyFill="0" applyBorder="0" applyAlignment="0" applyProtection="0"/>
    <xf numFmtId="165" fontId="15" fillId="0" borderId="0" applyFill="0" applyBorder="0" applyAlignment="0" applyProtection="0"/>
    <xf numFmtId="0" fontId="1" fillId="0" borderId="0"/>
    <xf numFmtId="0" fontId="1" fillId="0" borderId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</cellStyleXfs>
  <cellXfs count="161">
    <xf numFmtId="0" fontId="0" fillId="0" borderId="0" xfId="0"/>
    <xf numFmtId="4" fontId="0" fillId="0" borderId="0" xfId="0" applyNumberFormat="1"/>
    <xf numFmtId="4" fontId="0" fillId="0" borderId="0" xfId="0" applyNumberFormat="1" applyAlignment="1">
      <alignment horizontal="center"/>
    </xf>
    <xf numFmtId="164" fontId="0" fillId="0" borderId="0" xfId="1" applyFont="1" applyFill="1" applyBorder="1" applyAlignment="1" applyProtection="1"/>
    <xf numFmtId="0" fontId="0" fillId="2" borderId="0" xfId="0" applyFill="1"/>
    <xf numFmtId="4" fontId="0" fillId="2" borderId="0" xfId="0" applyNumberFormat="1" applyFill="1"/>
    <xf numFmtId="4" fontId="0" fillId="2" borderId="0" xfId="0" applyNumberFormat="1" applyFill="1" applyAlignment="1">
      <alignment horizontal="center"/>
    </xf>
    <xf numFmtId="164" fontId="0" fillId="0" borderId="0" xfId="1" applyNumberFormat="1" applyFont="1" applyFill="1" applyBorder="1" applyAlignment="1" applyProtection="1"/>
    <xf numFmtId="164" fontId="0" fillId="2" borderId="0" xfId="1" applyFont="1" applyFill="1" applyBorder="1" applyAlignment="1" applyProtection="1"/>
    <xf numFmtId="17" fontId="0" fillId="0" borderId="0" xfId="1" applyNumberFormat="1" applyFont="1" applyFill="1" applyBorder="1" applyAlignment="1" applyProtection="1"/>
    <xf numFmtId="0" fontId="0" fillId="2" borderId="0" xfId="0" applyFill="1" applyBorder="1"/>
    <xf numFmtId="164" fontId="0" fillId="3" borderId="0" xfId="1" applyNumberFormat="1" applyFont="1" applyFill="1" applyBorder="1" applyAlignment="1" applyProtection="1"/>
    <xf numFmtId="16" fontId="0" fillId="2" borderId="0" xfId="1" applyNumberFormat="1" applyFont="1" applyFill="1" applyBorder="1" applyAlignment="1" applyProtection="1"/>
    <xf numFmtId="0" fontId="0" fillId="0" borderId="0" xfId="0" applyFill="1"/>
    <xf numFmtId="17" fontId="2" fillId="0" borderId="1" xfId="2" applyNumberFormat="1" applyFont="1" applyFill="1" applyBorder="1" applyAlignment="1" applyProtection="1">
      <alignment horizontal="center"/>
    </xf>
    <xf numFmtId="164" fontId="0" fillId="0" borderId="0" xfId="1" applyFont="1" applyFill="1" applyBorder="1" applyAlignment="1" applyProtection="1">
      <alignment horizontal="center"/>
    </xf>
    <xf numFmtId="0" fontId="0" fillId="0" borderId="0" xfId="0" applyBorder="1"/>
    <xf numFmtId="164" fontId="0" fillId="0" borderId="1" xfId="1" applyFont="1" applyFill="1" applyBorder="1" applyAlignment="1" applyProtection="1">
      <alignment horizontal="left"/>
    </xf>
    <xf numFmtId="164" fontId="0" fillId="0" borderId="1" xfId="1" applyFont="1" applyFill="1" applyBorder="1" applyAlignment="1" applyProtection="1">
      <alignment horizontal="center"/>
    </xf>
    <xf numFmtId="0" fontId="0" fillId="0" borderId="1" xfId="0" applyBorder="1"/>
    <xf numFmtId="0" fontId="0" fillId="0" borderId="2" xfId="0" applyFont="1" applyBorder="1"/>
    <xf numFmtId="164" fontId="0" fillId="0" borderId="2" xfId="1" applyFont="1" applyFill="1" applyBorder="1" applyAlignment="1" applyProtection="1"/>
    <xf numFmtId="164" fontId="0" fillId="3" borderId="2" xfId="1" applyFont="1" applyFill="1" applyBorder="1" applyAlignment="1" applyProtection="1"/>
    <xf numFmtId="164" fontId="0" fillId="0" borderId="2" xfId="1" applyFont="1" applyFill="1" applyBorder="1" applyAlignment="1" applyProtection="1">
      <alignment horizontal="right"/>
    </xf>
    <xf numFmtId="164" fontId="0" fillId="0" borderId="2" xfId="2" applyNumberFormat="1" applyFont="1" applyFill="1" applyBorder="1" applyAlignment="1" applyProtection="1"/>
    <xf numFmtId="164" fontId="3" fillId="0" borderId="0" xfId="1" applyFont="1" applyFill="1" applyBorder="1" applyAlignment="1" applyProtection="1"/>
    <xf numFmtId="164" fontId="0" fillId="3" borderId="0" xfId="1" applyFont="1" applyFill="1" applyBorder="1" applyAlignment="1" applyProtection="1"/>
    <xf numFmtId="0" fontId="0" fillId="0" borderId="0" xfId="0" applyFont="1" applyFill="1" applyBorder="1"/>
    <xf numFmtId="0" fontId="0" fillId="3" borderId="0" xfId="0" applyFill="1"/>
    <xf numFmtId="0" fontId="0" fillId="0" borderId="0" xfId="0" applyFont="1"/>
    <xf numFmtId="0" fontId="0" fillId="0" borderId="0" xfId="0" applyFont="1" applyAlignment="1">
      <alignment horizontal="right"/>
    </xf>
    <xf numFmtId="4" fontId="0" fillId="0" borderId="0" xfId="1" applyNumberFormat="1" applyFont="1" applyFill="1" applyBorder="1" applyAlignment="1" applyProtection="1">
      <alignment horizontal="right"/>
    </xf>
    <xf numFmtId="164" fontId="0" fillId="0" borderId="0" xfId="1" applyFont="1" applyFill="1" applyBorder="1" applyAlignment="1" applyProtection="1">
      <alignment horizontal="right"/>
    </xf>
    <xf numFmtId="4" fontId="0" fillId="0" borderId="0" xfId="1" applyNumberFormat="1" applyFont="1" applyFill="1" applyBorder="1" applyAlignment="1" applyProtection="1"/>
    <xf numFmtId="164" fontId="2" fillId="0" borderId="0" xfId="1" applyFont="1" applyFill="1" applyBorder="1" applyAlignment="1" applyProtection="1">
      <alignment horizontal="center"/>
    </xf>
    <xf numFmtId="164" fontId="2" fillId="0" borderId="0" xfId="1" applyFont="1" applyFill="1" applyBorder="1" applyAlignment="1" applyProtection="1"/>
    <xf numFmtId="0" fontId="2" fillId="0" borderId="0" xfId="0" applyFont="1" applyAlignment="1"/>
    <xf numFmtId="0" fontId="2" fillId="0" borderId="0" xfId="0" applyFont="1" applyAlignment="1">
      <alignment horizontal="right"/>
    </xf>
    <xf numFmtId="4" fontId="2" fillId="0" borderId="0" xfId="1" applyNumberFormat="1" applyFont="1" applyFill="1" applyBorder="1" applyAlignment="1" applyProtection="1"/>
    <xf numFmtId="164" fontId="2" fillId="0" borderId="0" xfId="1" applyFont="1" applyFill="1" applyBorder="1" applyAlignment="1" applyProtection="1">
      <alignment horizontal="right"/>
    </xf>
    <xf numFmtId="0" fontId="2" fillId="0" borderId="1" xfId="0" applyFont="1" applyBorder="1"/>
    <xf numFmtId="0" fontId="2" fillId="0" borderId="1" xfId="0" applyFont="1" applyBorder="1" applyAlignment="1"/>
    <xf numFmtId="0" fontId="2" fillId="0" borderId="1" xfId="0" applyFont="1" applyBorder="1" applyAlignment="1">
      <alignment horizontal="right"/>
    </xf>
    <xf numFmtId="4" fontId="2" fillId="0" borderId="1" xfId="1" applyNumberFormat="1" applyFont="1" applyFill="1" applyBorder="1" applyAlignment="1" applyProtection="1"/>
    <xf numFmtId="164" fontId="2" fillId="0" borderId="1" xfId="1" applyFont="1" applyFill="1" applyBorder="1" applyAlignment="1" applyProtection="1">
      <alignment horizontal="right"/>
    </xf>
    <xf numFmtId="164" fontId="2" fillId="0" borderId="1" xfId="1" applyFont="1" applyFill="1" applyBorder="1" applyAlignment="1" applyProtection="1">
      <alignment horizontal="center"/>
    </xf>
    <xf numFmtId="0" fontId="2" fillId="0" borderId="0" xfId="0" applyFont="1"/>
    <xf numFmtId="0" fontId="3" fillId="0" borderId="0" xfId="0" applyFont="1" applyBorder="1"/>
    <xf numFmtId="14" fontId="0" fillId="0" borderId="0" xfId="0" applyNumberFormat="1" applyFont="1" applyAlignment="1">
      <alignment horizontal="right"/>
    </xf>
    <xf numFmtId="0" fontId="0" fillId="0" borderId="0" xfId="0" applyFont="1" applyBorder="1"/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right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0" xfId="0" applyFont="1" applyBorder="1" applyAlignment="1">
      <alignment horizontal="right"/>
    </xf>
    <xf numFmtId="0" fontId="0" fillId="0" borderId="0" xfId="0" applyFont="1" applyAlignment="1">
      <alignment horizontal="left"/>
    </xf>
    <xf numFmtId="164" fontId="0" fillId="0" borderId="4" xfId="1" applyFont="1" applyFill="1" applyBorder="1" applyAlignment="1" applyProtection="1"/>
    <xf numFmtId="0" fontId="6" fillId="2" borderId="0" xfId="0" applyFont="1" applyFill="1"/>
    <xf numFmtId="0" fontId="4" fillId="2" borderId="0" xfId="0" applyFont="1" applyFill="1"/>
    <xf numFmtId="14" fontId="4" fillId="0" borderId="0" xfId="0" applyNumberFormat="1" applyFont="1" applyAlignment="1">
      <alignment horizontal="right"/>
    </xf>
    <xf numFmtId="164" fontId="4" fillId="0" borderId="0" xfId="1" applyFont="1" applyFill="1" applyBorder="1" applyAlignment="1" applyProtection="1"/>
    <xf numFmtId="164" fontId="4" fillId="2" borderId="0" xfId="1" applyFont="1" applyFill="1" applyBorder="1" applyAlignment="1" applyProtection="1"/>
    <xf numFmtId="0" fontId="6" fillId="0" borderId="0" xfId="0" applyFont="1"/>
    <xf numFmtId="0" fontId="4" fillId="0" borderId="0" xfId="0" applyFont="1"/>
    <xf numFmtId="4" fontId="4" fillId="0" borderId="0" xfId="1" applyNumberFormat="1" applyFont="1" applyFill="1" applyBorder="1" applyAlignment="1" applyProtection="1"/>
    <xf numFmtId="0" fontId="4" fillId="0" borderId="0" xfId="0" applyFont="1" applyAlignment="1">
      <alignment horizontal="right"/>
    </xf>
    <xf numFmtId="164" fontId="4" fillId="0" borderId="1" xfId="1" applyFont="1" applyFill="1" applyBorder="1" applyAlignment="1" applyProtection="1"/>
    <xf numFmtId="4" fontId="5" fillId="0" borderId="3" xfId="1" applyNumberFormat="1" applyFont="1" applyFill="1" applyBorder="1" applyAlignment="1" applyProtection="1"/>
    <xf numFmtId="164" fontId="4" fillId="0" borderId="3" xfId="1" applyFont="1" applyFill="1" applyBorder="1" applyAlignment="1" applyProtection="1"/>
    <xf numFmtId="0" fontId="6" fillId="0" borderId="0" xfId="0" applyFont="1" applyAlignment="1">
      <alignment horizontal="right"/>
    </xf>
    <xf numFmtId="0" fontId="3" fillId="0" borderId="0" xfId="0" applyFont="1"/>
    <xf numFmtId="164" fontId="3" fillId="0" borderId="0" xfId="1" applyNumberFormat="1" applyFont="1" applyFill="1" applyBorder="1" applyAlignment="1" applyProtection="1"/>
    <xf numFmtId="165" fontId="3" fillId="2" borderId="5" xfId="1" applyNumberFormat="1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166" fontId="3" fillId="0" borderId="0" xfId="1" applyNumberFormat="1" applyFont="1" applyFill="1" applyBorder="1" applyAlignment="1" applyProtection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164" fontId="3" fillId="0" borderId="0" xfId="1" applyFont="1" applyFill="1" applyBorder="1" applyAlignment="1" applyProtection="1">
      <alignment horizontal="center"/>
    </xf>
    <xf numFmtId="164" fontId="3" fillId="0" borderId="0" xfId="1" applyNumberFormat="1" applyFont="1" applyFill="1" applyBorder="1" applyAlignment="1" applyProtection="1">
      <alignment horizontal="center"/>
    </xf>
    <xf numFmtId="0" fontId="3" fillId="4" borderId="0" xfId="0" applyFont="1" applyFill="1"/>
    <xf numFmtId="0" fontId="3" fillId="4" borderId="0" xfId="0" applyFont="1" applyFill="1" applyBorder="1"/>
    <xf numFmtId="164" fontId="3" fillId="4" borderId="0" xfId="1" applyFont="1" applyFill="1" applyBorder="1" applyAlignment="1" applyProtection="1"/>
    <xf numFmtId="164" fontId="3" fillId="4" borderId="0" xfId="1" applyNumberFormat="1" applyFont="1" applyFill="1" applyBorder="1" applyAlignment="1" applyProtection="1"/>
    <xf numFmtId="0" fontId="0" fillId="4" borderId="0" xfId="0" applyFill="1"/>
    <xf numFmtId="14" fontId="3" fillId="0" borderId="0" xfId="0" applyNumberFormat="1" applyFont="1" applyBorder="1"/>
    <xf numFmtId="0" fontId="5" fillId="0" borderId="0" xfId="0" applyFont="1"/>
    <xf numFmtId="14" fontId="3" fillId="0" borderId="0" xfId="0" applyNumberFormat="1" applyFont="1" applyAlignment="1">
      <alignment horizontal="right"/>
    </xf>
    <xf numFmtId="164" fontId="7" fillId="0" borderId="0" xfId="1" applyFont="1" applyFill="1" applyBorder="1" applyAlignment="1" applyProtection="1"/>
    <xf numFmtId="164" fontId="3" fillId="0" borderId="0" xfId="1" applyFont="1" applyFill="1" applyBorder="1" applyAlignment="1" applyProtection="1">
      <alignment horizontal="right"/>
    </xf>
    <xf numFmtId="167" fontId="7" fillId="0" borderId="0" xfId="1" applyNumberFormat="1" applyFont="1" applyFill="1" applyBorder="1" applyAlignment="1" applyProtection="1"/>
    <xf numFmtId="167" fontId="3" fillId="0" borderId="0" xfId="1" applyNumberFormat="1" applyFont="1" applyFill="1" applyBorder="1" applyAlignment="1" applyProtection="1"/>
    <xf numFmtId="167" fontId="3" fillId="4" borderId="0" xfId="1" applyNumberFormat="1" applyFont="1" applyFill="1" applyBorder="1" applyAlignment="1" applyProtection="1"/>
    <xf numFmtId="0" fontId="0" fillId="4" borderId="0" xfId="0" applyFill="1" applyBorder="1"/>
    <xf numFmtId="164" fontId="7" fillId="0" borderId="0" xfId="1" applyFont="1" applyFill="1" applyBorder="1" applyAlignment="1" applyProtection="1">
      <alignment horizontal="center"/>
    </xf>
    <xf numFmtId="0" fontId="3" fillId="0" borderId="0" xfId="1" applyNumberFormat="1" applyFont="1" applyFill="1" applyBorder="1" applyAlignment="1" applyProtection="1"/>
    <xf numFmtId="0" fontId="7" fillId="0" borderId="0" xfId="0" applyFont="1" applyBorder="1"/>
    <xf numFmtId="165" fontId="7" fillId="2" borderId="5" xfId="1" applyNumberFormat="1" applyFont="1" applyFill="1" applyBorder="1" applyAlignment="1" applyProtection="1">
      <alignment horizont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8" fontId="0" fillId="0" borderId="0" xfId="0" applyNumberFormat="1" applyAlignment="1">
      <alignment horizontal="center"/>
    </xf>
    <xf numFmtId="0" fontId="12" fillId="0" borderId="0" xfId="0" applyFont="1"/>
    <xf numFmtId="0" fontId="12" fillId="0" borderId="1" xfId="0" applyFont="1" applyBorder="1"/>
    <xf numFmtId="0" fontId="13" fillId="0" borderId="0" xfId="0" applyFont="1"/>
    <xf numFmtId="4" fontId="2" fillId="0" borderId="0" xfId="1" applyNumberFormat="1" applyFont="1" applyFill="1" applyBorder="1" applyAlignment="1" applyProtection="1">
      <alignment horizontal="right"/>
    </xf>
    <xf numFmtId="0" fontId="3" fillId="4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ill="1" applyBorder="1"/>
    <xf numFmtId="0" fontId="0" fillId="0" borderId="0" xfId="0" applyFill="1" applyAlignment="1">
      <alignment horizontal="right"/>
    </xf>
    <xf numFmtId="169" fontId="14" fillId="0" borderId="0" xfId="3" applyNumberFormat="1" applyFont="1" applyFill="1" applyBorder="1" applyAlignment="1">
      <alignment horizontal="center"/>
    </xf>
    <xf numFmtId="4" fontId="0" fillId="0" borderId="0" xfId="0" applyNumberFormat="1" applyFont="1" applyFill="1"/>
    <xf numFmtId="164" fontId="15" fillId="0" borderId="0" xfId="1" applyFont="1" applyFill="1" applyBorder="1" applyAlignment="1" applyProtection="1"/>
    <xf numFmtId="0" fontId="8" fillId="0" borderId="0" xfId="0" applyFont="1" applyFill="1" applyAlignment="1">
      <alignment horizontal="center"/>
    </xf>
    <xf numFmtId="0" fontId="5" fillId="0" borderId="0" xfId="0" applyFont="1" applyFill="1" applyAlignment="1">
      <alignment horizontal="right"/>
    </xf>
    <xf numFmtId="14" fontId="0" fillId="0" borderId="0" xfId="0" applyNumberFormat="1" applyFont="1" applyFill="1" applyAlignment="1">
      <alignment horizontal="right"/>
    </xf>
    <xf numFmtId="0" fontId="2" fillId="0" borderId="0" xfId="0" applyFont="1" applyFill="1"/>
    <xf numFmtId="0" fontId="0" fillId="0" borderId="0" xfId="0" applyFont="1" applyFill="1"/>
    <xf numFmtId="0" fontId="8" fillId="0" borderId="0" xfId="0" applyFont="1" applyFill="1" applyBorder="1" applyAlignment="1">
      <alignment horizontal="center"/>
    </xf>
    <xf numFmtId="4" fontId="15" fillId="0" borderId="3" xfId="1" applyNumberFormat="1" applyFont="1" applyFill="1" applyBorder="1" applyAlignment="1" applyProtection="1"/>
    <xf numFmtId="4" fontId="3" fillId="5" borderId="0" xfId="2" applyNumberFormat="1" applyFont="1" applyFill="1" applyBorder="1" applyAlignment="1" applyProtection="1">
      <alignment horizontal="center"/>
    </xf>
    <xf numFmtId="4" fontId="3" fillId="6" borderId="0" xfId="2" applyNumberFormat="1" applyFont="1" applyFill="1" applyBorder="1" applyAlignment="1" applyProtection="1">
      <alignment horizontal="center"/>
    </xf>
    <xf numFmtId="39" fontId="3" fillId="5" borderId="0" xfId="2" applyNumberFormat="1" applyFont="1" applyFill="1" applyBorder="1" applyAlignment="1" applyProtection="1">
      <alignment horizontal="center"/>
    </xf>
    <xf numFmtId="4" fontId="3" fillId="5" borderId="0" xfId="0" applyNumberFormat="1" applyFont="1" applyFill="1" applyBorder="1" applyAlignment="1">
      <alignment horizontal="center"/>
    </xf>
    <xf numFmtId="4" fontId="7" fillId="5" borderId="0" xfId="2" applyNumberFormat="1" applyFont="1" applyFill="1" applyBorder="1" applyAlignment="1" applyProtection="1">
      <alignment horizontal="center"/>
    </xf>
    <xf numFmtId="4" fontId="7" fillId="6" borderId="0" xfId="2" applyNumberFormat="1" applyFont="1" applyFill="1" applyBorder="1" applyAlignment="1" applyProtection="1">
      <alignment horizontal="center"/>
    </xf>
    <xf numFmtId="0" fontId="0" fillId="5" borderId="0" xfId="0" applyFont="1" applyFill="1" applyBorder="1" applyAlignment="1">
      <alignment horizontal="center"/>
    </xf>
    <xf numFmtId="0" fontId="3" fillId="5" borderId="0" xfId="2" applyNumberFormat="1" applyFont="1" applyFill="1" applyBorder="1" applyAlignment="1" applyProtection="1">
      <alignment horizontal="center"/>
    </xf>
    <xf numFmtId="170" fontId="7" fillId="0" borderId="0" xfId="1" applyNumberFormat="1" applyFont="1" applyFill="1" applyBorder="1" applyAlignment="1" applyProtection="1"/>
    <xf numFmtId="4" fontId="4" fillId="7" borderId="0" xfId="1" applyNumberFormat="1" applyFont="1" applyFill="1" applyBorder="1" applyAlignment="1" applyProtection="1">
      <alignment horizontal="right"/>
    </xf>
    <xf numFmtId="4" fontId="4" fillId="7" borderId="0" xfId="1" applyNumberFormat="1" applyFont="1" applyFill="1" applyBorder="1" applyAlignment="1" applyProtection="1"/>
    <xf numFmtId="164" fontId="0" fillId="0" borderId="6" xfId="1" applyFont="1" applyFill="1" applyBorder="1" applyAlignment="1" applyProtection="1"/>
    <xf numFmtId="0" fontId="2" fillId="0" borderId="0" xfId="0" applyFont="1" applyFill="1" applyAlignment="1"/>
    <xf numFmtId="0" fontId="2" fillId="0" borderId="1" xfId="0" applyFont="1" applyFill="1" applyBorder="1" applyAlignment="1"/>
    <xf numFmtId="0" fontId="2" fillId="0" borderId="0" xfId="0" applyFont="1" applyFill="1" applyBorder="1" applyAlignment="1"/>
    <xf numFmtId="0" fontId="4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right"/>
    </xf>
    <xf numFmtId="0" fontId="4" fillId="0" borderId="0" xfId="0" applyFont="1" applyFill="1"/>
    <xf numFmtId="164" fontId="15" fillId="0" borderId="0" xfId="1" applyFont="1" applyFill="1" applyBorder="1" applyAlignment="1" applyProtection="1">
      <alignment horizontal="center"/>
    </xf>
    <xf numFmtId="164" fontId="0" fillId="7" borderId="0" xfId="1" applyFont="1" applyFill="1" applyBorder="1" applyAlignment="1" applyProtection="1">
      <alignment horizontal="center"/>
    </xf>
    <xf numFmtId="164" fontId="15" fillId="7" borderId="0" xfId="1" applyFont="1" applyFill="1" applyBorder="1" applyAlignment="1" applyProtection="1">
      <alignment horizontal="center"/>
    </xf>
    <xf numFmtId="4" fontId="0" fillId="0" borderId="3" xfId="1" applyNumberFormat="1" applyFont="1" applyFill="1" applyBorder="1" applyAlignment="1" applyProtection="1">
      <alignment horizontal="center"/>
    </xf>
    <xf numFmtId="164" fontId="4" fillId="0" borderId="0" xfId="1" applyFont="1" applyFill="1" applyBorder="1" applyAlignment="1" applyProtection="1">
      <alignment horizontal="center"/>
    </xf>
    <xf numFmtId="164" fontId="5" fillId="0" borderId="3" xfId="1" applyFont="1" applyFill="1" applyBorder="1" applyAlignment="1" applyProtection="1">
      <alignment horizontal="center"/>
    </xf>
    <xf numFmtId="0" fontId="2" fillId="0" borderId="0" xfId="0" applyFont="1" applyFill="1" applyBorder="1"/>
    <xf numFmtId="0" fontId="16" fillId="0" borderId="0" xfId="0" applyFont="1" applyFill="1" applyAlignment="1">
      <alignment horizontal="right"/>
    </xf>
    <xf numFmtId="14" fontId="2" fillId="0" borderId="0" xfId="0" applyNumberFormat="1" applyFont="1" applyFill="1" applyAlignment="1">
      <alignment horizontal="right"/>
    </xf>
    <xf numFmtId="4" fontId="16" fillId="0" borderId="7" xfId="1" applyNumberFormat="1" applyFont="1" applyFill="1" applyBorder="1" applyAlignment="1" applyProtection="1"/>
    <xf numFmtId="164" fontId="16" fillId="0" borderId="7" xfId="1" applyFont="1" applyFill="1" applyBorder="1" applyAlignment="1" applyProtection="1">
      <alignment horizontal="center"/>
    </xf>
    <xf numFmtId="164" fontId="16" fillId="0" borderId="7" xfId="1" applyFont="1" applyFill="1" applyBorder="1" applyAlignment="1" applyProtection="1"/>
    <xf numFmtId="0" fontId="0" fillId="0" borderId="6" xfId="0" applyBorder="1"/>
    <xf numFmtId="0" fontId="4" fillId="0" borderId="6" xfId="0" applyFont="1" applyBorder="1"/>
    <xf numFmtId="4" fontId="16" fillId="0" borderId="0" xfId="1" applyNumberFormat="1" applyFont="1" applyFill="1" applyBorder="1" applyAlignment="1" applyProtection="1"/>
    <xf numFmtId="164" fontId="16" fillId="0" borderId="0" xfId="1" applyFont="1" applyFill="1" applyBorder="1" applyAlignment="1" applyProtection="1">
      <alignment horizontal="center"/>
    </xf>
    <xf numFmtId="164" fontId="16" fillId="0" borderId="0" xfId="1" applyFont="1" applyFill="1" applyBorder="1" applyAlignment="1" applyProtection="1"/>
    <xf numFmtId="0" fontId="2" fillId="0" borderId="7" xfId="0" applyFont="1" applyFill="1" applyBorder="1"/>
    <xf numFmtId="4" fontId="0" fillId="0" borderId="3" xfId="1" applyNumberFormat="1" applyFont="1" applyFill="1" applyBorder="1" applyAlignment="1" applyProtection="1">
      <alignment horizontal="right"/>
    </xf>
    <xf numFmtId="14" fontId="7" fillId="0" borderId="0" xfId="0" applyNumberFormat="1" applyFont="1" applyBorder="1"/>
  </cellXfs>
  <cellStyles count="7">
    <cellStyle name="Comma" xfId="1" builtinId="3"/>
    <cellStyle name="Comma 2" xfId="5"/>
    <cellStyle name="Currency" xfId="2" builtinId="4"/>
    <cellStyle name="Currency 2" xfId="6"/>
    <cellStyle name="Normal" xfId="0" builtinId="0"/>
    <cellStyle name="Normal 2" xfId="4"/>
    <cellStyle name="Normal_Report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728896"/>
        <c:axId val="32539392"/>
      </c:barChart>
      <c:catAx>
        <c:axId val="27728896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539392"/>
        <c:crosses val="autoZero"/>
        <c:auto val="1"/>
        <c:lblAlgn val="ctr"/>
        <c:lblOffset val="100"/>
        <c:tickMarkSkip val="1"/>
        <c:noMultiLvlLbl val="0"/>
      </c:catAx>
      <c:valAx>
        <c:axId val="32539392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728896"/>
        <c:crosses val="autoZero"/>
        <c:crossBetween val="between"/>
      </c:valAx>
      <c:spPr>
        <a:solidFill>
          <a:srgbClr val="C0C0FF"/>
        </a:solidFill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392253855998058"/>
          <c:y val="0.26595744680851063"/>
          <c:w val="0.29085060141761582"/>
          <c:h val="0.47340425531914893"/>
        </c:manualLayout>
      </c:layout>
      <c:pie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80206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</c:dLbls>
          <c:val>
            <c:numRef>
              <c:f>'Recap Sheet'!$B$25:$D$25</c:f>
              <c:numCache>
                <c:formatCode>_(* #,##0.00_);_(* \(#,##0.00\);_(* \-??_);_(@_)</c:formatCode>
                <c:ptCount val="3"/>
                <c:pt idx="0">
                  <c:v>33391660.510000005</c:v>
                </c:pt>
                <c:pt idx="1">
                  <c:v>18000000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562374139521227"/>
          <c:y val="0.34042553191489361"/>
          <c:w val="8.8235575710962105E-2"/>
          <c:h val="0.324468085106382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467129743720832"/>
          <c:y val="0.24752535080191929"/>
          <c:w val="0.3228845067663027"/>
          <c:h val="0.50990222265195373"/>
        </c:manualLayout>
      </c:layout>
      <c:pie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80206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'Recap Sheet'!$H$25:$J$25</c:f>
              <c:numCache>
                <c:formatCode>_(* #,##0.00_);_(* \(#,##0.00\);_(* \-??_);_(@_)</c:formatCode>
                <c:ptCount val="3"/>
                <c:pt idx="0">
                  <c:v>27858346.560000002</c:v>
                </c:pt>
                <c:pt idx="1">
                  <c:v>18000000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9968789749445521"/>
          <c:y val="0.36138701217080216"/>
          <c:w val="7.5235224877585105E-2"/>
          <c:h val="0.2871294069302263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-2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</xdr:row>
      <xdr:rowOff>38100</xdr:rowOff>
    </xdr:from>
    <xdr:to>
      <xdr:col>1</xdr:col>
      <xdr:colOff>0</xdr:colOff>
      <xdr:row>27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85725</xdr:colOff>
      <xdr:row>28</xdr:row>
      <xdr:rowOff>95250</xdr:rowOff>
    </xdr:from>
    <xdr:to>
      <xdr:col>4</xdr:col>
      <xdr:colOff>19050</xdr:colOff>
      <xdr:row>39</xdr:row>
      <xdr:rowOff>104775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38100</xdr:colOff>
      <xdr:row>28</xdr:row>
      <xdr:rowOff>95250</xdr:rowOff>
    </xdr:from>
    <xdr:to>
      <xdr:col>10</xdr:col>
      <xdr:colOff>123825</xdr:colOff>
      <xdr:row>40</xdr:row>
      <xdr:rowOff>76200</xdr:rowOff>
    </xdr:to>
    <xdr:graphicFrame macro="">
      <xdr:nvGraphicFramePr>
        <xdr:cNvPr id="102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1"/>
  <sheetViews>
    <sheetView showGridLines="0" topLeftCell="A4" workbookViewId="0">
      <pane xSplit="1" ySplit="6" topLeftCell="B10" activePane="bottomRight" state="frozen"/>
      <selection activeCell="A4" sqref="A4"/>
      <selection pane="topRight" activeCell="E4" sqref="E4"/>
      <selection pane="bottomLeft" activeCell="A10" sqref="A10"/>
      <selection pane="bottomRight" activeCell="H28" sqref="H28"/>
    </sheetView>
  </sheetViews>
  <sheetFormatPr defaultRowHeight="12.5" x14ac:dyDescent="0.25"/>
  <cols>
    <col min="1" max="1" width="22.81640625" customWidth="1"/>
    <col min="2" max="2" width="16.26953125" style="1" bestFit="1" customWidth="1"/>
    <col min="3" max="3" width="14.54296875" style="1" customWidth="1"/>
    <col min="4" max="4" width="15.54296875" style="2" customWidth="1"/>
    <col min="5" max="5" width="12.1796875" style="1" customWidth="1"/>
    <col min="6" max="6" width="14.7265625" style="1" customWidth="1"/>
    <col min="7" max="7" width="2.453125" style="3" customWidth="1"/>
    <col min="8" max="8" width="15.1796875" style="3" customWidth="1"/>
    <col min="9" max="9" width="14.7265625" style="3" customWidth="1"/>
    <col min="10" max="10" width="14.453125" style="3" customWidth="1"/>
    <col min="11" max="11" width="12.1796875" style="3" customWidth="1"/>
    <col min="12" max="12" width="15.1796875" style="3" customWidth="1"/>
  </cols>
  <sheetData>
    <row r="1" spans="1:12" s="4" customFormat="1" x14ac:dyDescent="0.25">
      <c r="B1" s="5"/>
      <c r="C1" s="5"/>
      <c r="D1" s="6"/>
      <c r="E1" s="5"/>
      <c r="F1" s="5"/>
      <c r="G1" s="7"/>
      <c r="H1" s="8"/>
      <c r="I1" s="8"/>
      <c r="J1" s="8"/>
      <c r="K1" s="8"/>
      <c r="L1" s="8"/>
    </row>
    <row r="2" spans="1:12" s="4" customFormat="1" x14ac:dyDescent="0.25">
      <c r="B2" s="5"/>
      <c r="C2" s="5"/>
      <c r="D2" s="6"/>
      <c r="E2" s="5"/>
      <c r="F2" s="5"/>
      <c r="G2" s="7"/>
      <c r="H2" s="8"/>
      <c r="I2" s="8"/>
      <c r="J2" s="8"/>
      <c r="K2" s="8"/>
      <c r="L2" s="8"/>
    </row>
    <row r="3" spans="1:12" s="4" customFormat="1" x14ac:dyDescent="0.25">
      <c r="B3" s="5"/>
      <c r="C3" s="5"/>
      <c r="D3" s="6"/>
      <c r="E3" s="5"/>
      <c r="F3" s="5"/>
      <c r="G3" s="7"/>
      <c r="H3" s="8"/>
      <c r="I3" s="8"/>
      <c r="J3" s="8"/>
      <c r="K3" s="8"/>
      <c r="L3" s="8"/>
    </row>
    <row r="4" spans="1:12" s="4" customFormat="1" x14ac:dyDescent="0.25">
      <c r="B4" s="5"/>
      <c r="C4" s="5"/>
      <c r="D4" s="6"/>
      <c r="E4" s="5"/>
      <c r="F4" s="5"/>
      <c r="G4" s="9"/>
      <c r="H4" s="8" t="s">
        <v>0</v>
      </c>
      <c r="I4" s="8"/>
      <c r="J4" s="8"/>
      <c r="K4" s="8"/>
      <c r="L4" s="8"/>
    </row>
    <row r="5" spans="1:12" s="10" customFormat="1" x14ac:dyDescent="0.25">
      <c r="B5" s="8"/>
      <c r="C5" s="8"/>
      <c r="D5" s="8"/>
      <c r="E5" s="8"/>
      <c r="F5" s="8"/>
      <c r="G5" s="11"/>
      <c r="H5" s="8"/>
      <c r="I5" s="8"/>
      <c r="J5" s="12"/>
      <c r="K5" s="8"/>
      <c r="L5" s="8"/>
    </row>
    <row r="6" spans="1:12" s="13" customFormat="1" ht="13" x14ac:dyDescent="0.3">
      <c r="B6" s="3"/>
      <c r="C6" s="3"/>
      <c r="D6" s="14">
        <v>40999</v>
      </c>
      <c r="E6" s="3"/>
      <c r="F6" s="3"/>
      <c r="G6" s="11"/>
      <c r="H6" s="3"/>
      <c r="I6" s="3"/>
      <c r="J6" s="14">
        <v>41061</v>
      </c>
      <c r="K6" s="3"/>
      <c r="L6" s="3"/>
    </row>
    <row r="7" spans="1:12" x14ac:dyDescent="0.25">
      <c r="B7" s="3"/>
      <c r="C7" s="3"/>
      <c r="D7" s="15"/>
      <c r="E7" s="3"/>
      <c r="F7" s="3"/>
      <c r="G7" s="11"/>
      <c r="J7" s="15"/>
    </row>
    <row r="8" spans="1:12" x14ac:dyDescent="0.25">
      <c r="B8" s="3"/>
      <c r="C8" s="15" t="s">
        <v>1</v>
      </c>
      <c r="D8" s="15" t="s">
        <v>2</v>
      </c>
      <c r="E8" s="3"/>
      <c r="F8" s="3"/>
      <c r="G8" s="11"/>
      <c r="H8" s="15" t="s">
        <v>3</v>
      </c>
      <c r="I8" s="15" t="s">
        <v>1</v>
      </c>
      <c r="J8" s="15" t="s">
        <v>2</v>
      </c>
    </row>
    <row r="9" spans="1:12" s="19" customFormat="1" x14ac:dyDescent="0.25">
      <c r="A9" s="16"/>
      <c r="B9" s="17" t="s">
        <v>4</v>
      </c>
      <c r="C9" s="18" t="s">
        <v>5</v>
      </c>
      <c r="D9" s="18" t="s">
        <v>6</v>
      </c>
      <c r="E9" s="18" t="s">
        <v>7</v>
      </c>
      <c r="F9" s="18" t="s">
        <v>8</v>
      </c>
      <c r="G9" s="11"/>
      <c r="H9" s="17" t="s">
        <v>4</v>
      </c>
      <c r="I9" s="18" t="s">
        <v>5</v>
      </c>
      <c r="J9" s="18" t="s">
        <v>6</v>
      </c>
      <c r="K9" s="18" t="s">
        <v>7</v>
      </c>
      <c r="L9" s="18" t="s">
        <v>8</v>
      </c>
    </row>
    <row r="10" spans="1:12" s="20" customFormat="1" x14ac:dyDescent="0.25">
      <c r="A10" s="20" t="s">
        <v>9</v>
      </c>
      <c r="B10" s="21">
        <v>15734353.220000001</v>
      </c>
      <c r="C10" s="21">
        <v>17000000</v>
      </c>
      <c r="D10" s="21"/>
      <c r="E10" s="21"/>
      <c r="F10" s="21">
        <f t="shared" ref="F10:F23" si="0">SUM(B10:E10)</f>
        <v>32734353.219999999</v>
      </c>
      <c r="G10" s="22">
        <f t="shared" ref="G10:G23" si="1">SUM(C10:F10)</f>
        <v>49734353.219999999</v>
      </c>
      <c r="H10" s="21">
        <v>10708176.35</v>
      </c>
      <c r="I10" s="21">
        <v>17000000</v>
      </c>
      <c r="J10" s="21"/>
      <c r="K10" s="21"/>
      <c r="L10" s="21">
        <f t="shared" ref="L10:L23" si="2">SUM(H10:K10)</f>
        <v>27708176.350000001</v>
      </c>
    </row>
    <row r="11" spans="1:12" s="20" customFormat="1" x14ac:dyDescent="0.25">
      <c r="A11" s="20" t="s">
        <v>10</v>
      </c>
      <c r="B11" s="21">
        <v>2391028.6800000002</v>
      </c>
      <c r="C11" s="21"/>
      <c r="D11" s="21"/>
      <c r="E11" s="21"/>
      <c r="F11" s="21">
        <f t="shared" si="0"/>
        <v>2391028.6800000002</v>
      </c>
      <c r="G11" s="22">
        <f t="shared" si="1"/>
        <v>2391028.6800000002</v>
      </c>
      <c r="H11" s="21">
        <v>2391774.1</v>
      </c>
      <c r="I11" s="21"/>
      <c r="J11" s="21"/>
      <c r="K11" s="21"/>
      <c r="L11" s="21">
        <f t="shared" si="2"/>
        <v>2391774.1</v>
      </c>
    </row>
    <row r="12" spans="1:12" s="20" customFormat="1" x14ac:dyDescent="0.25">
      <c r="A12" s="20" t="s">
        <v>11</v>
      </c>
      <c r="B12" s="21">
        <v>12509.8</v>
      </c>
      <c r="C12" s="21"/>
      <c r="D12" s="21"/>
      <c r="E12" s="21"/>
      <c r="F12" s="21">
        <f t="shared" si="0"/>
        <v>12509.8</v>
      </c>
      <c r="G12" s="22">
        <f t="shared" si="1"/>
        <v>12509.8</v>
      </c>
      <c r="H12" s="21">
        <v>12513.68</v>
      </c>
      <c r="I12" s="21"/>
      <c r="J12" s="21"/>
      <c r="K12" s="21"/>
      <c r="L12" s="21">
        <f t="shared" si="2"/>
        <v>12513.68</v>
      </c>
    </row>
    <row r="13" spans="1:12" s="20" customFormat="1" x14ac:dyDescent="0.25">
      <c r="A13" s="20" t="s">
        <v>12</v>
      </c>
      <c r="B13" s="23">
        <v>1294139.0900000001</v>
      </c>
      <c r="C13" s="21">
        <v>1000000</v>
      </c>
      <c r="D13" s="23"/>
      <c r="E13" s="21"/>
      <c r="F13" s="21">
        <f t="shared" si="0"/>
        <v>2294139.09</v>
      </c>
      <c r="G13" s="22">
        <f t="shared" si="1"/>
        <v>3294139.09</v>
      </c>
      <c r="H13" s="23">
        <v>1367684.18</v>
      </c>
      <c r="I13" s="21">
        <v>1000000</v>
      </c>
      <c r="J13" s="23"/>
      <c r="K13" s="21"/>
      <c r="L13" s="21">
        <f t="shared" si="2"/>
        <v>2367684.1799999997</v>
      </c>
    </row>
    <row r="14" spans="1:12" s="20" customFormat="1" x14ac:dyDescent="0.25">
      <c r="A14" s="20" t="s">
        <v>13</v>
      </c>
      <c r="B14" s="21">
        <v>1376197.58</v>
      </c>
      <c r="C14" s="21"/>
      <c r="D14" s="21"/>
      <c r="E14" s="21"/>
      <c r="F14" s="21">
        <f t="shared" si="0"/>
        <v>1376197.58</v>
      </c>
      <c r="G14" s="22">
        <f t="shared" si="1"/>
        <v>1376197.58</v>
      </c>
      <c r="H14" s="21">
        <v>1430329.97</v>
      </c>
      <c r="I14" s="21"/>
      <c r="J14" s="21"/>
      <c r="K14" s="21"/>
      <c r="L14" s="21">
        <f t="shared" si="2"/>
        <v>1430329.97</v>
      </c>
    </row>
    <row r="15" spans="1:12" s="20" customFormat="1" x14ac:dyDescent="0.25">
      <c r="A15" s="20" t="s">
        <v>14</v>
      </c>
      <c r="B15" s="21">
        <v>52017.21</v>
      </c>
      <c r="C15" s="21"/>
      <c r="D15" s="21"/>
      <c r="E15" s="21"/>
      <c r="F15" s="21">
        <f t="shared" si="0"/>
        <v>52017.21</v>
      </c>
      <c r="G15" s="22">
        <f t="shared" si="1"/>
        <v>52017.21</v>
      </c>
      <c r="H15" s="21">
        <v>223909.03</v>
      </c>
      <c r="I15" s="21"/>
      <c r="J15" s="21"/>
      <c r="K15" s="21"/>
      <c r="L15" s="21">
        <f t="shared" si="2"/>
        <v>223909.03</v>
      </c>
    </row>
    <row r="16" spans="1:12" s="20" customFormat="1" x14ac:dyDescent="0.25">
      <c r="A16" s="20" t="s">
        <v>15</v>
      </c>
      <c r="B16" s="21">
        <v>9163.18</v>
      </c>
      <c r="C16" s="21"/>
      <c r="D16" s="21"/>
      <c r="E16" s="21"/>
      <c r="F16" s="21">
        <f t="shared" si="0"/>
        <v>9163.18</v>
      </c>
      <c r="G16" s="22">
        <f t="shared" si="1"/>
        <v>9163.18</v>
      </c>
      <c r="H16" s="21">
        <v>9165.9699999999993</v>
      </c>
      <c r="I16" s="21"/>
      <c r="J16" s="21"/>
      <c r="K16" s="21"/>
      <c r="L16" s="21">
        <f t="shared" si="2"/>
        <v>9165.9699999999993</v>
      </c>
    </row>
    <row r="17" spans="1:12" s="20" customFormat="1" x14ac:dyDescent="0.25">
      <c r="A17" s="20" t="s">
        <v>16</v>
      </c>
      <c r="B17" s="24">
        <v>212519.36</v>
      </c>
      <c r="C17" s="21"/>
      <c r="D17" s="24"/>
      <c r="E17" s="21"/>
      <c r="F17" s="21">
        <f t="shared" si="0"/>
        <v>212519.36</v>
      </c>
      <c r="G17" s="22">
        <f t="shared" si="1"/>
        <v>212519.36</v>
      </c>
      <c r="H17" s="24">
        <v>181432.67</v>
      </c>
      <c r="I17" s="21"/>
      <c r="J17" s="24"/>
      <c r="K17" s="21"/>
      <c r="L17" s="21">
        <f t="shared" si="2"/>
        <v>181432.67</v>
      </c>
    </row>
    <row r="18" spans="1:12" s="20" customFormat="1" x14ac:dyDescent="0.25">
      <c r="A18" s="20" t="s">
        <v>17</v>
      </c>
      <c r="B18" s="24">
        <v>372998.40000000002</v>
      </c>
      <c r="C18" s="21"/>
      <c r="D18" s="24"/>
      <c r="E18" s="21"/>
      <c r="F18" s="21">
        <f t="shared" si="0"/>
        <v>372998.40000000002</v>
      </c>
      <c r="G18" s="22">
        <f t="shared" si="1"/>
        <v>372998.40000000002</v>
      </c>
      <c r="H18" s="24">
        <v>382742.71</v>
      </c>
      <c r="I18" s="21"/>
      <c r="J18" s="24"/>
      <c r="K18" s="21"/>
      <c r="L18" s="21">
        <f t="shared" si="2"/>
        <v>382742.71</v>
      </c>
    </row>
    <row r="19" spans="1:12" s="20" customFormat="1" x14ac:dyDescent="0.25">
      <c r="A19" s="20" t="s">
        <v>18</v>
      </c>
      <c r="B19" s="21">
        <v>696079.16</v>
      </c>
      <c r="C19" s="21"/>
      <c r="D19" s="21"/>
      <c r="E19" s="21"/>
      <c r="F19" s="21">
        <f t="shared" si="0"/>
        <v>696079.16</v>
      </c>
      <c r="G19" s="22">
        <f t="shared" si="1"/>
        <v>696079.16</v>
      </c>
      <c r="H19" s="21">
        <v>785697.73</v>
      </c>
      <c r="I19" s="21"/>
      <c r="J19" s="21"/>
      <c r="K19" s="21"/>
      <c r="L19" s="21">
        <f t="shared" si="2"/>
        <v>785697.73</v>
      </c>
    </row>
    <row r="20" spans="1:12" s="20" customFormat="1" x14ac:dyDescent="0.25">
      <c r="A20" s="20" t="s">
        <v>19</v>
      </c>
      <c r="B20" s="21">
        <v>1007427.48</v>
      </c>
      <c r="C20" s="21"/>
      <c r="D20" s="21"/>
      <c r="E20" s="21"/>
      <c r="F20" s="21">
        <f t="shared" si="0"/>
        <v>1007427.48</v>
      </c>
      <c r="G20" s="22">
        <f t="shared" si="1"/>
        <v>1007427.48</v>
      </c>
      <c r="H20" s="21">
        <v>719164.84</v>
      </c>
      <c r="I20" s="21"/>
      <c r="J20" s="21"/>
      <c r="K20" s="21"/>
      <c r="L20" s="21">
        <f t="shared" si="2"/>
        <v>719164.84</v>
      </c>
    </row>
    <row r="21" spans="1:12" s="20" customFormat="1" x14ac:dyDescent="0.25">
      <c r="A21" s="20" t="s">
        <v>20</v>
      </c>
      <c r="B21" s="21">
        <v>769336.55</v>
      </c>
      <c r="C21" s="21"/>
      <c r="D21" s="21"/>
      <c r="E21" s="21"/>
      <c r="F21" s="21">
        <f t="shared" si="0"/>
        <v>769336.55</v>
      </c>
      <c r="G21" s="22">
        <f t="shared" si="1"/>
        <v>769336.55</v>
      </c>
      <c r="H21" s="21">
        <v>775448.1</v>
      </c>
      <c r="I21" s="21"/>
      <c r="J21" s="21"/>
      <c r="K21" s="21"/>
      <c r="L21" s="21">
        <f t="shared" si="2"/>
        <v>775448.1</v>
      </c>
    </row>
    <row r="22" spans="1:12" s="20" customFormat="1" x14ac:dyDescent="0.25">
      <c r="A22" s="20" t="s">
        <v>21</v>
      </c>
      <c r="B22" s="21">
        <v>571616.05000000005</v>
      </c>
      <c r="C22" s="21"/>
      <c r="D22" s="21"/>
      <c r="E22" s="21"/>
      <c r="F22" s="21">
        <f t="shared" si="0"/>
        <v>571616.05000000005</v>
      </c>
      <c r="G22" s="22">
        <f t="shared" si="1"/>
        <v>571616.05000000005</v>
      </c>
      <c r="H22" s="21">
        <v>618783.84</v>
      </c>
      <c r="I22" s="21"/>
      <c r="J22" s="21"/>
      <c r="K22" s="21"/>
      <c r="L22" s="21">
        <f t="shared" si="2"/>
        <v>618783.84</v>
      </c>
    </row>
    <row r="23" spans="1:12" s="20" customFormat="1" x14ac:dyDescent="0.25">
      <c r="A23" s="20" t="s">
        <v>22</v>
      </c>
      <c r="B23" s="21">
        <v>8892274.75</v>
      </c>
      <c r="C23" s="21"/>
      <c r="D23" s="21"/>
      <c r="E23" s="21"/>
      <c r="F23" s="21">
        <f t="shared" si="0"/>
        <v>8892274.75</v>
      </c>
      <c r="G23" s="22">
        <f t="shared" si="1"/>
        <v>8892274.75</v>
      </c>
      <c r="H23" s="21">
        <v>8251523.3899999997</v>
      </c>
      <c r="I23" s="21"/>
      <c r="J23" s="21"/>
      <c r="K23" s="21"/>
      <c r="L23" s="21">
        <f t="shared" si="2"/>
        <v>8251523.3899999997</v>
      </c>
    </row>
    <row r="24" spans="1:12" s="16" customFormat="1" x14ac:dyDescent="0.25">
      <c r="B24" s="25"/>
      <c r="C24" s="3"/>
      <c r="D24" s="25"/>
      <c r="E24" s="3"/>
      <c r="F24" s="3"/>
      <c r="G24" s="26"/>
      <c r="H24" s="25"/>
      <c r="I24" s="3"/>
      <c r="J24" s="25"/>
      <c r="K24" s="3"/>
      <c r="L24" s="3"/>
    </row>
    <row r="25" spans="1:12" s="20" customFormat="1" x14ac:dyDescent="0.25">
      <c r="A25" s="27" t="s">
        <v>8</v>
      </c>
      <c r="B25" s="21">
        <f>SUM(B10:B24)</f>
        <v>33391660.510000005</v>
      </c>
      <c r="C25" s="21">
        <f>SUM(C10:C24)</f>
        <v>18000000</v>
      </c>
      <c r="D25" s="21"/>
      <c r="E25" s="21"/>
      <c r="F25" s="21">
        <f>SUM(F10:F24)</f>
        <v>51391660.509999976</v>
      </c>
      <c r="G25" s="22">
        <f>SUM(G10:G24)</f>
        <v>69391660.509999976</v>
      </c>
      <c r="H25" s="21">
        <f>SUM(H10:H24)</f>
        <v>27858346.560000002</v>
      </c>
      <c r="I25" s="21">
        <f>SUM(I10:I24)</f>
        <v>18000000</v>
      </c>
      <c r="J25" s="21"/>
      <c r="K25" s="21"/>
      <c r="L25" s="21">
        <f>SUM(L10:L24)</f>
        <v>45858346.56000001</v>
      </c>
    </row>
    <row r="26" spans="1:12" x14ac:dyDescent="0.25">
      <c r="B26" s="3"/>
      <c r="C26" s="3"/>
      <c r="D26" s="3"/>
      <c r="E26" s="3"/>
      <c r="F26" s="3"/>
      <c r="G26" s="11"/>
    </row>
    <row r="27" spans="1:12" x14ac:dyDescent="0.25">
      <c r="A27" t="s">
        <v>23</v>
      </c>
      <c r="B27" s="3"/>
      <c r="C27" s="3"/>
      <c r="D27" s="3"/>
      <c r="E27" s="3"/>
      <c r="F27" s="3"/>
      <c r="G27" s="11"/>
      <c r="H27" s="3">
        <v>-5533313.9500000002</v>
      </c>
      <c r="I27" s="3">
        <v>0</v>
      </c>
      <c r="L27" s="3">
        <f>SUM(H27:K27)</f>
        <v>-5533313.9500000002</v>
      </c>
    </row>
    <row r="28" spans="1:12" x14ac:dyDescent="0.25">
      <c r="B28" s="3"/>
      <c r="C28" s="25"/>
      <c r="D28" s="3"/>
      <c r="E28" s="3"/>
      <c r="F28" s="7"/>
      <c r="G28" s="26"/>
      <c r="L28"/>
    </row>
    <row r="29" spans="1:12" x14ac:dyDescent="0.25">
      <c r="B29" s="3"/>
      <c r="C29" s="3">
        <v>0</v>
      </c>
      <c r="D29" s="3"/>
      <c r="E29" s="3"/>
      <c r="F29" s="3"/>
      <c r="G29" s="28"/>
    </row>
    <row r="30" spans="1:12" x14ac:dyDescent="0.25">
      <c r="B30" s="3"/>
      <c r="C30" s="3"/>
      <c r="D30" s="3"/>
      <c r="E30" s="3"/>
      <c r="F30" s="3"/>
      <c r="G30" s="28"/>
    </row>
    <row r="31" spans="1:12" x14ac:dyDescent="0.25">
      <c r="B31" s="3"/>
      <c r="C31" s="3"/>
      <c r="D31" s="3"/>
      <c r="E31" s="3"/>
      <c r="F31" s="3"/>
      <c r="G31" s="28"/>
    </row>
    <row r="32" spans="1:12" x14ac:dyDescent="0.25">
      <c r="B32" s="3"/>
      <c r="C32" s="3"/>
      <c r="D32" s="3"/>
      <c r="E32" s="3"/>
      <c r="F32" s="3"/>
      <c r="G32" s="28"/>
    </row>
    <row r="33" spans="2:12" x14ac:dyDescent="0.25">
      <c r="B33" s="3"/>
      <c r="C33" s="3"/>
      <c r="D33" s="3"/>
      <c r="F33" s="3"/>
      <c r="G33" s="28"/>
    </row>
    <row r="34" spans="2:12" x14ac:dyDescent="0.25">
      <c r="B34" s="3"/>
      <c r="C34" s="3"/>
      <c r="D34" s="3"/>
      <c r="E34" s="3" t="s">
        <v>24</v>
      </c>
      <c r="F34" s="3"/>
      <c r="G34" s="28"/>
      <c r="K34" s="3" t="s">
        <v>24</v>
      </c>
    </row>
    <row r="35" spans="2:12" x14ac:dyDescent="0.25">
      <c r="B35" s="3"/>
      <c r="C35" s="3"/>
      <c r="D35" s="3"/>
      <c r="E35" s="3" t="s">
        <v>25</v>
      </c>
      <c r="F35" s="3"/>
      <c r="G35" s="28"/>
      <c r="K35" s="3" t="s">
        <v>25</v>
      </c>
    </row>
    <row r="36" spans="2:12" x14ac:dyDescent="0.25">
      <c r="B36" s="3"/>
      <c r="C36" s="3"/>
      <c r="D36" s="3"/>
      <c r="E36" s="3" t="s">
        <v>26</v>
      </c>
      <c r="F36" s="3"/>
      <c r="G36" s="28"/>
      <c r="K36" s="3" t="s">
        <v>26</v>
      </c>
    </row>
    <row r="37" spans="2:12" x14ac:dyDescent="0.25">
      <c r="B37" s="3"/>
      <c r="C37" s="3"/>
      <c r="D37" s="3"/>
      <c r="E37" s="3"/>
      <c r="F37" s="3"/>
      <c r="G37" s="28"/>
    </row>
    <row r="38" spans="2:12" x14ac:dyDescent="0.25">
      <c r="B38" s="3"/>
      <c r="C38" s="3"/>
      <c r="D38" s="3"/>
      <c r="E38" s="3"/>
      <c r="F38" s="3"/>
      <c r="G38" s="28"/>
    </row>
    <row r="39" spans="2:12" x14ac:dyDescent="0.25">
      <c r="B39" s="3"/>
      <c r="C39" s="3"/>
      <c r="D39" s="3"/>
      <c r="E39" s="3"/>
      <c r="F39" s="3"/>
      <c r="G39" s="28"/>
    </row>
    <row r="40" spans="2:12" x14ac:dyDescent="0.25">
      <c r="B40" s="3"/>
      <c r="C40" s="3"/>
      <c r="D40" s="3"/>
      <c r="E40" s="3"/>
      <c r="F40" s="3"/>
      <c r="G40" s="28"/>
      <c r="L40" s="3" t="s">
        <v>0</v>
      </c>
    </row>
    <row r="41" spans="2:12" x14ac:dyDescent="0.25">
      <c r="B41" s="3"/>
      <c r="C41" s="3"/>
      <c r="D41" s="3"/>
      <c r="E41" s="3"/>
      <c r="F41" s="3"/>
      <c r="G41" s="28"/>
    </row>
    <row r="42" spans="2:12" x14ac:dyDescent="0.25">
      <c r="B42" s="3"/>
      <c r="C42" s="3"/>
      <c r="D42" s="3"/>
      <c r="E42" s="3"/>
      <c r="F42" s="3"/>
      <c r="G42" s="28"/>
    </row>
    <row r="43" spans="2:12" x14ac:dyDescent="0.25">
      <c r="B43" s="3"/>
      <c r="C43" s="3"/>
      <c r="D43" s="3"/>
      <c r="E43" s="3"/>
      <c r="F43" s="3"/>
      <c r="G43" s="26"/>
    </row>
    <row r="44" spans="2:12" x14ac:dyDescent="0.25">
      <c r="B44" s="3"/>
      <c r="C44" s="3"/>
      <c r="D44" s="3"/>
      <c r="E44" s="3"/>
      <c r="F44" s="3"/>
    </row>
    <row r="45" spans="2:12" x14ac:dyDescent="0.25">
      <c r="B45" s="3"/>
      <c r="C45" s="3"/>
      <c r="D45" s="3"/>
      <c r="E45" s="3"/>
      <c r="F45" s="3"/>
    </row>
    <row r="46" spans="2:12" x14ac:dyDescent="0.25">
      <c r="F46" s="3"/>
    </row>
    <row r="77" spans="7:7" x14ac:dyDescent="0.25">
      <c r="G77" s="13"/>
    </row>
    <row r="78" spans="7:7" x14ac:dyDescent="0.25">
      <c r="G78" s="13"/>
    </row>
    <row r="79" spans="7:7" x14ac:dyDescent="0.25">
      <c r="G79" s="13"/>
    </row>
    <row r="80" spans="7:7" x14ac:dyDescent="0.25">
      <c r="G80" s="13"/>
    </row>
    <row r="81" spans="7:7" x14ac:dyDescent="0.25">
      <c r="G81" s="13"/>
    </row>
    <row r="82" spans="7:7" x14ac:dyDescent="0.25">
      <c r="G82" s="13"/>
    </row>
    <row r="83" spans="7:7" x14ac:dyDescent="0.25">
      <c r="G83" s="13"/>
    </row>
    <row r="84" spans="7:7" x14ac:dyDescent="0.25">
      <c r="G84" s="13"/>
    </row>
    <row r="85" spans="7:7" x14ac:dyDescent="0.25">
      <c r="G85" s="13"/>
    </row>
    <row r="86" spans="7:7" x14ac:dyDescent="0.25">
      <c r="G86" s="13"/>
    </row>
    <row r="87" spans="7:7" x14ac:dyDescent="0.25">
      <c r="G87" s="13"/>
    </row>
    <row r="88" spans="7:7" x14ac:dyDescent="0.25">
      <c r="G88" s="13"/>
    </row>
    <row r="89" spans="7:7" x14ac:dyDescent="0.25">
      <c r="G89" s="13"/>
    </row>
    <row r="90" spans="7:7" x14ac:dyDescent="0.25">
      <c r="G90" s="13"/>
    </row>
    <row r="91" spans="7:7" x14ac:dyDescent="0.25">
      <c r="G91" s="13"/>
    </row>
    <row r="92" spans="7:7" x14ac:dyDescent="0.25">
      <c r="G92" s="13"/>
    </row>
    <row r="93" spans="7:7" x14ac:dyDescent="0.25">
      <c r="G93" s="13"/>
    </row>
    <row r="94" spans="7:7" x14ac:dyDescent="0.25">
      <c r="G94" s="13"/>
    </row>
    <row r="95" spans="7:7" x14ac:dyDescent="0.25">
      <c r="G95" s="13"/>
    </row>
    <row r="96" spans="7:7" x14ac:dyDescent="0.25">
      <c r="G96" s="13"/>
    </row>
    <row r="97" spans="7:7" x14ac:dyDescent="0.25">
      <c r="G97" s="13"/>
    </row>
    <row r="98" spans="7:7" x14ac:dyDescent="0.25">
      <c r="G98" s="13"/>
    </row>
    <row r="99" spans="7:7" x14ac:dyDescent="0.25">
      <c r="G99" s="13"/>
    </row>
    <row r="100" spans="7:7" x14ac:dyDescent="0.25">
      <c r="G100" s="13"/>
    </row>
    <row r="101" spans="7:7" x14ac:dyDescent="0.25">
      <c r="G101" s="13"/>
    </row>
    <row r="102" spans="7:7" x14ac:dyDescent="0.25">
      <c r="G102" s="13"/>
    </row>
    <row r="103" spans="7:7" x14ac:dyDescent="0.25">
      <c r="G103" s="13"/>
    </row>
    <row r="104" spans="7:7" x14ac:dyDescent="0.25">
      <c r="G104" s="13"/>
    </row>
    <row r="105" spans="7:7" x14ac:dyDescent="0.25">
      <c r="G105" s="13"/>
    </row>
    <row r="106" spans="7:7" x14ac:dyDescent="0.25">
      <c r="G106" s="13"/>
    </row>
    <row r="107" spans="7:7" x14ac:dyDescent="0.25">
      <c r="G107" s="13"/>
    </row>
    <row r="108" spans="7:7" x14ac:dyDescent="0.25">
      <c r="G108" s="13"/>
    </row>
    <row r="109" spans="7:7" x14ac:dyDescent="0.25">
      <c r="G109" s="13"/>
    </row>
    <row r="110" spans="7:7" x14ac:dyDescent="0.25">
      <c r="G110" s="13"/>
    </row>
    <row r="111" spans="7:7" x14ac:dyDescent="0.25">
      <c r="G111" s="13"/>
    </row>
    <row r="112" spans="7:7" x14ac:dyDescent="0.25">
      <c r="G112" s="13"/>
    </row>
    <row r="113" spans="7:7" x14ac:dyDescent="0.25">
      <c r="G113" s="13"/>
    </row>
    <row r="114" spans="7:7" x14ac:dyDescent="0.25">
      <c r="G114" s="13"/>
    </row>
    <row r="115" spans="7:7" x14ac:dyDescent="0.25">
      <c r="G115" s="13"/>
    </row>
    <row r="116" spans="7:7" x14ac:dyDescent="0.25">
      <c r="G116" s="13"/>
    </row>
    <row r="117" spans="7:7" x14ac:dyDescent="0.25">
      <c r="G117" s="13"/>
    </row>
    <row r="118" spans="7:7" x14ac:dyDescent="0.25">
      <c r="G118" s="13"/>
    </row>
    <row r="119" spans="7:7" x14ac:dyDescent="0.25">
      <c r="G119" s="13"/>
    </row>
    <row r="120" spans="7:7" x14ac:dyDescent="0.25">
      <c r="G120" s="13"/>
    </row>
    <row r="121" spans="7:7" x14ac:dyDescent="0.25">
      <c r="G121" s="13"/>
    </row>
    <row r="122" spans="7:7" x14ac:dyDescent="0.25">
      <c r="G122" s="13"/>
    </row>
    <row r="123" spans="7:7" x14ac:dyDescent="0.25">
      <c r="G123" s="13"/>
    </row>
    <row r="124" spans="7:7" x14ac:dyDescent="0.25">
      <c r="G124" s="13"/>
    </row>
    <row r="125" spans="7:7" x14ac:dyDescent="0.25">
      <c r="G125" s="13"/>
    </row>
    <row r="126" spans="7:7" x14ac:dyDescent="0.25">
      <c r="G126" s="13"/>
    </row>
    <row r="127" spans="7:7" x14ac:dyDescent="0.25">
      <c r="G127" s="13"/>
    </row>
    <row r="128" spans="7:7" x14ac:dyDescent="0.25">
      <c r="G128" s="13"/>
    </row>
    <row r="129" spans="7:7" x14ac:dyDescent="0.25">
      <c r="G129" s="13"/>
    </row>
    <row r="130" spans="7:7" x14ac:dyDescent="0.25">
      <c r="G130" s="13"/>
    </row>
    <row r="131" spans="7:7" x14ac:dyDescent="0.25">
      <c r="G131" s="13"/>
    </row>
    <row r="132" spans="7:7" x14ac:dyDescent="0.25">
      <c r="G132" s="13"/>
    </row>
    <row r="133" spans="7:7" x14ac:dyDescent="0.25">
      <c r="G133" s="13"/>
    </row>
    <row r="134" spans="7:7" x14ac:dyDescent="0.25">
      <c r="G134" s="13"/>
    </row>
    <row r="135" spans="7:7" x14ac:dyDescent="0.25">
      <c r="G135" s="13"/>
    </row>
    <row r="136" spans="7:7" x14ac:dyDescent="0.25">
      <c r="G136" s="13"/>
    </row>
    <row r="137" spans="7:7" x14ac:dyDescent="0.25">
      <c r="G137" s="13"/>
    </row>
    <row r="138" spans="7:7" x14ac:dyDescent="0.25">
      <c r="G138" s="13"/>
    </row>
    <row r="139" spans="7:7" x14ac:dyDescent="0.25">
      <c r="G139" s="13"/>
    </row>
    <row r="140" spans="7:7" x14ac:dyDescent="0.25">
      <c r="G140" s="13"/>
    </row>
    <row r="141" spans="7:7" x14ac:dyDescent="0.25">
      <c r="G141" s="13"/>
    </row>
    <row r="142" spans="7:7" x14ac:dyDescent="0.25">
      <c r="G142" s="13"/>
    </row>
    <row r="143" spans="7:7" x14ac:dyDescent="0.25">
      <c r="G143" s="13"/>
    </row>
    <row r="144" spans="7:7" x14ac:dyDescent="0.25">
      <c r="G144" s="13"/>
    </row>
    <row r="145" spans="7:7" x14ac:dyDescent="0.25">
      <c r="G145" s="13"/>
    </row>
    <row r="146" spans="7:7" x14ac:dyDescent="0.25">
      <c r="G146" s="13"/>
    </row>
    <row r="147" spans="7:7" x14ac:dyDescent="0.25">
      <c r="G147" s="13"/>
    </row>
    <row r="148" spans="7:7" x14ac:dyDescent="0.25">
      <c r="G148" s="13"/>
    </row>
    <row r="149" spans="7:7" x14ac:dyDescent="0.25">
      <c r="G149" s="13"/>
    </row>
    <row r="150" spans="7:7" x14ac:dyDescent="0.25">
      <c r="G150" s="13"/>
    </row>
    <row r="151" spans="7:7" x14ac:dyDescent="0.25">
      <c r="G151" s="13"/>
    </row>
    <row r="152" spans="7:7" x14ac:dyDescent="0.25">
      <c r="G152" s="13"/>
    </row>
    <row r="153" spans="7:7" x14ac:dyDescent="0.25">
      <c r="G153" s="13"/>
    </row>
    <row r="154" spans="7:7" x14ac:dyDescent="0.25">
      <c r="G154" s="13"/>
    </row>
    <row r="155" spans="7:7" x14ac:dyDescent="0.25">
      <c r="G155" s="13"/>
    </row>
    <row r="156" spans="7:7" x14ac:dyDescent="0.25">
      <c r="G156" s="13"/>
    </row>
    <row r="157" spans="7:7" x14ac:dyDescent="0.25">
      <c r="G157" s="13"/>
    </row>
    <row r="158" spans="7:7" x14ac:dyDescent="0.25">
      <c r="G158" s="13"/>
    </row>
    <row r="159" spans="7:7" x14ac:dyDescent="0.25">
      <c r="G159" s="13"/>
    </row>
    <row r="160" spans="7:7" x14ac:dyDescent="0.25">
      <c r="G160" s="13"/>
    </row>
    <row r="161" spans="7:7" x14ac:dyDescent="0.25">
      <c r="G161" s="13"/>
    </row>
    <row r="162" spans="7:7" x14ac:dyDescent="0.25">
      <c r="G162" s="13"/>
    </row>
    <row r="163" spans="7:7" x14ac:dyDescent="0.25">
      <c r="G163" s="13"/>
    </row>
    <row r="164" spans="7:7" x14ac:dyDescent="0.25">
      <c r="G164" s="13"/>
    </row>
    <row r="165" spans="7:7" x14ac:dyDescent="0.25">
      <c r="G165" s="13"/>
    </row>
    <row r="166" spans="7:7" x14ac:dyDescent="0.25">
      <c r="G166" s="13"/>
    </row>
    <row r="167" spans="7:7" x14ac:dyDescent="0.25">
      <c r="G167" s="13"/>
    </row>
    <row r="168" spans="7:7" x14ac:dyDescent="0.25">
      <c r="G168" s="13"/>
    </row>
    <row r="169" spans="7:7" x14ac:dyDescent="0.25">
      <c r="G169" s="13"/>
    </row>
    <row r="170" spans="7:7" x14ac:dyDescent="0.25">
      <c r="G170" s="13"/>
    </row>
    <row r="171" spans="7:7" x14ac:dyDescent="0.25">
      <c r="G171" s="13"/>
    </row>
  </sheetData>
  <phoneticPr fontId="5" type="noConversion"/>
  <pageMargins left="0.5" right="0.25" top="1.25" bottom="0.5" header="0.5" footer="0.5"/>
  <pageSetup paperSize="5" scale="90" firstPageNumber="0" orientation="landscape" horizontalDpi="4294967294" verticalDpi="300" r:id="rId1"/>
  <headerFooter alignWithMargins="0">
    <oddHeader>&amp;CTaylor County
Investment Summary</oddHeader>
    <oddFooter>&amp;CPage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"/>
  <sheetViews>
    <sheetView showGridLines="0" tabSelected="1" zoomScale="120" zoomScaleNormal="120" workbookViewId="0">
      <selection activeCell="E29" sqref="E29"/>
    </sheetView>
  </sheetViews>
  <sheetFormatPr defaultRowHeight="12.5" x14ac:dyDescent="0.25"/>
  <cols>
    <col min="1" max="1" width="31.7265625" style="29" customWidth="1"/>
    <col min="2" max="2" width="23.54296875" style="120" customWidth="1"/>
    <col min="3" max="3" width="11.1796875" style="29" customWidth="1"/>
    <col min="4" max="4" width="13" style="30" customWidth="1"/>
    <col min="5" max="5" width="24.54296875" style="31" customWidth="1"/>
    <col min="6" max="6" width="14.81640625" style="32" customWidth="1"/>
    <col min="7" max="7" width="14.7265625" style="32" customWidth="1"/>
    <col min="8" max="8" width="12.453125" style="141" customWidth="1"/>
    <col min="9" max="9" width="0" style="3" hidden="1" customWidth="1"/>
    <col min="10" max="10" width="11.81640625" style="3" bestFit="1" customWidth="1"/>
    <col min="12" max="13" width="11.7265625" customWidth="1"/>
  </cols>
  <sheetData>
    <row r="1" spans="1:13" ht="13" x14ac:dyDescent="0.3">
      <c r="A1"/>
      <c r="B1" s="13"/>
      <c r="C1"/>
      <c r="D1"/>
      <c r="E1" s="33"/>
      <c r="F1" s="3"/>
      <c r="G1" s="3"/>
      <c r="H1" s="34" t="s">
        <v>160</v>
      </c>
      <c r="I1" s="34" t="s">
        <v>27</v>
      </c>
      <c r="J1" s="34" t="s">
        <v>108</v>
      </c>
      <c r="L1" s="34" t="s">
        <v>135</v>
      </c>
      <c r="M1" s="34" t="s">
        <v>141</v>
      </c>
    </row>
    <row r="2" spans="1:13" ht="13" x14ac:dyDescent="0.3">
      <c r="A2" s="36" t="s">
        <v>28</v>
      </c>
      <c r="B2" s="135" t="s">
        <v>29</v>
      </c>
      <c r="C2" s="36" t="s">
        <v>30</v>
      </c>
      <c r="D2" s="37" t="s">
        <v>31</v>
      </c>
      <c r="E2" s="38" t="s">
        <v>32</v>
      </c>
      <c r="F2" s="39" t="s">
        <v>33</v>
      </c>
      <c r="G2" s="39" t="s">
        <v>34</v>
      </c>
      <c r="H2" s="34" t="s">
        <v>35</v>
      </c>
      <c r="I2" s="34" t="s">
        <v>36</v>
      </c>
      <c r="J2" s="34" t="s">
        <v>109</v>
      </c>
      <c r="L2" s="34" t="s">
        <v>35</v>
      </c>
      <c r="M2" s="34" t="s">
        <v>35</v>
      </c>
    </row>
    <row r="3" spans="1:13" s="19" customFormat="1" ht="13" x14ac:dyDescent="0.3">
      <c r="A3" s="40"/>
      <c r="B3" s="136" t="s">
        <v>37</v>
      </c>
      <c r="C3" s="41" t="s">
        <v>38</v>
      </c>
      <c r="D3" s="42" t="s">
        <v>39</v>
      </c>
      <c r="E3" s="43" t="s">
        <v>40</v>
      </c>
      <c r="F3" s="44" t="s">
        <v>41</v>
      </c>
      <c r="G3" s="44" t="s">
        <v>42</v>
      </c>
      <c r="H3" s="45" t="s">
        <v>43</v>
      </c>
      <c r="I3" s="45" t="s">
        <v>44</v>
      </c>
      <c r="J3" s="45" t="s">
        <v>43</v>
      </c>
      <c r="L3" s="45" t="s">
        <v>43</v>
      </c>
      <c r="M3" s="45" t="s">
        <v>43</v>
      </c>
    </row>
    <row r="4" spans="1:13" ht="12" customHeight="1" x14ac:dyDescent="0.3">
      <c r="A4" s="46" t="s">
        <v>45</v>
      </c>
      <c r="B4" s="111" t="s">
        <v>161</v>
      </c>
      <c r="D4" s="118">
        <v>41090</v>
      </c>
      <c r="E4" s="33">
        <v>8708176.3499999996</v>
      </c>
      <c r="F4" s="33">
        <v>8708176.3499999996</v>
      </c>
      <c r="G4" s="33">
        <v>8708176.3499999996</v>
      </c>
      <c r="H4" s="141">
        <v>3234.66</v>
      </c>
      <c r="J4" s="3">
        <f>SUM(L4+M4+H4)</f>
        <v>7214.7999999999993</v>
      </c>
      <c r="L4" s="141">
        <v>535.5</v>
      </c>
      <c r="M4" s="141">
        <v>3444.64</v>
      </c>
    </row>
    <row r="5" spans="1:13" ht="12" customHeight="1" x14ac:dyDescent="0.25">
      <c r="A5" s="113"/>
      <c r="B5" s="111" t="s">
        <v>162</v>
      </c>
      <c r="D5" s="118">
        <v>41090</v>
      </c>
      <c r="E5" s="33">
        <v>2000000</v>
      </c>
      <c r="F5" s="33">
        <v>2000000</v>
      </c>
      <c r="G5" s="33">
        <v>2000000</v>
      </c>
      <c r="H5" s="141">
        <v>748.69</v>
      </c>
      <c r="J5" s="3">
        <f t="shared" ref="J5:J38" si="0">SUM(L5+M5+H5)</f>
        <v>2115.4300000000003</v>
      </c>
      <c r="L5" s="141">
        <v>669.29</v>
      </c>
      <c r="M5" s="141">
        <v>697.45</v>
      </c>
    </row>
    <row r="6" spans="1:13" ht="12.75" customHeight="1" x14ac:dyDescent="0.25">
      <c r="B6" s="120" t="s">
        <v>144</v>
      </c>
      <c r="C6" s="51" t="s">
        <v>145</v>
      </c>
      <c r="D6" s="118">
        <v>41278</v>
      </c>
      <c r="E6" s="33">
        <v>1000000</v>
      </c>
      <c r="F6" s="33">
        <v>1000000</v>
      </c>
      <c r="G6" s="33">
        <v>1000000</v>
      </c>
      <c r="H6" s="141">
        <v>1252.8</v>
      </c>
      <c r="J6" s="3">
        <f t="shared" si="0"/>
        <v>2463.84</v>
      </c>
      <c r="L6" s="141"/>
      <c r="M6" s="141">
        <v>1211.04</v>
      </c>
    </row>
    <row r="7" spans="1:13" x14ac:dyDescent="0.25">
      <c r="B7" s="120" t="s">
        <v>144</v>
      </c>
      <c r="C7" s="51" t="s">
        <v>146</v>
      </c>
      <c r="D7" s="118">
        <v>41278</v>
      </c>
      <c r="E7" s="33">
        <v>1000000</v>
      </c>
      <c r="F7" s="33">
        <v>1000000</v>
      </c>
      <c r="G7" s="33">
        <v>1000000</v>
      </c>
      <c r="H7" s="141">
        <v>1252.8</v>
      </c>
      <c r="J7" s="3">
        <f t="shared" si="0"/>
        <v>2463.84</v>
      </c>
      <c r="L7" s="141"/>
      <c r="M7" s="141">
        <v>1211.04</v>
      </c>
    </row>
    <row r="8" spans="1:13" x14ac:dyDescent="0.25">
      <c r="B8" s="120" t="s">
        <v>144</v>
      </c>
      <c r="C8" s="51" t="s">
        <v>147</v>
      </c>
      <c r="D8" s="118">
        <v>41278</v>
      </c>
      <c r="E8" s="33">
        <v>1000000</v>
      </c>
      <c r="F8" s="33">
        <v>1000000</v>
      </c>
      <c r="G8" s="33">
        <v>1000000</v>
      </c>
      <c r="H8" s="141">
        <v>1252.8</v>
      </c>
      <c r="J8" s="3">
        <f t="shared" si="0"/>
        <v>2463.84</v>
      </c>
      <c r="L8" s="141"/>
      <c r="M8" s="141">
        <v>1211.04</v>
      </c>
    </row>
    <row r="9" spans="1:13" x14ac:dyDescent="0.25">
      <c r="B9" s="120" t="s">
        <v>144</v>
      </c>
      <c r="C9" s="51" t="s">
        <v>148</v>
      </c>
      <c r="D9" s="118">
        <v>41278</v>
      </c>
      <c r="E9" s="33">
        <v>1000000</v>
      </c>
      <c r="F9" s="33">
        <v>1000000</v>
      </c>
      <c r="G9" s="33">
        <v>1000000</v>
      </c>
      <c r="H9" s="141">
        <v>1252.8</v>
      </c>
      <c r="J9" s="3">
        <f t="shared" si="0"/>
        <v>2463.84</v>
      </c>
      <c r="L9" s="141"/>
      <c r="M9" s="141">
        <v>1211.04</v>
      </c>
    </row>
    <row r="10" spans="1:13" x14ac:dyDescent="0.25">
      <c r="B10" s="27" t="s">
        <v>142</v>
      </c>
      <c r="C10" s="51" t="s">
        <v>143</v>
      </c>
      <c r="D10" s="118">
        <v>41355</v>
      </c>
      <c r="E10" s="33">
        <v>1000000</v>
      </c>
      <c r="F10" s="33">
        <v>1000000</v>
      </c>
      <c r="G10" s="33">
        <v>1000000</v>
      </c>
      <c r="H10" s="141">
        <v>1252.8</v>
      </c>
      <c r="J10" s="3">
        <f t="shared" si="0"/>
        <v>1350.24</v>
      </c>
      <c r="L10" s="141"/>
      <c r="M10" s="141">
        <v>97.44</v>
      </c>
    </row>
    <row r="11" spans="1:13" x14ac:dyDescent="0.25">
      <c r="B11" s="120" t="s">
        <v>46</v>
      </c>
      <c r="C11" s="51" t="s">
        <v>132</v>
      </c>
      <c r="D11" s="118">
        <v>41095</v>
      </c>
      <c r="E11" s="33">
        <v>1000000</v>
      </c>
      <c r="F11" s="33">
        <v>1000000</v>
      </c>
      <c r="G11" s="33">
        <v>1000000</v>
      </c>
      <c r="H11" s="142">
        <v>1881</v>
      </c>
      <c r="J11" s="3">
        <f t="shared" si="0"/>
        <v>5643</v>
      </c>
      <c r="L11" s="142">
        <v>1881</v>
      </c>
      <c r="M11" s="142">
        <v>1881</v>
      </c>
    </row>
    <row r="12" spans="1:13" x14ac:dyDescent="0.25">
      <c r="B12" s="120" t="s">
        <v>46</v>
      </c>
      <c r="C12" s="51" t="s">
        <v>133</v>
      </c>
      <c r="D12" s="118">
        <v>41095</v>
      </c>
      <c r="E12" s="33">
        <v>1000000</v>
      </c>
      <c r="F12" s="33">
        <v>1000000</v>
      </c>
      <c r="G12" s="33">
        <v>1000000</v>
      </c>
      <c r="H12" s="143">
        <v>1881</v>
      </c>
      <c r="J12" s="3">
        <f t="shared" si="0"/>
        <v>5643</v>
      </c>
      <c r="L12" s="143">
        <v>1881</v>
      </c>
      <c r="M12" s="143">
        <v>1881</v>
      </c>
    </row>
    <row r="13" spans="1:13" x14ac:dyDescent="0.25">
      <c r="B13" s="27" t="s">
        <v>142</v>
      </c>
      <c r="C13" s="112" t="s">
        <v>153</v>
      </c>
      <c r="D13" s="118">
        <v>41313</v>
      </c>
      <c r="E13" s="33">
        <v>1000000</v>
      </c>
      <c r="F13" s="33">
        <v>1000000</v>
      </c>
      <c r="G13" s="33">
        <v>1000000</v>
      </c>
      <c r="H13" s="141">
        <v>1252.8</v>
      </c>
      <c r="J13" s="3">
        <f t="shared" si="0"/>
        <v>1976.6399999999999</v>
      </c>
      <c r="L13" s="141"/>
      <c r="M13" s="141">
        <v>723.84</v>
      </c>
    </row>
    <row r="14" spans="1:13" x14ac:dyDescent="0.25">
      <c r="B14" s="27" t="s">
        <v>142</v>
      </c>
      <c r="C14" s="51" t="s">
        <v>152</v>
      </c>
      <c r="D14" s="118">
        <v>41313</v>
      </c>
      <c r="E14" s="33">
        <v>1000000</v>
      </c>
      <c r="F14" s="33">
        <v>1000000</v>
      </c>
      <c r="G14" s="33">
        <v>1000000</v>
      </c>
      <c r="H14" s="141">
        <v>1252.8</v>
      </c>
      <c r="J14" s="3">
        <f t="shared" si="0"/>
        <v>1976.6399999999999</v>
      </c>
      <c r="L14" s="141"/>
      <c r="M14" s="141">
        <v>723.84</v>
      </c>
    </row>
    <row r="15" spans="1:13" x14ac:dyDescent="0.25">
      <c r="B15" s="27" t="s">
        <v>142</v>
      </c>
      <c r="C15" s="51" t="s">
        <v>149</v>
      </c>
      <c r="D15" s="118">
        <v>41350</v>
      </c>
      <c r="E15" s="33">
        <v>1000000</v>
      </c>
      <c r="F15" s="33">
        <v>1000000</v>
      </c>
      <c r="G15" s="33">
        <v>1000000</v>
      </c>
      <c r="H15" s="141">
        <v>1252.8</v>
      </c>
      <c r="J15" s="3">
        <f t="shared" si="0"/>
        <v>1489.44</v>
      </c>
      <c r="L15" s="141"/>
      <c r="M15" s="141">
        <v>236.64</v>
      </c>
    </row>
    <row r="16" spans="1:13" x14ac:dyDescent="0.25">
      <c r="B16" s="27" t="s">
        <v>142</v>
      </c>
      <c r="C16" s="51" t="s">
        <v>150</v>
      </c>
      <c r="D16" s="118">
        <v>41350</v>
      </c>
      <c r="E16" s="33">
        <v>1000000</v>
      </c>
      <c r="F16" s="33">
        <v>1000000</v>
      </c>
      <c r="G16" s="33">
        <v>1000000</v>
      </c>
      <c r="H16" s="141">
        <v>1252.8</v>
      </c>
      <c r="J16" s="3">
        <f t="shared" si="0"/>
        <v>1489.44</v>
      </c>
      <c r="L16" s="141"/>
      <c r="M16" s="141">
        <v>236.64</v>
      </c>
    </row>
    <row r="17" spans="1:13" x14ac:dyDescent="0.25">
      <c r="B17" s="27" t="s">
        <v>142</v>
      </c>
      <c r="C17" s="51" t="s">
        <v>151</v>
      </c>
      <c r="D17" s="118">
        <v>41350</v>
      </c>
      <c r="E17" s="33">
        <v>1000000</v>
      </c>
      <c r="F17" s="33">
        <v>1000000</v>
      </c>
      <c r="G17" s="33">
        <v>1000000</v>
      </c>
      <c r="H17" s="141">
        <v>1252.8</v>
      </c>
      <c r="J17" s="3">
        <f t="shared" si="0"/>
        <v>1489.44</v>
      </c>
      <c r="L17" s="141"/>
      <c r="M17" s="141">
        <v>236.64</v>
      </c>
    </row>
    <row r="18" spans="1:13" s="13" customFormat="1" x14ac:dyDescent="0.25">
      <c r="A18" s="117"/>
      <c r="B18" s="111" t="s">
        <v>166</v>
      </c>
      <c r="C18" s="51" t="s">
        <v>163</v>
      </c>
      <c r="D18" s="118">
        <v>41402</v>
      </c>
      <c r="E18" s="33">
        <v>1000000</v>
      </c>
      <c r="F18" s="33">
        <v>1000000</v>
      </c>
      <c r="G18" s="33">
        <v>1000000</v>
      </c>
      <c r="H18" s="141">
        <v>826.74</v>
      </c>
      <c r="I18" s="3"/>
      <c r="J18" s="3">
        <f t="shared" si="0"/>
        <v>826.74</v>
      </c>
      <c r="L18" s="141"/>
      <c r="M18" s="141"/>
    </row>
    <row r="19" spans="1:13" s="13" customFormat="1" ht="13" x14ac:dyDescent="0.3">
      <c r="A19" s="119"/>
      <c r="B19" s="111" t="s">
        <v>166</v>
      </c>
      <c r="C19" s="51" t="s">
        <v>164</v>
      </c>
      <c r="D19" s="118">
        <v>41402</v>
      </c>
      <c r="E19" s="33">
        <v>1000000</v>
      </c>
      <c r="F19" s="33">
        <v>1000000</v>
      </c>
      <c r="G19" s="33">
        <v>1000000</v>
      </c>
      <c r="H19" s="141">
        <v>826.74</v>
      </c>
      <c r="I19" s="3"/>
      <c r="J19" s="3">
        <f t="shared" si="0"/>
        <v>826.74</v>
      </c>
      <c r="L19" s="141"/>
      <c r="M19" s="141"/>
    </row>
    <row r="20" spans="1:13" s="13" customFormat="1" ht="13" x14ac:dyDescent="0.3">
      <c r="A20" s="119"/>
      <c r="B20" s="111" t="s">
        <v>166</v>
      </c>
      <c r="C20" s="51" t="s">
        <v>165</v>
      </c>
      <c r="D20" s="118">
        <v>41402</v>
      </c>
      <c r="E20" s="33">
        <v>1000000</v>
      </c>
      <c r="F20" s="33">
        <v>1000000</v>
      </c>
      <c r="G20" s="33">
        <v>1000000</v>
      </c>
      <c r="H20" s="141">
        <v>826.74</v>
      </c>
      <c r="I20" s="3"/>
      <c r="J20" s="3">
        <f t="shared" si="0"/>
        <v>826.74</v>
      </c>
      <c r="L20" s="141"/>
      <c r="M20" s="141"/>
    </row>
    <row r="21" spans="1:13" s="13" customFormat="1" ht="13" x14ac:dyDescent="0.3">
      <c r="A21" s="119"/>
      <c r="B21" s="27" t="s">
        <v>138</v>
      </c>
      <c r="C21" s="112" t="s">
        <v>136</v>
      </c>
      <c r="D21" s="118">
        <v>41266</v>
      </c>
      <c r="E21" s="33">
        <v>1000000</v>
      </c>
      <c r="F21" s="33">
        <v>1000000</v>
      </c>
      <c r="G21" s="33">
        <v>1000000</v>
      </c>
      <c r="H21" s="141">
        <v>1629</v>
      </c>
      <c r="I21" s="3"/>
      <c r="J21" s="3">
        <f t="shared" si="0"/>
        <v>3420.9</v>
      </c>
      <c r="L21" s="141">
        <v>162.9</v>
      </c>
      <c r="M21" s="141">
        <v>1629</v>
      </c>
    </row>
    <row r="22" spans="1:13" s="13" customFormat="1" ht="13" x14ac:dyDescent="0.3">
      <c r="A22" s="119"/>
      <c r="B22" s="27" t="s">
        <v>138</v>
      </c>
      <c r="C22" s="112" t="s">
        <v>137</v>
      </c>
      <c r="D22" s="118">
        <v>41266</v>
      </c>
      <c r="E22" s="33">
        <v>1000000</v>
      </c>
      <c r="F22" s="33">
        <v>1000000</v>
      </c>
      <c r="G22" s="33">
        <v>1000000</v>
      </c>
      <c r="H22" s="141">
        <v>1629</v>
      </c>
      <c r="I22" s="3"/>
      <c r="J22" s="3">
        <f t="shared" si="0"/>
        <v>3420.9</v>
      </c>
      <c r="L22" s="141">
        <v>162.9</v>
      </c>
      <c r="M22" s="141">
        <v>1629</v>
      </c>
    </row>
    <row r="23" spans="1:13" s="13" customFormat="1" x14ac:dyDescent="0.25">
      <c r="A23" s="117"/>
      <c r="B23" s="27" t="s">
        <v>47</v>
      </c>
      <c r="C23" s="112" t="s">
        <v>112</v>
      </c>
      <c r="D23" s="118">
        <v>40900</v>
      </c>
      <c r="E23" s="115">
        <v>0</v>
      </c>
      <c r="F23" s="115">
        <v>0</v>
      </c>
      <c r="G23" s="115">
        <v>0</v>
      </c>
      <c r="H23" s="115">
        <v>0</v>
      </c>
      <c r="I23" s="3"/>
      <c r="J23" s="3">
        <f t="shared" si="0"/>
        <v>2259.08</v>
      </c>
      <c r="L23" s="141">
        <v>2259.08</v>
      </c>
      <c r="M23" s="115">
        <v>0</v>
      </c>
    </row>
    <row r="24" spans="1:13" s="13" customFormat="1" x14ac:dyDescent="0.25">
      <c r="A24" s="117"/>
      <c r="B24" s="27" t="s">
        <v>47</v>
      </c>
      <c r="C24" s="112" t="s">
        <v>113</v>
      </c>
      <c r="D24" s="118">
        <v>40900</v>
      </c>
      <c r="E24" s="115">
        <v>0</v>
      </c>
      <c r="F24" s="115">
        <v>0</v>
      </c>
      <c r="G24" s="115">
        <v>0</v>
      </c>
      <c r="H24" s="115">
        <v>0</v>
      </c>
      <c r="I24" s="3"/>
      <c r="J24" s="3">
        <f t="shared" si="0"/>
        <v>2259.08</v>
      </c>
      <c r="L24" s="141">
        <v>2259.08</v>
      </c>
      <c r="M24" s="115">
        <v>0</v>
      </c>
    </row>
    <row r="25" spans="1:13" x14ac:dyDescent="0.25">
      <c r="B25" s="120" t="s">
        <v>47</v>
      </c>
      <c r="C25" s="51" t="s">
        <v>121</v>
      </c>
      <c r="D25" s="118">
        <v>40912</v>
      </c>
      <c r="E25" s="115">
        <v>0</v>
      </c>
      <c r="F25" s="115">
        <v>0</v>
      </c>
      <c r="G25" s="115">
        <v>0</v>
      </c>
      <c r="H25" s="115">
        <v>0</v>
      </c>
      <c r="J25" s="3">
        <f t="shared" si="0"/>
        <v>2596.67</v>
      </c>
      <c r="L25" s="141">
        <v>2511</v>
      </c>
      <c r="M25" s="141">
        <v>85.67</v>
      </c>
    </row>
    <row r="26" spans="1:13" x14ac:dyDescent="0.25">
      <c r="B26" s="120" t="s">
        <v>47</v>
      </c>
      <c r="C26" s="51" t="s">
        <v>122</v>
      </c>
      <c r="D26" s="118">
        <v>40912</v>
      </c>
      <c r="E26" s="115">
        <v>0</v>
      </c>
      <c r="F26" s="115">
        <v>0</v>
      </c>
      <c r="G26" s="115">
        <v>0</v>
      </c>
      <c r="H26" s="115">
        <v>0</v>
      </c>
      <c r="J26" s="3">
        <f t="shared" si="0"/>
        <v>2596.67</v>
      </c>
      <c r="L26" s="141">
        <v>2511</v>
      </c>
      <c r="M26" s="141">
        <v>85.67</v>
      </c>
    </row>
    <row r="27" spans="1:13" x14ac:dyDescent="0.25">
      <c r="B27" s="120" t="s">
        <v>47</v>
      </c>
      <c r="C27" s="51" t="s">
        <v>123</v>
      </c>
      <c r="D27" s="118">
        <v>40912</v>
      </c>
      <c r="E27" s="115">
        <v>0</v>
      </c>
      <c r="F27" s="115">
        <v>0</v>
      </c>
      <c r="G27" s="115">
        <v>0</v>
      </c>
      <c r="H27" s="115">
        <v>0</v>
      </c>
      <c r="J27" s="3">
        <f t="shared" si="0"/>
        <v>2596.67</v>
      </c>
      <c r="L27" s="141">
        <v>2511</v>
      </c>
      <c r="M27" s="141">
        <v>85.67</v>
      </c>
    </row>
    <row r="28" spans="1:13" x14ac:dyDescent="0.25">
      <c r="B28" s="120" t="s">
        <v>47</v>
      </c>
      <c r="C28" s="51" t="s">
        <v>124</v>
      </c>
      <c r="D28" s="118">
        <v>40912</v>
      </c>
      <c r="E28" s="115">
        <v>0</v>
      </c>
      <c r="F28" s="115">
        <v>0</v>
      </c>
      <c r="G28" s="115">
        <v>0</v>
      </c>
      <c r="H28" s="115">
        <v>0</v>
      </c>
      <c r="J28" s="3">
        <f t="shared" si="0"/>
        <v>2596.67</v>
      </c>
      <c r="L28" s="141">
        <v>2511</v>
      </c>
      <c r="M28" s="141">
        <v>85.67</v>
      </c>
    </row>
    <row r="29" spans="1:13" x14ac:dyDescent="0.25">
      <c r="B29" s="27" t="s">
        <v>115</v>
      </c>
      <c r="C29" s="112" t="s">
        <v>116</v>
      </c>
      <c r="D29" s="118">
        <v>40947</v>
      </c>
      <c r="E29" s="115">
        <v>0</v>
      </c>
      <c r="F29" s="115">
        <v>0</v>
      </c>
      <c r="G29" s="115">
        <v>0</v>
      </c>
      <c r="H29" s="115">
        <v>0</v>
      </c>
      <c r="J29" s="3">
        <f t="shared" si="0"/>
        <v>3212.8</v>
      </c>
      <c r="L29" s="141">
        <v>2259</v>
      </c>
      <c r="M29" s="141">
        <v>953.8</v>
      </c>
    </row>
    <row r="30" spans="1:13" x14ac:dyDescent="0.25">
      <c r="B30" s="27" t="s">
        <v>115</v>
      </c>
      <c r="C30" s="51" t="s">
        <v>117</v>
      </c>
      <c r="D30" s="118">
        <v>40947</v>
      </c>
      <c r="E30" s="115">
        <v>0</v>
      </c>
      <c r="F30" s="115">
        <v>0</v>
      </c>
      <c r="G30" s="115">
        <v>0</v>
      </c>
      <c r="H30" s="115">
        <v>0</v>
      </c>
      <c r="J30" s="3">
        <f t="shared" si="0"/>
        <v>3212.8</v>
      </c>
      <c r="L30" s="141">
        <v>2259</v>
      </c>
      <c r="M30" s="141">
        <v>953.8</v>
      </c>
    </row>
    <row r="31" spans="1:13" x14ac:dyDescent="0.25">
      <c r="B31" s="27" t="s">
        <v>115</v>
      </c>
      <c r="C31" s="51" t="s">
        <v>118</v>
      </c>
      <c r="D31" s="118">
        <v>40985</v>
      </c>
      <c r="E31" s="115">
        <v>0</v>
      </c>
      <c r="F31" s="115">
        <v>0</v>
      </c>
      <c r="G31" s="115">
        <v>0</v>
      </c>
      <c r="H31" s="115">
        <v>0</v>
      </c>
      <c r="J31" s="3">
        <f t="shared" si="0"/>
        <v>4091.3</v>
      </c>
      <c r="L31" s="141">
        <v>2259</v>
      </c>
      <c r="M31" s="141">
        <v>1832.3</v>
      </c>
    </row>
    <row r="32" spans="1:13" x14ac:dyDescent="0.25">
      <c r="B32" s="27" t="s">
        <v>115</v>
      </c>
      <c r="C32" s="51" t="s">
        <v>119</v>
      </c>
      <c r="D32" s="118">
        <v>40985</v>
      </c>
      <c r="E32" s="115">
        <v>0</v>
      </c>
      <c r="F32" s="115">
        <v>0</v>
      </c>
      <c r="G32" s="115">
        <v>0</v>
      </c>
      <c r="H32" s="115">
        <v>0</v>
      </c>
      <c r="J32" s="3">
        <f t="shared" si="0"/>
        <v>4091.3</v>
      </c>
      <c r="L32" s="141">
        <v>2259</v>
      </c>
      <c r="M32" s="141">
        <v>1832.3</v>
      </c>
    </row>
    <row r="33" spans="1:13" x14ac:dyDescent="0.25">
      <c r="B33" s="27" t="s">
        <v>115</v>
      </c>
      <c r="C33" s="51" t="s">
        <v>120</v>
      </c>
      <c r="D33" s="118">
        <v>40985</v>
      </c>
      <c r="E33" s="115">
        <v>0</v>
      </c>
      <c r="F33" s="115">
        <v>0</v>
      </c>
      <c r="G33" s="115">
        <v>0</v>
      </c>
      <c r="H33" s="115">
        <v>0</v>
      </c>
      <c r="J33" s="3">
        <f t="shared" si="0"/>
        <v>4091.3</v>
      </c>
      <c r="L33" s="141">
        <v>2259</v>
      </c>
      <c r="M33" s="141">
        <v>1832.3</v>
      </c>
    </row>
    <row r="34" spans="1:13" x14ac:dyDescent="0.25">
      <c r="B34" s="27" t="s">
        <v>115</v>
      </c>
      <c r="C34" s="51" t="s">
        <v>126</v>
      </c>
      <c r="D34" s="118">
        <v>40990</v>
      </c>
      <c r="E34" s="115">
        <v>0</v>
      </c>
      <c r="F34" s="115">
        <v>0</v>
      </c>
      <c r="G34" s="115">
        <v>0</v>
      </c>
      <c r="H34" s="115">
        <v>0</v>
      </c>
      <c r="J34" s="3">
        <f t="shared" si="0"/>
        <v>4355.6000000000004</v>
      </c>
      <c r="L34" s="141">
        <v>2272.5</v>
      </c>
      <c r="M34" s="141">
        <v>2083.1</v>
      </c>
    </row>
    <row r="35" spans="1:13" s="13" customFormat="1" x14ac:dyDescent="0.25">
      <c r="A35" s="117"/>
      <c r="B35" s="111" t="s">
        <v>46</v>
      </c>
      <c r="C35" s="51" t="s">
        <v>127</v>
      </c>
      <c r="D35" s="118">
        <v>41037</v>
      </c>
      <c r="E35" s="115">
        <v>0</v>
      </c>
      <c r="F35" s="115">
        <v>0</v>
      </c>
      <c r="G35" s="115">
        <v>0</v>
      </c>
      <c r="H35" s="141">
        <v>775.14</v>
      </c>
      <c r="I35" s="3"/>
      <c r="J35" s="3">
        <f t="shared" ref="J35:J37" si="1">SUM(L35+M35+H35)</f>
        <v>4537.1400000000003</v>
      </c>
      <c r="L35" s="141">
        <v>1881</v>
      </c>
      <c r="M35" s="141">
        <v>1881</v>
      </c>
    </row>
    <row r="36" spans="1:13" s="13" customFormat="1" ht="13" x14ac:dyDescent="0.3">
      <c r="A36" s="119"/>
      <c r="B36" s="111" t="s">
        <v>46</v>
      </c>
      <c r="C36" s="51" t="s">
        <v>128</v>
      </c>
      <c r="D36" s="118">
        <v>41037</v>
      </c>
      <c r="E36" s="115">
        <v>0</v>
      </c>
      <c r="F36" s="115">
        <v>0</v>
      </c>
      <c r="G36" s="115">
        <v>0</v>
      </c>
      <c r="H36" s="141">
        <v>775.14</v>
      </c>
      <c r="I36" s="3"/>
      <c r="J36" s="3">
        <f t="shared" si="1"/>
        <v>4537.1400000000003</v>
      </c>
      <c r="L36" s="141">
        <v>1881</v>
      </c>
      <c r="M36" s="141">
        <v>1881</v>
      </c>
    </row>
    <row r="37" spans="1:13" s="13" customFormat="1" ht="13" x14ac:dyDescent="0.3">
      <c r="A37" s="119"/>
      <c r="B37" s="111" t="s">
        <v>46</v>
      </c>
      <c r="C37" s="51" t="s">
        <v>129</v>
      </c>
      <c r="D37" s="118">
        <v>41037</v>
      </c>
      <c r="E37" s="115">
        <v>0</v>
      </c>
      <c r="F37" s="115">
        <v>0</v>
      </c>
      <c r="G37" s="115">
        <v>0</v>
      </c>
      <c r="H37" s="141">
        <v>775.14</v>
      </c>
      <c r="I37" s="3"/>
      <c r="J37" s="3">
        <f t="shared" si="1"/>
        <v>4537.1400000000003</v>
      </c>
      <c r="L37" s="141">
        <v>1881</v>
      </c>
      <c r="M37" s="141">
        <v>1881</v>
      </c>
    </row>
    <row r="38" spans="1:13" s="119" customFormat="1" ht="13.5" thickBot="1" x14ac:dyDescent="0.35">
      <c r="B38" s="147"/>
      <c r="C38" s="148" t="s">
        <v>139</v>
      </c>
      <c r="D38" s="149"/>
      <c r="E38" s="150">
        <f>SUM(E4:E37)</f>
        <v>27708176.350000001</v>
      </c>
      <c r="F38" s="150">
        <f t="shared" ref="F38:G38" si="2">SUM(F4:F34)</f>
        <v>27708176.350000001</v>
      </c>
      <c r="G38" s="150">
        <f t="shared" si="2"/>
        <v>27708176.350000001</v>
      </c>
      <c r="H38" s="151">
        <f>SUM(H4:H37)</f>
        <v>28336.989999999998</v>
      </c>
      <c r="I38" s="152"/>
      <c r="J38" s="152">
        <f t="shared" si="0"/>
        <v>101136.81</v>
      </c>
      <c r="K38" s="158"/>
      <c r="L38" s="152">
        <f>SUM(L4:L37)</f>
        <v>39065.25</v>
      </c>
      <c r="M38" s="151">
        <f>SUM(M4:M37)</f>
        <v>33734.569999999992</v>
      </c>
    </row>
    <row r="39" spans="1:13" s="13" customFormat="1" ht="13" x14ac:dyDescent="0.3">
      <c r="B39" s="147"/>
      <c r="C39" s="148"/>
      <c r="D39" s="149"/>
      <c r="E39" s="155"/>
      <c r="F39" s="155"/>
      <c r="G39" s="155"/>
      <c r="H39" s="156"/>
      <c r="I39" s="157"/>
      <c r="J39" s="157"/>
      <c r="L39" s="157"/>
    </row>
    <row r="40" spans="1:13" s="13" customFormat="1" ht="13" x14ac:dyDescent="0.3">
      <c r="B40" s="147"/>
      <c r="C40" s="148"/>
      <c r="D40" s="149"/>
      <c r="E40" s="155"/>
      <c r="F40" s="155"/>
      <c r="G40" s="155"/>
      <c r="H40" s="156"/>
      <c r="I40" s="157"/>
      <c r="J40" s="157"/>
      <c r="L40" s="157"/>
    </row>
    <row r="41" spans="1:13" s="13" customFormat="1" ht="13" x14ac:dyDescent="0.3">
      <c r="B41" s="147"/>
      <c r="C41" s="148"/>
      <c r="D41" s="149"/>
      <c r="E41" s="155"/>
      <c r="F41" s="155"/>
      <c r="G41" s="155"/>
      <c r="H41" s="156"/>
      <c r="I41" s="157"/>
      <c r="J41" s="157"/>
      <c r="L41" s="157"/>
    </row>
    <row r="42" spans="1:13" s="13" customFormat="1" ht="13" x14ac:dyDescent="0.3">
      <c r="B42" s="147"/>
      <c r="C42" s="148"/>
      <c r="D42" s="149"/>
      <c r="E42" s="155"/>
      <c r="F42" s="155"/>
      <c r="G42" s="155"/>
      <c r="H42" s="156"/>
      <c r="I42" s="157"/>
      <c r="J42" s="157"/>
      <c r="L42" s="157"/>
    </row>
    <row r="43" spans="1:13" s="13" customFormat="1" ht="13" x14ac:dyDescent="0.3">
      <c r="B43" s="147"/>
      <c r="C43" s="148"/>
      <c r="D43" s="149"/>
      <c r="E43" s="155"/>
      <c r="F43" s="155"/>
      <c r="G43" s="155"/>
      <c r="H43" s="156"/>
      <c r="I43" s="157"/>
      <c r="J43" s="157"/>
      <c r="L43" s="157"/>
    </row>
    <row r="44" spans="1:13" ht="13" x14ac:dyDescent="0.3">
      <c r="A44"/>
      <c r="B44" s="13"/>
      <c r="C44"/>
      <c r="D44"/>
      <c r="E44" s="33" t="s">
        <v>0</v>
      </c>
      <c r="F44" s="3"/>
      <c r="G44" s="3"/>
      <c r="H44" s="34" t="s">
        <v>159</v>
      </c>
      <c r="I44" s="34" t="s">
        <v>27</v>
      </c>
      <c r="J44" s="34" t="s">
        <v>108</v>
      </c>
      <c r="L44" s="34" t="s">
        <v>135</v>
      </c>
      <c r="M44" s="34" t="s">
        <v>140</v>
      </c>
    </row>
    <row r="45" spans="1:13" ht="15" customHeight="1" x14ac:dyDescent="0.3">
      <c r="A45" s="36" t="s">
        <v>28</v>
      </c>
      <c r="B45" s="135" t="s">
        <v>29</v>
      </c>
      <c r="C45" s="36" t="s">
        <v>30</v>
      </c>
      <c r="D45" s="37" t="s">
        <v>31</v>
      </c>
      <c r="E45" s="38" t="s">
        <v>32</v>
      </c>
      <c r="F45" s="39" t="s">
        <v>33</v>
      </c>
      <c r="G45" s="39" t="s">
        <v>34</v>
      </c>
      <c r="H45" s="34" t="s">
        <v>35</v>
      </c>
      <c r="I45" s="34" t="s">
        <v>36</v>
      </c>
      <c r="J45" s="34" t="s">
        <v>109</v>
      </c>
      <c r="L45" s="34" t="s">
        <v>35</v>
      </c>
      <c r="M45" s="34" t="s">
        <v>35</v>
      </c>
    </row>
    <row r="46" spans="1:13" s="19" customFormat="1" ht="13" x14ac:dyDescent="0.3">
      <c r="A46" s="40"/>
      <c r="B46" s="136" t="s">
        <v>37</v>
      </c>
      <c r="C46" s="41" t="s">
        <v>38</v>
      </c>
      <c r="D46" s="42" t="s">
        <v>39</v>
      </c>
      <c r="E46" s="43" t="s">
        <v>40</v>
      </c>
      <c r="F46" s="44" t="s">
        <v>41</v>
      </c>
      <c r="G46" s="44" t="s">
        <v>42</v>
      </c>
      <c r="H46" s="45" t="s">
        <v>43</v>
      </c>
      <c r="I46" s="45" t="s">
        <v>44</v>
      </c>
      <c r="J46" s="45" t="s">
        <v>43</v>
      </c>
      <c r="L46" s="45" t="s">
        <v>43</v>
      </c>
      <c r="M46" s="45" t="s">
        <v>43</v>
      </c>
    </row>
    <row r="47" spans="1:13" s="13" customFormat="1" x14ac:dyDescent="0.25">
      <c r="A47" s="117"/>
      <c r="B47" s="27"/>
      <c r="C47" s="112"/>
      <c r="D47" s="118"/>
      <c r="E47" s="33"/>
      <c r="F47" s="33"/>
      <c r="G47" s="33"/>
      <c r="H47" s="141"/>
      <c r="I47" s="3"/>
      <c r="J47" s="3"/>
    </row>
    <row r="48" spans="1:13" s="13" customFormat="1" x14ac:dyDescent="0.25">
      <c r="A48" s="117"/>
      <c r="B48" s="27"/>
      <c r="C48" s="112"/>
      <c r="D48" s="118"/>
      <c r="E48" s="33"/>
      <c r="F48" s="33"/>
      <c r="G48" s="33"/>
      <c r="H48" s="141"/>
      <c r="I48" s="3"/>
      <c r="J48" s="3"/>
    </row>
    <row r="49" spans="1:13" ht="13" x14ac:dyDescent="0.3">
      <c r="A49" s="46" t="s">
        <v>10</v>
      </c>
      <c r="B49" s="111" t="s">
        <v>161</v>
      </c>
      <c r="C49"/>
      <c r="D49" s="118">
        <v>41090</v>
      </c>
      <c r="E49" s="114">
        <v>2391774.1</v>
      </c>
      <c r="F49" s="114">
        <v>2391774.1</v>
      </c>
      <c r="G49" s="114">
        <v>2391774.1</v>
      </c>
      <c r="H49" s="141">
        <v>745.42</v>
      </c>
      <c r="J49" s="3">
        <f>SUM(L49+M49+H49)</f>
        <v>1874.92</v>
      </c>
      <c r="L49" s="141">
        <v>546.91</v>
      </c>
      <c r="M49" s="141">
        <v>582.59</v>
      </c>
    </row>
    <row r="50" spans="1:13" s="16" customFormat="1" ht="13" x14ac:dyDescent="0.3">
      <c r="A50" s="52"/>
      <c r="B50" s="137"/>
      <c r="C50" s="53"/>
      <c r="D50" s="54"/>
      <c r="E50" s="38"/>
      <c r="F50" s="38"/>
      <c r="G50" s="38"/>
      <c r="H50" s="34"/>
      <c r="I50" s="34"/>
      <c r="J50" s="3"/>
      <c r="L50" s="34"/>
      <c r="M50" s="34"/>
    </row>
    <row r="51" spans="1:13" ht="13" x14ac:dyDescent="0.3">
      <c r="A51" s="46" t="s">
        <v>11</v>
      </c>
      <c r="B51" s="111" t="s">
        <v>161</v>
      </c>
      <c r="C51" s="55"/>
      <c r="D51" s="118">
        <v>41090</v>
      </c>
      <c r="E51" s="33">
        <v>12513.68</v>
      </c>
      <c r="F51" s="33">
        <v>12513.68</v>
      </c>
      <c r="G51" s="33">
        <v>12513.68</v>
      </c>
      <c r="H51" s="141">
        <v>3.88</v>
      </c>
      <c r="J51" s="3">
        <f t="shared" ref="J51:J72" si="3">SUM(L51+M51+H51)</f>
        <v>9.9499999999999993</v>
      </c>
      <c r="L51" s="141">
        <v>2.93</v>
      </c>
      <c r="M51" s="141">
        <v>3.14</v>
      </c>
    </row>
    <row r="52" spans="1:13" ht="13.5" customHeight="1" x14ac:dyDescent="0.25">
      <c r="C52" s="55"/>
      <c r="D52" s="48"/>
      <c r="E52" s="33"/>
      <c r="F52" s="33"/>
      <c r="G52" s="33"/>
      <c r="L52" s="141"/>
      <c r="M52" s="141"/>
    </row>
    <row r="53" spans="1:13" ht="13" x14ac:dyDescent="0.3">
      <c r="A53" s="46" t="s">
        <v>12</v>
      </c>
      <c r="B53" s="111" t="s">
        <v>161</v>
      </c>
      <c r="D53" s="118">
        <v>41090</v>
      </c>
      <c r="E53" s="31">
        <v>1367684.18</v>
      </c>
      <c r="F53" s="31">
        <v>1367684.18</v>
      </c>
      <c r="G53" s="31">
        <v>1367684.18</v>
      </c>
      <c r="H53" s="141">
        <v>421.78</v>
      </c>
      <c r="J53" s="3">
        <f t="shared" si="3"/>
        <v>1040.76</v>
      </c>
      <c r="L53" s="141">
        <v>301.49</v>
      </c>
      <c r="M53" s="141">
        <v>317.49</v>
      </c>
    </row>
    <row r="54" spans="1:13" ht="13" x14ac:dyDescent="0.3">
      <c r="A54" s="46"/>
      <c r="B54" s="120" t="s">
        <v>154</v>
      </c>
      <c r="C54" s="50" t="s">
        <v>134</v>
      </c>
      <c r="D54" s="48">
        <v>41095</v>
      </c>
      <c r="E54" s="33">
        <v>1000000</v>
      </c>
      <c r="F54" s="33">
        <v>1000000</v>
      </c>
      <c r="G54" s="33">
        <v>1000000</v>
      </c>
      <c r="H54" s="141">
        <v>1881</v>
      </c>
      <c r="J54" s="3">
        <f t="shared" si="3"/>
        <v>5643</v>
      </c>
      <c r="L54" s="141">
        <v>1881</v>
      </c>
      <c r="M54" s="141">
        <v>1881</v>
      </c>
    </row>
    <row r="55" spans="1:13" s="16" customFormat="1" ht="13" x14ac:dyDescent="0.3">
      <c r="A55" s="52"/>
      <c r="B55" s="137"/>
      <c r="C55" s="53"/>
      <c r="D55" s="54"/>
      <c r="E55" s="38"/>
      <c r="F55" s="38"/>
      <c r="G55" s="38"/>
      <c r="H55" s="34"/>
      <c r="I55" s="34"/>
      <c r="J55" s="3"/>
      <c r="L55" s="34"/>
      <c r="M55" s="34"/>
    </row>
    <row r="56" spans="1:13" ht="13" x14ac:dyDescent="0.3">
      <c r="A56" s="46" t="s">
        <v>13</v>
      </c>
      <c r="B56" s="111" t="s">
        <v>161</v>
      </c>
      <c r="C56" s="50"/>
      <c r="D56" s="118">
        <v>41090</v>
      </c>
      <c r="E56" s="33">
        <v>1430329.97</v>
      </c>
      <c r="F56" s="33">
        <v>1430329.97</v>
      </c>
      <c r="G56" s="33">
        <v>1430329.97</v>
      </c>
      <c r="H56" s="141">
        <v>437.61</v>
      </c>
      <c r="J56" s="3">
        <f t="shared" si="3"/>
        <v>1073.6500000000001</v>
      </c>
      <c r="L56" s="141">
        <v>304.02</v>
      </c>
      <c r="M56" s="141">
        <v>332.02</v>
      </c>
    </row>
    <row r="57" spans="1:13" ht="13" x14ac:dyDescent="0.3">
      <c r="A57" s="46"/>
      <c r="D57" s="48"/>
      <c r="E57" s="33"/>
      <c r="F57" s="33"/>
      <c r="G57" s="33"/>
      <c r="H57" s="34"/>
      <c r="L57" s="34"/>
      <c r="M57" s="34"/>
    </row>
    <row r="58" spans="1:13" ht="13" x14ac:dyDescent="0.3">
      <c r="A58" s="46" t="s">
        <v>14</v>
      </c>
      <c r="B58" s="111" t="s">
        <v>161</v>
      </c>
      <c r="D58" s="118">
        <v>41090</v>
      </c>
      <c r="E58" s="33">
        <v>223909.03</v>
      </c>
      <c r="F58" s="33">
        <v>223909.03</v>
      </c>
      <c r="G58" s="33">
        <v>223909.03</v>
      </c>
      <c r="H58" s="141">
        <v>73.28</v>
      </c>
      <c r="J58" s="3">
        <f t="shared" si="3"/>
        <v>154.18</v>
      </c>
      <c r="L58" s="141">
        <v>35.39</v>
      </c>
      <c r="M58" s="141">
        <v>45.51</v>
      </c>
    </row>
    <row r="59" spans="1:13" ht="13" x14ac:dyDescent="0.3">
      <c r="A59" s="46"/>
      <c r="D59" s="48"/>
      <c r="E59" s="33"/>
      <c r="F59" s="33"/>
      <c r="G59" s="33"/>
      <c r="L59" s="141"/>
      <c r="M59" s="141"/>
    </row>
    <row r="60" spans="1:13" ht="13" x14ac:dyDescent="0.3">
      <c r="A60" s="46" t="s">
        <v>48</v>
      </c>
      <c r="B60" s="111" t="s">
        <v>161</v>
      </c>
      <c r="D60" s="118">
        <v>41090</v>
      </c>
      <c r="E60" s="33">
        <v>9165.9699999999993</v>
      </c>
      <c r="F60" s="33">
        <v>9165.9699999999993</v>
      </c>
      <c r="G60" s="33">
        <v>9165.9699999999993</v>
      </c>
      <c r="H60" s="141">
        <v>2.79</v>
      </c>
      <c r="J60" s="3">
        <f t="shared" si="3"/>
        <v>7.4</v>
      </c>
      <c r="L60" s="141">
        <v>2.2400000000000002</v>
      </c>
      <c r="M60" s="141">
        <v>2.37</v>
      </c>
    </row>
    <row r="61" spans="1:13" ht="13" x14ac:dyDescent="0.3">
      <c r="A61" s="46"/>
      <c r="D61" s="48"/>
      <c r="E61" s="33"/>
      <c r="F61" s="33"/>
      <c r="G61" s="33"/>
      <c r="M61" s="141"/>
    </row>
    <row r="62" spans="1:13" ht="13" x14ac:dyDescent="0.3">
      <c r="A62" s="46" t="s">
        <v>16</v>
      </c>
      <c r="B62" s="111" t="s">
        <v>161</v>
      </c>
      <c r="D62" s="118">
        <v>41090</v>
      </c>
      <c r="E62" s="33">
        <v>181432.67</v>
      </c>
      <c r="F62" s="33">
        <v>181432.67</v>
      </c>
      <c r="G62" s="33">
        <v>181432.67</v>
      </c>
      <c r="H62" s="141">
        <v>61.4</v>
      </c>
      <c r="J62" s="3">
        <f t="shared" si="3"/>
        <v>166.61</v>
      </c>
      <c r="L62" s="141">
        <v>52.44</v>
      </c>
      <c r="M62" s="141">
        <v>52.77</v>
      </c>
    </row>
    <row r="63" spans="1:13" ht="13" x14ac:dyDescent="0.3">
      <c r="A63" s="46"/>
      <c r="D63" s="48"/>
      <c r="E63" s="33"/>
      <c r="F63" s="33"/>
      <c r="G63" s="33"/>
      <c r="H63" s="34"/>
      <c r="I63" s="34"/>
      <c r="L63" s="34"/>
      <c r="M63" s="34"/>
    </row>
    <row r="64" spans="1:13" ht="13" x14ac:dyDescent="0.3">
      <c r="A64" s="46" t="s">
        <v>49</v>
      </c>
      <c r="B64" s="111" t="s">
        <v>161</v>
      </c>
      <c r="D64" s="118">
        <v>41090</v>
      </c>
      <c r="E64" s="33">
        <v>382742.71</v>
      </c>
      <c r="F64" s="33">
        <v>382742.71</v>
      </c>
      <c r="G64" s="33">
        <v>382742.71</v>
      </c>
      <c r="H64" s="141">
        <v>117.81</v>
      </c>
      <c r="I64" s="34"/>
      <c r="J64" s="3">
        <f t="shared" si="3"/>
        <v>288.89</v>
      </c>
      <c r="L64" s="141">
        <v>81.48</v>
      </c>
      <c r="M64" s="141">
        <v>89.6</v>
      </c>
    </row>
    <row r="65" spans="1:13" ht="13" x14ac:dyDescent="0.3">
      <c r="A65" s="46"/>
      <c r="D65" s="48"/>
      <c r="E65" s="33"/>
      <c r="F65" s="33"/>
      <c r="G65" s="33"/>
      <c r="H65" s="34"/>
      <c r="I65" s="34"/>
      <c r="L65" s="34"/>
      <c r="M65" s="34"/>
    </row>
    <row r="66" spans="1:13" ht="13" x14ac:dyDescent="0.3">
      <c r="A66" s="46" t="s">
        <v>50</v>
      </c>
      <c r="B66" s="111" t="s">
        <v>161</v>
      </c>
      <c r="D66" s="118">
        <v>41090</v>
      </c>
      <c r="E66" s="33">
        <v>785697.73</v>
      </c>
      <c r="F66" s="33">
        <v>785697.73</v>
      </c>
      <c r="G66" s="33">
        <v>785697.73</v>
      </c>
      <c r="H66" s="141">
        <v>200.36</v>
      </c>
      <c r="J66" s="3">
        <f t="shared" si="3"/>
        <v>639.73</v>
      </c>
      <c r="L66" s="141">
        <v>249.55</v>
      </c>
      <c r="M66" s="141">
        <v>189.82</v>
      </c>
    </row>
    <row r="67" spans="1:13" ht="13" x14ac:dyDescent="0.3">
      <c r="A67" s="46"/>
      <c r="D67" s="48"/>
      <c r="E67" s="33"/>
      <c r="F67" s="33"/>
      <c r="G67" s="33"/>
      <c r="L67" s="141"/>
      <c r="M67" s="141"/>
    </row>
    <row r="68" spans="1:13" ht="13" x14ac:dyDescent="0.3">
      <c r="A68" s="46" t="s">
        <v>51</v>
      </c>
      <c r="B68" s="111" t="s">
        <v>161</v>
      </c>
      <c r="D68" s="118">
        <v>41090</v>
      </c>
      <c r="E68" s="33">
        <v>719164.84</v>
      </c>
      <c r="F68" s="33">
        <v>719164.84</v>
      </c>
      <c r="G68" s="33">
        <v>719164.84</v>
      </c>
      <c r="H68" s="141">
        <v>192.55</v>
      </c>
      <c r="J68" s="3">
        <f t="shared" si="3"/>
        <v>568.65000000000009</v>
      </c>
      <c r="L68" s="141">
        <v>169.91</v>
      </c>
      <c r="M68" s="141">
        <v>206.19</v>
      </c>
    </row>
    <row r="69" spans="1:13" x14ac:dyDescent="0.25">
      <c r="F69" s="31"/>
      <c r="G69" s="31"/>
      <c r="L69" s="141"/>
      <c r="M69" s="141"/>
    </row>
    <row r="70" spans="1:13" ht="13" x14ac:dyDescent="0.3">
      <c r="A70" s="46" t="s">
        <v>21</v>
      </c>
      <c r="B70" s="111" t="s">
        <v>161</v>
      </c>
      <c r="D70" s="118">
        <v>41090</v>
      </c>
      <c r="E70" s="33">
        <v>618783.84</v>
      </c>
      <c r="F70" s="33">
        <v>618783.84</v>
      </c>
      <c r="G70" s="33">
        <v>618783.84</v>
      </c>
      <c r="H70" s="141">
        <v>180.83</v>
      </c>
      <c r="J70" s="3">
        <f t="shared" si="3"/>
        <v>535.28</v>
      </c>
      <c r="L70" s="141">
        <v>166.88</v>
      </c>
      <c r="M70" s="141">
        <v>187.57</v>
      </c>
    </row>
    <row r="71" spans="1:13" ht="11.25" customHeight="1" x14ac:dyDescent="0.3">
      <c r="A71" s="46"/>
      <c r="D71" s="48"/>
      <c r="E71" s="33"/>
      <c r="F71" s="33"/>
      <c r="G71" s="33"/>
      <c r="L71" s="141"/>
      <c r="M71" s="141"/>
    </row>
    <row r="72" spans="1:13" ht="13" x14ac:dyDescent="0.3">
      <c r="A72" s="46" t="s">
        <v>20</v>
      </c>
      <c r="B72" s="111" t="s">
        <v>161</v>
      </c>
      <c r="D72" s="118">
        <v>41090</v>
      </c>
      <c r="E72" s="33">
        <v>775448.1</v>
      </c>
      <c r="F72" s="33">
        <v>775448.1</v>
      </c>
      <c r="G72" s="33">
        <v>775448.1</v>
      </c>
      <c r="H72" s="141">
        <v>240.85</v>
      </c>
      <c r="J72" s="3">
        <f t="shared" si="3"/>
        <v>602.04</v>
      </c>
      <c r="L72" s="141">
        <v>174.25</v>
      </c>
      <c r="M72" s="141">
        <v>186.94</v>
      </c>
    </row>
    <row r="73" spans="1:13" ht="13" x14ac:dyDescent="0.3">
      <c r="A73" s="46"/>
      <c r="B73" s="111"/>
      <c r="D73" s="118"/>
      <c r="E73" s="33"/>
      <c r="F73" s="33"/>
      <c r="G73" s="33"/>
      <c r="L73" s="141"/>
      <c r="M73" s="141"/>
    </row>
    <row r="74" spans="1:13" ht="13" x14ac:dyDescent="0.3">
      <c r="A74"/>
      <c r="B74" s="13"/>
      <c r="C74"/>
      <c r="D74"/>
      <c r="E74" s="33"/>
      <c r="F74" s="3"/>
      <c r="G74" s="3"/>
      <c r="H74" s="34" t="s">
        <v>159</v>
      </c>
      <c r="I74" s="34" t="s">
        <v>27</v>
      </c>
      <c r="J74" s="34" t="s">
        <v>108</v>
      </c>
      <c r="L74" s="34" t="s">
        <v>135</v>
      </c>
      <c r="M74" s="34" t="s">
        <v>140</v>
      </c>
    </row>
    <row r="75" spans="1:13" ht="15" customHeight="1" x14ac:dyDescent="0.3">
      <c r="A75" s="36" t="s">
        <v>28</v>
      </c>
      <c r="B75" s="135" t="s">
        <v>29</v>
      </c>
      <c r="C75" s="36" t="s">
        <v>30</v>
      </c>
      <c r="D75" s="37" t="s">
        <v>31</v>
      </c>
      <c r="E75" s="38" t="s">
        <v>32</v>
      </c>
      <c r="F75" s="39" t="s">
        <v>33</v>
      </c>
      <c r="G75" s="39" t="s">
        <v>34</v>
      </c>
      <c r="H75" s="34" t="s">
        <v>35</v>
      </c>
      <c r="I75" s="34" t="s">
        <v>36</v>
      </c>
      <c r="J75" s="34" t="s">
        <v>109</v>
      </c>
      <c r="L75" s="34" t="s">
        <v>35</v>
      </c>
      <c r="M75" s="34" t="s">
        <v>35</v>
      </c>
    </row>
    <row r="76" spans="1:13" s="19" customFormat="1" ht="13" x14ac:dyDescent="0.3">
      <c r="A76" s="40"/>
      <c r="B76" s="136" t="s">
        <v>37</v>
      </c>
      <c r="C76" s="41" t="s">
        <v>38</v>
      </c>
      <c r="D76" s="42" t="s">
        <v>39</v>
      </c>
      <c r="E76" s="43" t="s">
        <v>40</v>
      </c>
      <c r="F76" s="44" t="s">
        <v>41</v>
      </c>
      <c r="G76" s="44" t="s">
        <v>42</v>
      </c>
      <c r="H76" s="45" t="s">
        <v>43</v>
      </c>
      <c r="I76" s="45" t="s">
        <v>44</v>
      </c>
      <c r="J76" s="45" t="s">
        <v>43</v>
      </c>
      <c r="L76" s="45" t="s">
        <v>43</v>
      </c>
      <c r="M76" s="45" t="s">
        <v>43</v>
      </c>
    </row>
    <row r="77" spans="1:13" s="4" customFormat="1" ht="13" x14ac:dyDescent="0.3">
      <c r="A77" s="46"/>
      <c r="B77" s="135"/>
      <c r="C77" s="36"/>
      <c r="D77" s="37"/>
      <c r="E77" s="38"/>
      <c r="F77" s="35"/>
      <c r="G77" s="35"/>
      <c r="H77" s="34"/>
      <c r="I77" s="34"/>
      <c r="J77" s="3"/>
      <c r="L77" s="34"/>
      <c r="M77" s="34"/>
    </row>
    <row r="78" spans="1:13" ht="13.5" thickBot="1" x14ac:dyDescent="0.35">
      <c r="A78" s="46" t="s">
        <v>22</v>
      </c>
      <c r="B78" s="120" t="s">
        <v>52</v>
      </c>
      <c r="D78" s="48"/>
      <c r="E78" s="122">
        <v>8251523.3899999997</v>
      </c>
      <c r="F78" s="122">
        <v>8251523.3899999997</v>
      </c>
      <c r="G78" s="122">
        <v>8251523.3899999997</v>
      </c>
      <c r="H78" s="159">
        <v>3438.13</v>
      </c>
      <c r="I78" s="56"/>
      <c r="J78" s="134">
        <f t="shared" ref="J78" si="4">SUM(L78+H78)</f>
        <v>5660.73</v>
      </c>
      <c r="K78" s="153"/>
      <c r="L78" s="144">
        <v>2222.6</v>
      </c>
      <c r="M78" s="144">
        <v>2559.65</v>
      </c>
    </row>
    <row r="79" spans="1:13" s="58" customFormat="1" ht="13" thickTop="1" x14ac:dyDescent="0.25">
      <c r="A79" s="57" t="s">
        <v>53</v>
      </c>
      <c r="B79" s="138" t="s">
        <v>54</v>
      </c>
      <c r="D79" s="59">
        <v>41090</v>
      </c>
      <c r="E79" s="132">
        <v>1240898.76</v>
      </c>
      <c r="F79" s="132">
        <v>1240898.76</v>
      </c>
      <c r="G79" s="132">
        <v>1240898.76</v>
      </c>
      <c r="H79" s="145">
        <v>301.29000000000002</v>
      </c>
      <c r="I79" s="61"/>
      <c r="J79" s="3">
        <f>SUM(L79+M79+H79)</f>
        <v>725.93000000000006</v>
      </c>
      <c r="L79" s="145">
        <v>187.97</v>
      </c>
      <c r="M79" s="145">
        <v>236.67</v>
      </c>
    </row>
    <row r="80" spans="1:13" s="63" customFormat="1" x14ac:dyDescent="0.25">
      <c r="A80" s="62"/>
      <c r="B80" s="139" t="s">
        <v>55</v>
      </c>
      <c r="D80" s="59">
        <v>41090</v>
      </c>
      <c r="E80" s="132">
        <v>103985.91</v>
      </c>
      <c r="F80" s="132">
        <v>103985.91</v>
      </c>
      <c r="G80" s="132">
        <v>103985.91</v>
      </c>
      <c r="H80" s="145">
        <v>33.520000000000003</v>
      </c>
      <c r="I80" s="61"/>
      <c r="J80" s="3">
        <f t="shared" ref="J80:J103" si="5">SUM(L80+M80+H80)</f>
        <v>90.69</v>
      </c>
      <c r="L80" s="145">
        <v>29.18</v>
      </c>
      <c r="M80" s="145">
        <v>27.99</v>
      </c>
    </row>
    <row r="81" spans="1:13" s="63" customFormat="1" x14ac:dyDescent="0.25">
      <c r="B81" s="138" t="s">
        <v>56</v>
      </c>
      <c r="D81" s="59">
        <v>41090</v>
      </c>
      <c r="E81" s="133">
        <v>82651.289999999994</v>
      </c>
      <c r="F81" s="133">
        <v>82651.289999999994</v>
      </c>
      <c r="G81" s="133">
        <v>82651.289999999994</v>
      </c>
      <c r="H81" s="145">
        <v>46.67</v>
      </c>
      <c r="I81" s="61"/>
      <c r="J81" s="3">
        <f t="shared" si="5"/>
        <v>118.98</v>
      </c>
      <c r="L81" s="145">
        <v>34.29</v>
      </c>
      <c r="M81" s="145">
        <v>38.020000000000003</v>
      </c>
    </row>
    <row r="82" spans="1:13" s="63" customFormat="1" x14ac:dyDescent="0.25">
      <c r="A82" s="62"/>
      <c r="B82" s="138" t="s">
        <v>57</v>
      </c>
      <c r="D82" s="59">
        <v>41090</v>
      </c>
      <c r="E82" s="133">
        <v>863001.2</v>
      </c>
      <c r="F82" s="133">
        <v>863001.2</v>
      </c>
      <c r="G82" s="133">
        <v>863001.2</v>
      </c>
      <c r="H82" s="145">
        <v>269.92</v>
      </c>
      <c r="I82" s="60"/>
      <c r="J82" s="3">
        <f t="shared" si="5"/>
        <v>684.37000000000012</v>
      </c>
      <c r="L82" s="145">
        <v>201.83</v>
      </c>
      <c r="M82" s="145">
        <v>212.62</v>
      </c>
    </row>
    <row r="83" spans="1:13" s="63" customFormat="1" x14ac:dyDescent="0.25">
      <c r="A83" s="62"/>
      <c r="B83" s="138" t="s">
        <v>58</v>
      </c>
      <c r="D83" s="59">
        <v>41090</v>
      </c>
      <c r="E83" s="133">
        <v>172684.79</v>
      </c>
      <c r="F83" s="133">
        <v>172684.79</v>
      </c>
      <c r="G83" s="133">
        <v>172684.79</v>
      </c>
      <c r="H83" s="145">
        <v>57.57</v>
      </c>
      <c r="I83" s="60"/>
      <c r="J83" s="3">
        <f t="shared" si="5"/>
        <v>142.51</v>
      </c>
      <c r="L83" s="145">
        <v>37.76</v>
      </c>
      <c r="M83" s="145">
        <v>47.18</v>
      </c>
    </row>
    <row r="84" spans="1:13" s="58" customFormat="1" ht="10.5" customHeight="1" x14ac:dyDescent="0.25">
      <c r="A84" s="57"/>
      <c r="B84" s="138" t="s">
        <v>59</v>
      </c>
      <c r="D84" s="59">
        <v>41090</v>
      </c>
      <c r="E84" s="115">
        <v>0</v>
      </c>
      <c r="F84" s="115">
        <v>0</v>
      </c>
      <c r="G84" s="115">
        <v>0</v>
      </c>
      <c r="H84" s="115">
        <v>0</v>
      </c>
      <c r="I84" s="61"/>
      <c r="J84" s="3">
        <f t="shared" si="5"/>
        <v>1.52</v>
      </c>
      <c r="L84" s="145">
        <v>1.52</v>
      </c>
      <c r="M84" s="115">
        <v>0</v>
      </c>
    </row>
    <row r="85" spans="1:13" s="58" customFormat="1" x14ac:dyDescent="0.25">
      <c r="A85" s="57"/>
      <c r="B85" s="138" t="s">
        <v>130</v>
      </c>
      <c r="D85" s="59">
        <v>41090</v>
      </c>
      <c r="E85" s="133">
        <v>1564225.13</v>
      </c>
      <c r="F85" s="133">
        <v>1564225.13</v>
      </c>
      <c r="G85" s="133">
        <v>1564225.13</v>
      </c>
      <c r="H85" s="145">
        <v>1132.21</v>
      </c>
      <c r="I85" s="61"/>
      <c r="J85" s="3">
        <f t="shared" si="5"/>
        <v>2413.3500000000004</v>
      </c>
      <c r="L85" s="145">
        <v>492.06</v>
      </c>
      <c r="M85" s="145">
        <v>789.08</v>
      </c>
    </row>
    <row r="86" spans="1:13" s="63" customFormat="1" x14ac:dyDescent="0.25">
      <c r="A86" s="62"/>
      <c r="B86" s="139" t="s">
        <v>60</v>
      </c>
      <c r="D86" s="59">
        <v>41090</v>
      </c>
      <c r="E86" s="133">
        <v>133538.23000000001</v>
      </c>
      <c r="F86" s="133">
        <v>133538.23000000001</v>
      </c>
      <c r="G86" s="133">
        <v>133538.23000000001</v>
      </c>
      <c r="H86" s="145">
        <v>47.07</v>
      </c>
      <c r="I86" s="60"/>
      <c r="J86" s="3">
        <f t="shared" si="5"/>
        <v>124.81</v>
      </c>
      <c r="L86" s="145">
        <v>40.15</v>
      </c>
      <c r="M86" s="145">
        <v>37.590000000000003</v>
      </c>
    </row>
    <row r="87" spans="1:13" s="63" customFormat="1" x14ac:dyDescent="0.25">
      <c r="A87" s="62"/>
      <c r="B87" s="138" t="s">
        <v>61</v>
      </c>
      <c r="D87" s="59">
        <v>41090</v>
      </c>
      <c r="E87" s="133">
        <v>52288.28</v>
      </c>
      <c r="F87" s="133">
        <v>52288.28</v>
      </c>
      <c r="G87" s="133">
        <v>52288.28</v>
      </c>
      <c r="H87" s="145">
        <v>13.72</v>
      </c>
      <c r="I87" s="60"/>
      <c r="J87" s="3">
        <f t="shared" si="5"/>
        <v>21.72</v>
      </c>
      <c r="L87" s="145">
        <v>5.91</v>
      </c>
      <c r="M87" s="145">
        <v>2.09</v>
      </c>
    </row>
    <row r="88" spans="1:13" s="63" customFormat="1" x14ac:dyDescent="0.25">
      <c r="A88" s="62"/>
      <c r="B88" s="138" t="s">
        <v>62</v>
      </c>
      <c r="D88" s="59">
        <v>41090</v>
      </c>
      <c r="E88" s="133">
        <v>1463828.2</v>
      </c>
      <c r="F88" s="133">
        <v>1463828.2</v>
      </c>
      <c r="G88" s="133">
        <v>1463828.2</v>
      </c>
      <c r="H88" s="145">
        <v>433.88</v>
      </c>
      <c r="I88" s="60"/>
      <c r="J88" s="3">
        <f t="shared" si="5"/>
        <v>1042.73</v>
      </c>
      <c r="L88" s="145">
        <v>280.8</v>
      </c>
      <c r="M88" s="145">
        <v>328.05</v>
      </c>
    </row>
    <row r="89" spans="1:13" s="63" customFormat="1" x14ac:dyDescent="0.25">
      <c r="A89" s="62"/>
      <c r="B89" s="138" t="s">
        <v>63</v>
      </c>
      <c r="D89" s="59">
        <v>41090</v>
      </c>
      <c r="E89" s="133">
        <v>39897.699999999997</v>
      </c>
      <c r="F89" s="133">
        <v>39897.699999999997</v>
      </c>
      <c r="G89" s="133">
        <v>39897.699999999997</v>
      </c>
      <c r="H89" s="145">
        <v>12.36</v>
      </c>
      <c r="I89" s="60"/>
      <c r="J89" s="3">
        <f t="shared" si="5"/>
        <v>30.759999999999998</v>
      </c>
      <c r="L89" s="145">
        <v>8.81</v>
      </c>
      <c r="M89" s="145">
        <v>9.59</v>
      </c>
    </row>
    <row r="90" spans="1:13" s="63" customFormat="1" x14ac:dyDescent="0.25">
      <c r="A90" s="62"/>
      <c r="B90" s="138" t="s">
        <v>64</v>
      </c>
      <c r="D90" s="59">
        <v>41090</v>
      </c>
      <c r="E90" s="133">
        <v>73475.259999999995</v>
      </c>
      <c r="F90" s="133">
        <v>73475.259999999995</v>
      </c>
      <c r="G90" s="133">
        <v>73475.259999999995</v>
      </c>
      <c r="H90" s="145">
        <v>24.09</v>
      </c>
      <c r="I90" s="60"/>
      <c r="J90" s="3">
        <f t="shared" si="5"/>
        <v>63.03</v>
      </c>
      <c r="L90" s="145">
        <v>19.29</v>
      </c>
      <c r="M90" s="145">
        <v>19.649999999999999</v>
      </c>
    </row>
    <row r="91" spans="1:13" s="63" customFormat="1" ht="12" customHeight="1" x14ac:dyDescent="0.25">
      <c r="A91" s="62"/>
      <c r="B91" s="138" t="s">
        <v>155</v>
      </c>
      <c r="D91" s="59">
        <v>41090</v>
      </c>
      <c r="E91" s="133">
        <v>204.21</v>
      </c>
      <c r="F91" s="133">
        <v>204.21</v>
      </c>
      <c r="G91" s="133">
        <v>204.21</v>
      </c>
      <c r="H91" s="145">
        <v>24.81</v>
      </c>
      <c r="I91" s="60"/>
      <c r="J91" s="3">
        <f t="shared" si="5"/>
        <v>57.239999999999995</v>
      </c>
      <c r="L91" s="145">
        <v>13.81</v>
      </c>
      <c r="M91" s="145">
        <v>18.62</v>
      </c>
    </row>
    <row r="92" spans="1:13" s="63" customFormat="1" ht="11.25" customHeight="1" x14ac:dyDescent="0.25">
      <c r="A92" s="62"/>
      <c r="B92" s="138" t="s">
        <v>65</v>
      </c>
      <c r="D92" s="59">
        <v>41090</v>
      </c>
      <c r="E92" s="115">
        <v>0</v>
      </c>
      <c r="F92" s="115">
        <v>0</v>
      </c>
      <c r="G92" s="115">
        <v>0</v>
      </c>
      <c r="H92" s="115">
        <v>0</v>
      </c>
      <c r="I92" s="60"/>
      <c r="J92" s="3">
        <f t="shared" si="5"/>
        <v>1.29</v>
      </c>
      <c r="L92" s="145">
        <v>1.29</v>
      </c>
      <c r="M92" s="115">
        <v>0</v>
      </c>
    </row>
    <row r="93" spans="1:13" s="63" customFormat="1" x14ac:dyDescent="0.25">
      <c r="A93" s="62"/>
      <c r="B93" s="138" t="s">
        <v>131</v>
      </c>
      <c r="D93" s="59">
        <v>41090</v>
      </c>
      <c r="E93" s="133">
        <v>325997.28000000003</v>
      </c>
      <c r="F93" s="133">
        <v>325997.28000000003</v>
      </c>
      <c r="G93" s="133">
        <v>325997.28000000003</v>
      </c>
      <c r="H93" s="145">
        <v>352.61</v>
      </c>
      <c r="I93" s="60"/>
      <c r="J93" s="3">
        <f t="shared" si="5"/>
        <v>907.36</v>
      </c>
      <c r="L93" s="145">
        <v>277.89</v>
      </c>
      <c r="M93" s="145">
        <v>276.86</v>
      </c>
    </row>
    <row r="94" spans="1:13" s="63" customFormat="1" x14ac:dyDescent="0.25">
      <c r="A94" s="62"/>
      <c r="B94" s="138" t="s">
        <v>66</v>
      </c>
      <c r="D94" s="59">
        <v>41090</v>
      </c>
      <c r="E94" s="133">
        <v>980879.68</v>
      </c>
      <c r="F94" s="133">
        <v>980879.68</v>
      </c>
      <c r="G94" s="133">
        <v>980879.68</v>
      </c>
      <c r="H94" s="145">
        <v>364.65</v>
      </c>
      <c r="I94" s="60"/>
      <c r="J94" s="3">
        <f t="shared" si="5"/>
        <v>901.12</v>
      </c>
      <c r="L94" s="145">
        <v>264.14999999999998</v>
      </c>
      <c r="M94" s="145">
        <v>272.32</v>
      </c>
    </row>
    <row r="95" spans="1:13" s="63" customFormat="1" x14ac:dyDescent="0.25">
      <c r="A95" s="62"/>
      <c r="B95" s="138" t="s">
        <v>67</v>
      </c>
      <c r="D95" s="59">
        <v>41090</v>
      </c>
      <c r="E95" s="133">
        <v>66014.92</v>
      </c>
      <c r="F95" s="133">
        <v>66014.92</v>
      </c>
      <c r="G95" s="133">
        <v>66014.92</v>
      </c>
      <c r="H95" s="145">
        <v>20.94</v>
      </c>
      <c r="I95" s="60"/>
      <c r="J95" s="3">
        <f t="shared" si="5"/>
        <v>68.17</v>
      </c>
      <c r="L95" s="145">
        <v>23.1</v>
      </c>
      <c r="M95" s="145">
        <v>24.13</v>
      </c>
    </row>
    <row r="96" spans="1:13" s="63" customFormat="1" x14ac:dyDescent="0.25">
      <c r="A96" s="62"/>
      <c r="B96" s="138" t="s">
        <v>68</v>
      </c>
      <c r="D96" s="59">
        <v>41090</v>
      </c>
      <c r="E96" s="133">
        <v>220283.43</v>
      </c>
      <c r="F96" s="133">
        <v>220283.43</v>
      </c>
      <c r="G96" s="133">
        <v>220283.43</v>
      </c>
      <c r="H96" s="145">
        <v>54.29</v>
      </c>
      <c r="I96" s="60"/>
      <c r="J96" s="3">
        <f t="shared" si="5"/>
        <v>134.34</v>
      </c>
      <c r="L96" s="145">
        <v>38.28</v>
      </c>
      <c r="M96" s="145">
        <v>41.77</v>
      </c>
    </row>
    <row r="97" spans="1:13" s="63" customFormat="1" x14ac:dyDescent="0.25">
      <c r="A97" s="62"/>
      <c r="B97" s="138" t="s">
        <v>69</v>
      </c>
      <c r="D97" s="59">
        <v>41090</v>
      </c>
      <c r="E97" s="133">
        <v>89519.03</v>
      </c>
      <c r="F97" s="133">
        <v>89519.03</v>
      </c>
      <c r="G97" s="133">
        <v>89519.03</v>
      </c>
      <c r="H97" s="145">
        <v>31.3</v>
      </c>
      <c r="I97" s="60"/>
      <c r="J97" s="3">
        <f t="shared" si="5"/>
        <v>80.540000000000006</v>
      </c>
      <c r="L97" s="145">
        <v>19.64</v>
      </c>
      <c r="M97" s="145">
        <v>29.6</v>
      </c>
    </row>
    <row r="98" spans="1:13" s="58" customFormat="1" x14ac:dyDescent="0.25">
      <c r="A98" s="57"/>
      <c r="B98" s="138" t="s">
        <v>70</v>
      </c>
      <c r="D98" s="59">
        <v>41090</v>
      </c>
      <c r="E98" s="133">
        <v>364132.88</v>
      </c>
      <c r="F98" s="133">
        <v>364132.88</v>
      </c>
      <c r="G98" s="133">
        <v>364132.88</v>
      </c>
      <c r="H98" s="145">
        <v>113.49</v>
      </c>
      <c r="I98" s="61"/>
      <c r="J98" s="3">
        <f t="shared" si="5"/>
        <v>285.45999999999998</v>
      </c>
      <c r="L98" s="145">
        <v>83.27</v>
      </c>
      <c r="M98" s="145">
        <v>88.7</v>
      </c>
    </row>
    <row r="99" spans="1:13" s="63" customFormat="1" x14ac:dyDescent="0.25">
      <c r="A99" s="62"/>
      <c r="B99" s="138" t="s">
        <v>71</v>
      </c>
      <c r="D99" s="59">
        <v>41090</v>
      </c>
      <c r="E99" s="133">
        <v>7232.74</v>
      </c>
      <c r="F99" s="133">
        <v>7232.74</v>
      </c>
      <c r="G99" s="133">
        <v>7232.74</v>
      </c>
      <c r="H99" s="145">
        <v>2.29</v>
      </c>
      <c r="I99" s="60"/>
      <c r="J99" s="3">
        <f t="shared" si="5"/>
        <v>5.88</v>
      </c>
      <c r="L99" s="145">
        <v>1.99</v>
      </c>
      <c r="M99" s="145">
        <v>1.6</v>
      </c>
    </row>
    <row r="100" spans="1:13" s="58" customFormat="1" x14ac:dyDescent="0.25">
      <c r="A100" s="57"/>
      <c r="B100" s="138" t="s">
        <v>72</v>
      </c>
      <c r="D100" s="59">
        <v>41090</v>
      </c>
      <c r="E100" s="133">
        <v>323347.46000000002</v>
      </c>
      <c r="F100" s="133">
        <v>323347.46000000002</v>
      </c>
      <c r="G100" s="133">
        <v>323347.46000000002</v>
      </c>
      <c r="H100" s="145">
        <v>72.84</v>
      </c>
      <c r="I100" s="61"/>
      <c r="J100" s="3">
        <f t="shared" si="5"/>
        <v>239.91</v>
      </c>
      <c r="L100" s="145">
        <v>135.06</v>
      </c>
      <c r="M100" s="145">
        <v>32.01</v>
      </c>
    </row>
    <row r="101" spans="1:13" s="63" customFormat="1" x14ac:dyDescent="0.25">
      <c r="A101" s="62"/>
      <c r="B101" s="138" t="s">
        <v>73</v>
      </c>
      <c r="D101" s="59">
        <v>41090</v>
      </c>
      <c r="E101" s="64">
        <v>83437.009999999995</v>
      </c>
      <c r="F101" s="64">
        <v>83437.009999999995</v>
      </c>
      <c r="G101" s="64">
        <v>83437.009999999995</v>
      </c>
      <c r="H101" s="145">
        <v>28.61</v>
      </c>
      <c r="I101" s="66"/>
      <c r="J101" s="3">
        <f t="shared" si="5"/>
        <v>78.67</v>
      </c>
      <c r="L101" s="145">
        <v>24.55</v>
      </c>
      <c r="M101" s="145">
        <v>25.51</v>
      </c>
    </row>
    <row r="102" spans="1:13" s="63" customFormat="1" x14ac:dyDescent="0.25">
      <c r="A102" s="62"/>
      <c r="B102" s="138"/>
      <c r="D102" s="59"/>
      <c r="E102" s="64"/>
      <c r="F102" s="64"/>
      <c r="G102" s="64"/>
      <c r="H102" s="145"/>
      <c r="I102" s="60"/>
      <c r="J102" s="3"/>
      <c r="L102" s="145"/>
      <c r="M102" s="145"/>
    </row>
    <row r="103" spans="1:13" s="63" customFormat="1" ht="13" thickBot="1" x14ac:dyDescent="0.3">
      <c r="A103" s="62"/>
      <c r="B103" s="140"/>
      <c r="D103" s="59"/>
      <c r="E103" s="67">
        <f>SUM(E79:E102)</f>
        <v>8251523.3899999997</v>
      </c>
      <c r="F103" s="67">
        <f t="shared" ref="F103:G103" si="6">SUM(F79:F102)</f>
        <v>8251523.3899999997</v>
      </c>
      <c r="G103" s="67">
        <f t="shared" si="6"/>
        <v>8251523.3899999997</v>
      </c>
      <c r="H103" s="146">
        <f>SUM(H79:H102)</f>
        <v>3438.130000000001</v>
      </c>
      <c r="I103" s="68"/>
      <c r="J103" s="134">
        <f t="shared" si="5"/>
        <v>8220.380000000001</v>
      </c>
      <c r="K103" s="154"/>
      <c r="L103" s="146">
        <f>SUM(L79:L102)</f>
        <v>2222.6</v>
      </c>
      <c r="M103" s="146">
        <f>SUM(M79:M102)</f>
        <v>2559.65</v>
      </c>
    </row>
    <row r="104" spans="1:13" s="63" customFormat="1" ht="9" customHeight="1" thickTop="1" x14ac:dyDescent="0.25">
      <c r="A104" s="62"/>
      <c r="B104" s="140"/>
      <c r="D104" s="59"/>
      <c r="E104" s="64"/>
      <c r="F104" s="64"/>
      <c r="G104" s="64"/>
      <c r="H104" s="145"/>
      <c r="I104" s="60"/>
      <c r="J104" s="3">
        <f t="shared" ref="J104" si="7">SUM(L104+H104)</f>
        <v>0</v>
      </c>
      <c r="M104" s="145"/>
    </row>
    <row r="105" spans="1:13" s="46" customFormat="1" ht="13" x14ac:dyDescent="0.3">
      <c r="A105" s="46" t="s">
        <v>74</v>
      </c>
      <c r="B105" s="119"/>
      <c r="D105" s="69"/>
      <c r="E105" s="105">
        <v>45858346.560000002</v>
      </c>
      <c r="F105" s="105">
        <v>45858346.560000002</v>
      </c>
      <c r="G105" s="105">
        <v>45858346.560000002</v>
      </c>
      <c r="H105" s="34">
        <v>36334.68</v>
      </c>
      <c r="I105" s="35"/>
      <c r="J105" s="35">
        <f>SUM(L105+M105+H105)</f>
        <v>121962.25</v>
      </c>
      <c r="L105" s="105">
        <v>45256.34</v>
      </c>
      <c r="M105" s="34">
        <v>40371.230000000003</v>
      </c>
    </row>
    <row r="106" spans="1:13" x14ac:dyDescent="0.25">
      <c r="D106" s="65"/>
    </row>
  </sheetData>
  <phoneticPr fontId="5" type="noConversion"/>
  <pageMargins left="0.25" right="0" top="0.98402777777777795" bottom="0.5" header="0.5" footer="0.5"/>
  <pageSetup paperSize="5" firstPageNumber="2" orientation="landscape" useFirstPageNumber="1" horizontalDpi="300" verticalDpi="300" r:id="rId1"/>
  <headerFooter alignWithMargins="0">
    <oddHeader>&amp;CTaylor County
Security Holdings</oddHeader>
    <oddFooter>&amp;C&amp;P</oddFooter>
  </headerFooter>
  <rowBreaks count="1" manualBreakCount="1">
    <brk id="73" max="16383" man="1"/>
  </rowBreaks>
  <cellWatches>
    <cellWatch r="B53"/>
  </cellWatch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1"/>
  <sheetViews>
    <sheetView showGridLines="0" zoomScaleNormal="100" workbookViewId="0">
      <pane xSplit="2" ySplit="5" topLeftCell="C42" activePane="bottomRight" state="frozen"/>
      <selection pane="topRight" activeCell="C1" sqref="C1"/>
      <selection pane="bottomLeft" activeCell="A6" sqref="A6"/>
      <selection pane="bottomRight" activeCell="A31" sqref="A31:XFD31"/>
    </sheetView>
  </sheetViews>
  <sheetFormatPr defaultRowHeight="12.5" outlineLevelRow="1" x14ac:dyDescent="0.25"/>
  <cols>
    <col min="1" max="1" width="19.26953125" style="70" customWidth="1"/>
    <col min="2" max="2" width="16" style="70" customWidth="1"/>
    <col min="3" max="3" width="9.54296875" style="76" customWidth="1"/>
    <col min="4" max="4" width="8.81640625" style="70" customWidth="1"/>
    <col min="5" max="5" width="4.7265625" style="70" customWidth="1"/>
    <col min="6" max="6" width="14.54296875" style="25" customWidth="1"/>
    <col min="7" max="7" width="7.81640625" style="71" customWidth="1"/>
    <col min="8" max="8" width="14.54296875" style="25" customWidth="1"/>
    <col min="9" max="9" width="2.1796875" style="123" customWidth="1"/>
    <col min="10" max="10" width="14.54296875" style="25" customWidth="1"/>
    <col min="11" max="11" width="10.453125" style="71" customWidth="1"/>
    <col min="12" max="12" width="14.54296875" style="25" customWidth="1"/>
    <col min="13" max="13" width="18" style="72" customWidth="1"/>
  </cols>
  <sheetData>
    <row r="1" spans="1:13" x14ac:dyDescent="0.25">
      <c r="A1"/>
      <c r="B1" s="73"/>
    </row>
    <row r="2" spans="1:13" x14ac:dyDescent="0.25">
      <c r="A2"/>
      <c r="B2" s="74"/>
      <c r="G2" s="131">
        <v>40969</v>
      </c>
      <c r="K2" s="131">
        <v>41090</v>
      </c>
    </row>
    <row r="4" spans="1:13" x14ac:dyDescent="0.25">
      <c r="A4" s="75" t="s">
        <v>75</v>
      </c>
      <c r="B4" s="70" t="s">
        <v>29</v>
      </c>
      <c r="C4" s="76" t="s">
        <v>30</v>
      </c>
      <c r="D4" s="75" t="s">
        <v>76</v>
      </c>
      <c r="E4" s="75"/>
      <c r="F4" s="77" t="s">
        <v>77</v>
      </c>
      <c r="G4" s="78" t="s">
        <v>78</v>
      </c>
      <c r="J4" s="77" t="s">
        <v>77</v>
      </c>
      <c r="K4" s="78" t="s">
        <v>78</v>
      </c>
      <c r="M4" s="72" t="s">
        <v>79</v>
      </c>
    </row>
    <row r="5" spans="1:13" x14ac:dyDescent="0.25">
      <c r="B5" s="70" t="s">
        <v>37</v>
      </c>
      <c r="C5" s="76" t="s">
        <v>38</v>
      </c>
      <c r="D5" s="75" t="s">
        <v>80</v>
      </c>
      <c r="E5" s="75"/>
      <c r="F5" s="77" t="s">
        <v>81</v>
      </c>
      <c r="G5" s="71" t="s">
        <v>82</v>
      </c>
      <c r="H5" s="77" t="s">
        <v>83</v>
      </c>
      <c r="J5" s="77" t="s">
        <v>81</v>
      </c>
      <c r="K5" s="71" t="s">
        <v>82</v>
      </c>
      <c r="L5" s="77" t="s">
        <v>83</v>
      </c>
      <c r="M5" s="72" t="s">
        <v>23</v>
      </c>
    </row>
    <row r="6" spans="1:13" s="83" customFormat="1" ht="5.25" customHeight="1" x14ac:dyDescent="0.25">
      <c r="A6" s="79"/>
      <c r="B6" s="79"/>
      <c r="C6" s="106"/>
      <c r="D6" s="79"/>
      <c r="E6" s="79"/>
      <c r="F6" s="81"/>
      <c r="G6" s="82"/>
      <c r="H6" s="81"/>
      <c r="I6" s="124"/>
      <c r="J6" s="81"/>
      <c r="K6" s="82"/>
      <c r="L6" s="81"/>
      <c r="M6" s="81"/>
    </row>
    <row r="7" spans="1:13" s="16" customFormat="1" outlineLevel="1" x14ac:dyDescent="0.25">
      <c r="A7" s="47" t="s">
        <v>45</v>
      </c>
      <c r="B7" s="47" t="s">
        <v>84</v>
      </c>
      <c r="C7" s="107"/>
      <c r="D7" s="84">
        <v>41090</v>
      </c>
      <c r="E7" s="84"/>
      <c r="F7" s="25">
        <v>13734353.220000001</v>
      </c>
      <c r="G7" s="47">
        <v>100</v>
      </c>
      <c r="H7" s="25">
        <v>13734353.220000001</v>
      </c>
      <c r="I7" s="125" t="s">
        <v>85</v>
      </c>
      <c r="J7" s="25">
        <v>8708176.3499999996</v>
      </c>
      <c r="K7" s="47">
        <v>100</v>
      </c>
      <c r="L7" s="25">
        <v>8708176.3499999996</v>
      </c>
      <c r="M7" s="72"/>
    </row>
    <row r="8" spans="1:13" s="16" customFormat="1" outlineLevel="1" x14ac:dyDescent="0.25">
      <c r="A8" s="47"/>
      <c r="B8" s="47" t="s">
        <v>125</v>
      </c>
      <c r="C8" s="107"/>
      <c r="D8" s="84">
        <v>41090</v>
      </c>
      <c r="E8" s="84"/>
      <c r="F8" s="25">
        <v>2000000</v>
      </c>
      <c r="G8" s="47">
        <v>100</v>
      </c>
      <c r="H8" s="25">
        <v>2000000</v>
      </c>
      <c r="I8" s="125"/>
      <c r="J8" s="25">
        <v>2000000</v>
      </c>
      <c r="K8" s="47">
        <v>100</v>
      </c>
      <c r="L8" s="25">
        <v>2000000</v>
      </c>
      <c r="M8" s="72"/>
    </row>
    <row r="9" spans="1:13" s="16" customFormat="1" outlineLevel="1" x14ac:dyDescent="0.25">
      <c r="A9" s="47"/>
      <c r="B9" s="85" t="s">
        <v>86</v>
      </c>
      <c r="C9" s="121" t="s">
        <v>145</v>
      </c>
      <c r="D9" s="86">
        <v>41278</v>
      </c>
      <c r="E9" s="84"/>
      <c r="F9" s="25">
        <v>1000000</v>
      </c>
      <c r="G9" s="47">
        <v>100</v>
      </c>
      <c r="H9" s="25">
        <v>1000000</v>
      </c>
      <c r="I9" s="123"/>
      <c r="J9" s="25">
        <v>1000000</v>
      </c>
      <c r="K9" s="47">
        <v>100</v>
      </c>
      <c r="L9" s="25">
        <v>1000000</v>
      </c>
      <c r="M9" s="72"/>
    </row>
    <row r="10" spans="1:13" s="16" customFormat="1" outlineLevel="1" x14ac:dyDescent="0.25">
      <c r="A10" s="47"/>
      <c r="B10" s="85" t="s">
        <v>86</v>
      </c>
      <c r="C10" s="121" t="s">
        <v>146</v>
      </c>
      <c r="D10" s="86">
        <v>41278</v>
      </c>
      <c r="E10" s="84"/>
      <c r="F10" s="25">
        <v>1000000</v>
      </c>
      <c r="G10" s="47">
        <v>100</v>
      </c>
      <c r="H10" s="25">
        <v>1000000</v>
      </c>
      <c r="I10" s="123"/>
      <c r="J10" s="25">
        <v>1000000</v>
      </c>
      <c r="K10" s="47">
        <v>100</v>
      </c>
      <c r="L10" s="25">
        <v>1000000</v>
      </c>
      <c r="M10" s="72"/>
    </row>
    <row r="11" spans="1:13" s="16" customFormat="1" outlineLevel="1" x14ac:dyDescent="0.25">
      <c r="A11" s="47"/>
      <c r="B11" s="85" t="s">
        <v>86</v>
      </c>
      <c r="C11" s="121" t="s">
        <v>147</v>
      </c>
      <c r="D11" s="86">
        <v>41278</v>
      </c>
      <c r="E11" s="84"/>
      <c r="F11" s="25">
        <v>1000000</v>
      </c>
      <c r="G11" s="47">
        <v>100</v>
      </c>
      <c r="H11" s="25">
        <v>1000000</v>
      </c>
      <c r="I11" s="123"/>
      <c r="J11" s="25">
        <v>1000000</v>
      </c>
      <c r="K11" s="47">
        <v>100</v>
      </c>
      <c r="L11" s="25">
        <v>1000000</v>
      </c>
      <c r="M11" s="72"/>
    </row>
    <row r="12" spans="1:13" s="16" customFormat="1" outlineLevel="1" x14ac:dyDescent="0.25">
      <c r="A12" s="47"/>
      <c r="B12" s="85" t="s">
        <v>86</v>
      </c>
      <c r="C12" s="121" t="s">
        <v>148</v>
      </c>
      <c r="D12" s="86">
        <v>41278</v>
      </c>
      <c r="E12" s="84"/>
      <c r="F12" s="25">
        <v>1000000</v>
      </c>
      <c r="G12" s="47">
        <v>100</v>
      </c>
      <c r="H12" s="25">
        <v>1000000</v>
      </c>
      <c r="I12" s="123"/>
      <c r="J12" s="25">
        <v>1000000</v>
      </c>
      <c r="K12" s="47">
        <v>100</v>
      </c>
      <c r="L12" s="25">
        <v>1000000</v>
      </c>
      <c r="M12" s="72"/>
    </row>
    <row r="13" spans="1:13" s="16" customFormat="1" outlineLevel="1" x14ac:dyDescent="0.25">
      <c r="A13" s="47"/>
      <c r="B13" s="85" t="s">
        <v>86</v>
      </c>
      <c r="C13" s="121" t="s">
        <v>132</v>
      </c>
      <c r="D13" s="86">
        <v>41095</v>
      </c>
      <c r="E13" s="84"/>
      <c r="F13" s="25">
        <v>1000000</v>
      </c>
      <c r="G13" s="47">
        <v>100</v>
      </c>
      <c r="H13" s="25">
        <v>1000000</v>
      </c>
      <c r="I13" s="123"/>
      <c r="J13" s="25">
        <v>1000000</v>
      </c>
      <c r="K13" s="47">
        <v>100</v>
      </c>
      <c r="L13" s="25">
        <v>1000000</v>
      </c>
      <c r="M13" s="72"/>
    </row>
    <row r="14" spans="1:13" s="16" customFormat="1" outlineLevel="1" x14ac:dyDescent="0.25">
      <c r="A14" s="47"/>
      <c r="B14" s="85" t="s">
        <v>86</v>
      </c>
      <c r="C14" s="121" t="s">
        <v>133</v>
      </c>
      <c r="D14" s="86">
        <v>41095</v>
      </c>
      <c r="E14" s="84"/>
      <c r="F14" s="25">
        <v>1000000</v>
      </c>
      <c r="G14" s="47">
        <v>100</v>
      </c>
      <c r="H14" s="25">
        <v>1000000</v>
      </c>
      <c r="I14" s="123"/>
      <c r="J14" s="25">
        <v>1000000</v>
      </c>
      <c r="K14" s="47">
        <v>100</v>
      </c>
      <c r="L14" s="25">
        <v>1000000</v>
      </c>
      <c r="M14" s="72"/>
    </row>
    <row r="15" spans="1:13" s="16" customFormat="1" outlineLevel="1" x14ac:dyDescent="0.25">
      <c r="A15" s="47"/>
      <c r="B15" s="85" t="s">
        <v>86</v>
      </c>
      <c r="C15" s="121" t="s">
        <v>152</v>
      </c>
      <c r="D15" s="86">
        <v>41313</v>
      </c>
      <c r="E15" s="84"/>
      <c r="F15" s="25">
        <v>1000000</v>
      </c>
      <c r="G15" s="47">
        <v>100</v>
      </c>
      <c r="H15" s="25">
        <v>1000000</v>
      </c>
      <c r="I15" s="123"/>
      <c r="J15" s="25">
        <v>1000000</v>
      </c>
      <c r="K15" s="47">
        <v>100</v>
      </c>
      <c r="L15" s="25">
        <v>1000000</v>
      </c>
      <c r="M15" s="72"/>
    </row>
    <row r="16" spans="1:13" s="16" customFormat="1" outlineLevel="1" x14ac:dyDescent="0.25">
      <c r="A16" s="47"/>
      <c r="B16" s="85" t="s">
        <v>86</v>
      </c>
      <c r="C16" s="121" t="s">
        <v>153</v>
      </c>
      <c r="D16" s="86">
        <v>41313</v>
      </c>
      <c r="E16" s="84"/>
      <c r="F16" s="25">
        <v>1000000</v>
      </c>
      <c r="G16" s="47">
        <v>100</v>
      </c>
      <c r="H16" s="25">
        <v>1000000</v>
      </c>
      <c r="I16" s="123"/>
      <c r="J16" s="25">
        <v>1000000</v>
      </c>
      <c r="K16" s="47">
        <v>100</v>
      </c>
      <c r="L16" s="25">
        <v>1000000</v>
      </c>
      <c r="M16" s="72"/>
    </row>
    <row r="17" spans="1:13" s="16" customFormat="1" outlineLevel="1" x14ac:dyDescent="0.25">
      <c r="A17" s="47"/>
      <c r="B17" s="85" t="s">
        <v>86</v>
      </c>
      <c r="C17" s="121" t="s">
        <v>156</v>
      </c>
      <c r="D17" s="86">
        <v>41350</v>
      </c>
      <c r="E17" s="84"/>
      <c r="F17" s="25">
        <v>1000000</v>
      </c>
      <c r="G17" s="47">
        <v>100</v>
      </c>
      <c r="H17" s="25">
        <v>1000000</v>
      </c>
      <c r="I17" s="123"/>
      <c r="J17" s="25">
        <v>1000000</v>
      </c>
      <c r="K17" s="47">
        <v>100</v>
      </c>
      <c r="L17" s="25">
        <v>1000000</v>
      </c>
      <c r="M17" s="72"/>
    </row>
    <row r="18" spans="1:13" s="16" customFormat="1" outlineLevel="1" x14ac:dyDescent="0.25">
      <c r="A18" s="47"/>
      <c r="B18" s="85" t="s">
        <v>86</v>
      </c>
      <c r="C18" s="121" t="s">
        <v>151</v>
      </c>
      <c r="D18" s="86">
        <v>41350</v>
      </c>
      <c r="E18" s="84"/>
      <c r="F18" s="25">
        <v>1000000</v>
      </c>
      <c r="G18" s="47">
        <v>100</v>
      </c>
      <c r="H18" s="25">
        <v>1000000</v>
      </c>
      <c r="I18" s="123"/>
      <c r="J18" s="25">
        <v>1000000</v>
      </c>
      <c r="K18" s="47">
        <v>100</v>
      </c>
      <c r="L18" s="25">
        <v>1000000</v>
      </c>
      <c r="M18" s="72"/>
    </row>
    <row r="19" spans="1:13" s="16" customFormat="1" outlineLevel="1" x14ac:dyDescent="0.25">
      <c r="A19" s="47"/>
      <c r="B19" s="85" t="s">
        <v>86</v>
      </c>
      <c r="C19" s="121" t="s">
        <v>157</v>
      </c>
      <c r="D19" s="86">
        <v>41350</v>
      </c>
      <c r="E19" s="84"/>
      <c r="F19" s="25">
        <v>1000000</v>
      </c>
      <c r="G19" s="47">
        <v>100</v>
      </c>
      <c r="H19" s="25">
        <v>1000000</v>
      </c>
      <c r="I19" s="123"/>
      <c r="J19" s="25">
        <v>1000000</v>
      </c>
      <c r="K19" s="47">
        <v>100</v>
      </c>
      <c r="L19" s="25">
        <v>1000000</v>
      </c>
      <c r="M19" s="72"/>
    </row>
    <row r="20" spans="1:13" s="16" customFormat="1" outlineLevel="1" x14ac:dyDescent="0.25">
      <c r="A20" s="47"/>
      <c r="B20" s="85" t="s">
        <v>86</v>
      </c>
      <c r="C20" s="116" t="s">
        <v>143</v>
      </c>
      <c r="D20" s="86">
        <v>41355</v>
      </c>
      <c r="E20" s="84"/>
      <c r="F20" s="25">
        <v>1000000</v>
      </c>
      <c r="G20" s="47">
        <v>100</v>
      </c>
      <c r="H20" s="25">
        <v>1000000</v>
      </c>
      <c r="I20" s="123"/>
      <c r="J20" s="25">
        <v>1000000</v>
      </c>
      <c r="K20" s="47">
        <v>100</v>
      </c>
      <c r="L20" s="25">
        <v>1000000</v>
      </c>
      <c r="M20" s="72"/>
    </row>
    <row r="21" spans="1:13" s="16" customFormat="1" ht="13.5" customHeight="1" outlineLevel="1" x14ac:dyDescent="0.25">
      <c r="A21" s="47"/>
      <c r="B21" s="85" t="s">
        <v>86</v>
      </c>
      <c r="C21" s="116" t="s">
        <v>163</v>
      </c>
      <c r="D21" s="86">
        <v>41402</v>
      </c>
      <c r="E21" s="84"/>
      <c r="F21" s="25">
        <v>0</v>
      </c>
      <c r="G21" s="47"/>
      <c r="H21" s="25">
        <v>0</v>
      </c>
      <c r="I21" s="123" t="s">
        <v>85</v>
      </c>
      <c r="J21" s="25">
        <v>1000000</v>
      </c>
      <c r="K21" s="47">
        <v>100</v>
      </c>
      <c r="L21" s="25">
        <v>1000000</v>
      </c>
      <c r="M21" s="72"/>
    </row>
    <row r="22" spans="1:13" s="16" customFormat="1" outlineLevel="1" x14ac:dyDescent="0.25">
      <c r="A22" s="47"/>
      <c r="B22" s="85" t="s">
        <v>86</v>
      </c>
      <c r="C22" s="116" t="s">
        <v>164</v>
      </c>
      <c r="D22" s="86">
        <v>41402</v>
      </c>
      <c r="E22" s="84"/>
      <c r="F22" s="25">
        <v>0</v>
      </c>
      <c r="G22" s="47"/>
      <c r="H22" s="25">
        <v>0</v>
      </c>
      <c r="I22" s="123" t="s">
        <v>85</v>
      </c>
      <c r="J22" s="25">
        <v>1000000</v>
      </c>
      <c r="K22" s="47">
        <v>100</v>
      </c>
      <c r="L22" s="25">
        <v>1000000</v>
      </c>
      <c r="M22" s="72"/>
    </row>
    <row r="23" spans="1:13" s="16" customFormat="1" outlineLevel="1" x14ac:dyDescent="0.25">
      <c r="A23" s="47"/>
      <c r="B23" s="85" t="s">
        <v>86</v>
      </c>
      <c r="C23" s="116" t="s">
        <v>165</v>
      </c>
      <c r="D23" s="86">
        <v>41402</v>
      </c>
      <c r="E23" s="84"/>
      <c r="F23" s="25">
        <v>0</v>
      </c>
      <c r="G23" s="47"/>
      <c r="H23" s="25">
        <v>0</v>
      </c>
      <c r="I23" s="123" t="s">
        <v>85</v>
      </c>
      <c r="J23" s="25">
        <v>1000000</v>
      </c>
      <c r="K23" s="47">
        <v>100</v>
      </c>
      <c r="L23" s="25">
        <v>1000000</v>
      </c>
      <c r="M23" s="72"/>
    </row>
    <row r="24" spans="1:13" s="16" customFormat="1" outlineLevel="1" x14ac:dyDescent="0.25">
      <c r="A24" s="47"/>
      <c r="B24" s="85" t="s">
        <v>86</v>
      </c>
      <c r="C24" s="116" t="s">
        <v>136</v>
      </c>
      <c r="D24" s="86">
        <v>41266</v>
      </c>
      <c r="E24" s="84"/>
      <c r="F24" s="25">
        <v>1000000</v>
      </c>
      <c r="G24" s="47">
        <v>100</v>
      </c>
      <c r="H24" s="25">
        <v>1000000</v>
      </c>
      <c r="I24" s="123"/>
      <c r="J24" s="25">
        <v>1000000</v>
      </c>
      <c r="K24" s="47">
        <v>100</v>
      </c>
      <c r="L24" s="25">
        <v>1000000</v>
      </c>
      <c r="M24" s="72"/>
    </row>
    <row r="25" spans="1:13" s="16" customFormat="1" outlineLevel="1" x14ac:dyDescent="0.25">
      <c r="A25" s="47"/>
      <c r="B25" s="85" t="s">
        <v>86</v>
      </c>
      <c r="C25" s="121" t="s">
        <v>137</v>
      </c>
      <c r="D25" s="86">
        <v>41266</v>
      </c>
      <c r="E25" s="84"/>
      <c r="F25" s="25">
        <v>1000000</v>
      </c>
      <c r="G25" s="47">
        <v>100</v>
      </c>
      <c r="H25" s="25">
        <v>1000000</v>
      </c>
      <c r="I25" s="123"/>
      <c r="J25" s="25">
        <v>1000000</v>
      </c>
      <c r="K25" s="47">
        <v>100</v>
      </c>
      <c r="L25" s="25">
        <v>1000000</v>
      </c>
      <c r="M25" s="72"/>
    </row>
    <row r="26" spans="1:13" s="16" customFormat="1" ht="13.5" customHeight="1" outlineLevel="1" x14ac:dyDescent="0.25">
      <c r="A26" s="47"/>
      <c r="B26" s="85" t="s">
        <v>86</v>
      </c>
      <c r="C26" s="116" t="s">
        <v>127</v>
      </c>
      <c r="D26" s="86">
        <v>41037</v>
      </c>
      <c r="E26" s="84"/>
      <c r="F26" s="25">
        <v>1000000</v>
      </c>
      <c r="G26" s="47">
        <v>100</v>
      </c>
      <c r="H26" s="25">
        <v>1000000</v>
      </c>
      <c r="I26" s="123" t="s">
        <v>85</v>
      </c>
      <c r="J26" s="25">
        <v>0</v>
      </c>
      <c r="K26" s="47"/>
      <c r="L26" s="25">
        <v>0</v>
      </c>
      <c r="M26" s="72"/>
    </row>
    <row r="27" spans="1:13" s="16" customFormat="1" outlineLevel="1" x14ac:dyDescent="0.25">
      <c r="A27" s="47"/>
      <c r="B27" s="85" t="s">
        <v>86</v>
      </c>
      <c r="C27" s="116" t="s">
        <v>128</v>
      </c>
      <c r="D27" s="86">
        <v>41037</v>
      </c>
      <c r="E27" s="84"/>
      <c r="F27" s="25">
        <v>1000000</v>
      </c>
      <c r="G27" s="47">
        <v>100</v>
      </c>
      <c r="H27" s="25">
        <v>1000000</v>
      </c>
      <c r="I27" s="123" t="s">
        <v>85</v>
      </c>
      <c r="J27" s="25">
        <v>0</v>
      </c>
      <c r="K27" s="47"/>
      <c r="L27" s="25">
        <v>0</v>
      </c>
      <c r="M27" s="72"/>
    </row>
    <row r="28" spans="1:13" s="16" customFormat="1" outlineLevel="1" x14ac:dyDescent="0.25">
      <c r="A28" s="47"/>
      <c r="B28" s="85" t="s">
        <v>86</v>
      </c>
      <c r="C28" s="116" t="s">
        <v>129</v>
      </c>
      <c r="D28" s="86">
        <v>41037</v>
      </c>
      <c r="E28" s="84"/>
      <c r="F28" s="25">
        <v>1000000</v>
      </c>
      <c r="G28" s="47">
        <v>100</v>
      </c>
      <c r="H28" s="25">
        <v>1000000</v>
      </c>
      <c r="I28" s="123" t="s">
        <v>85</v>
      </c>
      <c r="J28" s="25">
        <v>0</v>
      </c>
      <c r="K28" s="47"/>
      <c r="L28" s="25">
        <v>0</v>
      </c>
      <c r="M28" s="72"/>
    </row>
    <row r="29" spans="1:13" s="16" customFormat="1" x14ac:dyDescent="0.25">
      <c r="A29" s="47" t="s">
        <v>158</v>
      </c>
      <c r="B29" s="47"/>
      <c r="C29" s="108"/>
      <c r="D29" s="84"/>
      <c r="E29" s="84"/>
      <c r="F29" s="87">
        <f>SUM(F7:F28)</f>
        <v>32734353.219999999</v>
      </c>
      <c r="G29" s="47"/>
      <c r="H29" s="87">
        <f>SUM(H7:H25)</f>
        <v>29734353.219999999</v>
      </c>
      <c r="I29" s="123" t="s">
        <v>85</v>
      </c>
      <c r="J29" s="87">
        <f>SUM(J7:J28)</f>
        <v>27708176.350000001</v>
      </c>
      <c r="K29" s="47"/>
      <c r="L29" s="87">
        <f>SUM(L7:L25)</f>
        <v>27708176.350000001</v>
      </c>
      <c r="M29" s="72">
        <f>SUM(L29-H29)</f>
        <v>-2026176.8699999973</v>
      </c>
    </row>
    <row r="30" spans="1:13" s="16" customFormat="1" x14ac:dyDescent="0.25">
      <c r="A30" s="47"/>
      <c r="B30" s="47"/>
      <c r="C30" s="108"/>
      <c r="D30" s="84"/>
      <c r="E30" s="84"/>
      <c r="F30" s="87"/>
      <c r="G30" s="47"/>
      <c r="H30" s="87"/>
      <c r="I30" s="123"/>
      <c r="J30" s="87"/>
      <c r="K30" s="47"/>
      <c r="L30" s="87"/>
      <c r="M30" s="72"/>
    </row>
    <row r="31" spans="1:13" s="16" customFormat="1" x14ac:dyDescent="0.25">
      <c r="A31" s="47"/>
      <c r="B31" s="47"/>
      <c r="C31" s="108"/>
      <c r="D31" s="84"/>
      <c r="E31" s="84"/>
      <c r="F31" s="87"/>
      <c r="G31" s="47"/>
      <c r="H31" s="87"/>
      <c r="I31" s="123"/>
      <c r="J31" s="87"/>
      <c r="K31" s="47"/>
      <c r="L31" s="87"/>
      <c r="M31" s="72"/>
    </row>
    <row r="32" spans="1:13" s="16" customFormat="1" x14ac:dyDescent="0.25">
      <c r="A32" s="47"/>
      <c r="B32" s="47"/>
      <c r="C32" s="76"/>
      <c r="D32" s="84"/>
      <c r="E32" s="84"/>
      <c r="F32" s="25"/>
      <c r="G32" s="131">
        <v>40969</v>
      </c>
      <c r="H32" s="25"/>
      <c r="I32" s="127"/>
      <c r="J32" s="25"/>
      <c r="K32" s="131">
        <v>41090</v>
      </c>
      <c r="L32" s="25"/>
      <c r="M32" s="72"/>
    </row>
    <row r="33" spans="1:13" s="16" customFormat="1" x14ac:dyDescent="0.25">
      <c r="A33" s="76" t="s">
        <v>75</v>
      </c>
      <c r="B33" s="47" t="s">
        <v>29</v>
      </c>
      <c r="C33" s="76" t="s">
        <v>30</v>
      </c>
      <c r="D33" s="76" t="s">
        <v>76</v>
      </c>
      <c r="E33" s="76"/>
      <c r="F33" s="77" t="s">
        <v>77</v>
      </c>
      <c r="G33" s="78" t="s">
        <v>78</v>
      </c>
      <c r="H33" s="25"/>
      <c r="I33" s="123"/>
      <c r="J33" s="77" t="s">
        <v>77</v>
      </c>
      <c r="K33" s="78" t="s">
        <v>78</v>
      </c>
      <c r="L33" s="25"/>
      <c r="M33" s="72" t="s">
        <v>79</v>
      </c>
    </row>
    <row r="34" spans="1:13" s="16" customFormat="1" x14ac:dyDescent="0.25">
      <c r="A34" s="47"/>
      <c r="B34" s="47" t="s">
        <v>37</v>
      </c>
      <c r="C34" s="76" t="s">
        <v>38</v>
      </c>
      <c r="D34" s="76" t="s">
        <v>80</v>
      </c>
      <c r="E34" s="76"/>
      <c r="F34" s="77" t="s">
        <v>81</v>
      </c>
      <c r="G34" s="71" t="s">
        <v>82</v>
      </c>
      <c r="H34" s="77" t="s">
        <v>83</v>
      </c>
      <c r="I34" s="123"/>
      <c r="J34" s="77" t="s">
        <v>81</v>
      </c>
      <c r="K34" s="71" t="s">
        <v>82</v>
      </c>
      <c r="L34" s="77" t="s">
        <v>83</v>
      </c>
      <c r="M34" s="72" t="s">
        <v>23</v>
      </c>
    </row>
    <row r="35" spans="1:13" s="92" customFormat="1" ht="5.25" customHeight="1" x14ac:dyDescent="0.25">
      <c r="A35" s="80"/>
      <c r="B35" s="80"/>
      <c r="C35" s="106"/>
      <c r="D35" s="80"/>
      <c r="E35" s="80"/>
      <c r="F35" s="81"/>
      <c r="G35" s="91"/>
      <c r="H35" s="81"/>
      <c r="I35" s="128"/>
      <c r="J35" s="81"/>
      <c r="K35" s="91"/>
      <c r="L35" s="81"/>
      <c r="M35" s="81"/>
    </row>
    <row r="36" spans="1:13" s="16" customFormat="1" x14ac:dyDescent="0.25">
      <c r="C36" s="108"/>
      <c r="E36" s="84"/>
      <c r="F36" s="87"/>
      <c r="G36" s="47"/>
      <c r="H36" s="87"/>
      <c r="I36" s="125"/>
      <c r="J36" s="87"/>
      <c r="K36" s="47"/>
      <c r="L36" s="87"/>
      <c r="M36" s="72"/>
    </row>
    <row r="37" spans="1:13" s="16" customFormat="1" x14ac:dyDescent="0.25">
      <c r="A37" s="47" t="s">
        <v>10</v>
      </c>
      <c r="B37" s="47" t="s">
        <v>84</v>
      </c>
      <c r="C37" s="107"/>
      <c r="D37" s="84">
        <v>41090</v>
      </c>
      <c r="E37" s="84"/>
      <c r="F37" s="25">
        <v>2391028.6800000002</v>
      </c>
      <c r="G37" s="47">
        <v>100</v>
      </c>
      <c r="H37" s="25">
        <v>2391028.6800000002</v>
      </c>
      <c r="I37" s="125" t="s">
        <v>85</v>
      </c>
      <c r="J37" s="25">
        <v>2391774.1</v>
      </c>
      <c r="K37" s="47">
        <v>100</v>
      </c>
      <c r="L37" s="25">
        <v>2391774.1</v>
      </c>
      <c r="M37" s="72"/>
    </row>
    <row r="38" spans="1:13" s="16" customFormat="1" x14ac:dyDescent="0.25">
      <c r="A38" s="47"/>
      <c r="B38" s="47"/>
      <c r="C38" s="107"/>
      <c r="D38" s="84"/>
      <c r="E38" s="84"/>
      <c r="F38" s="87">
        <f>SUM(F37:F37)</f>
        <v>2391028.6800000002</v>
      </c>
      <c r="G38" s="47"/>
      <c r="H38" s="87">
        <f>SUM(H37:H37)</f>
        <v>2391028.6800000002</v>
      </c>
      <c r="I38" s="123" t="s">
        <v>85</v>
      </c>
      <c r="J38" s="87">
        <f>SUM(J37:J37)</f>
        <v>2391774.1</v>
      </c>
      <c r="K38" s="47"/>
      <c r="L38" s="87">
        <f>SUM(L37:L37)</f>
        <v>2391774.1</v>
      </c>
      <c r="M38" s="72">
        <f>SUM(L38-H38)</f>
        <v>745.41999999992549</v>
      </c>
    </row>
    <row r="39" spans="1:13" s="16" customFormat="1" x14ac:dyDescent="0.25">
      <c r="A39" s="47"/>
      <c r="B39" s="47"/>
      <c r="C39" s="107"/>
      <c r="D39" s="84"/>
      <c r="E39" s="84"/>
      <c r="F39" s="87"/>
      <c r="G39" s="47"/>
      <c r="H39" s="87"/>
      <c r="I39" s="123"/>
      <c r="J39" s="87"/>
      <c r="K39" s="47"/>
      <c r="L39" s="87"/>
      <c r="M39" s="72"/>
    </row>
    <row r="40" spans="1:13" s="16" customFormat="1" x14ac:dyDescent="0.25">
      <c r="A40" s="47" t="s">
        <v>11</v>
      </c>
      <c r="B40" s="47" t="s">
        <v>84</v>
      </c>
      <c r="C40" s="107"/>
      <c r="D40" s="84">
        <v>41090</v>
      </c>
      <c r="E40" s="84"/>
      <c r="F40" s="25">
        <v>12509.8</v>
      </c>
      <c r="G40" s="47">
        <v>100</v>
      </c>
      <c r="H40" s="25">
        <v>12509.8</v>
      </c>
      <c r="I40" s="123" t="s">
        <v>85</v>
      </c>
      <c r="J40" s="25">
        <v>12513.68</v>
      </c>
      <c r="K40" s="47">
        <v>100</v>
      </c>
      <c r="L40" s="25">
        <v>12513.68</v>
      </c>
      <c r="M40" s="72"/>
    </row>
    <row r="41" spans="1:13" s="16" customFormat="1" x14ac:dyDescent="0.25">
      <c r="A41" s="47"/>
      <c r="B41" s="47"/>
      <c r="C41" s="107"/>
      <c r="D41" s="84"/>
      <c r="E41" s="84"/>
      <c r="F41" s="87">
        <f>SUM(F40)</f>
        <v>12509.8</v>
      </c>
      <c r="G41" s="47"/>
      <c r="H41" s="87">
        <f>SUM(H40)</f>
        <v>12509.8</v>
      </c>
      <c r="I41" s="123" t="s">
        <v>85</v>
      </c>
      <c r="J41" s="87">
        <f>SUM(J40)</f>
        <v>12513.68</v>
      </c>
      <c r="K41" s="47"/>
      <c r="L41" s="87">
        <f>SUM(L40)</f>
        <v>12513.68</v>
      </c>
      <c r="M41" s="72">
        <f>SUM(L41-H41)</f>
        <v>3.8800000000010186</v>
      </c>
    </row>
    <row r="42" spans="1:13" s="16" customFormat="1" x14ac:dyDescent="0.25">
      <c r="A42" s="47"/>
      <c r="B42" s="47"/>
      <c r="C42" s="107"/>
      <c r="D42" s="84"/>
      <c r="E42" s="84"/>
      <c r="F42" s="87"/>
      <c r="G42" s="47"/>
      <c r="H42" s="87"/>
      <c r="I42" s="123"/>
      <c r="J42" s="87"/>
      <c r="K42" s="47"/>
      <c r="L42" s="87"/>
      <c r="M42" s="72"/>
    </row>
    <row r="43" spans="1:13" s="16" customFormat="1" outlineLevel="1" x14ac:dyDescent="0.25">
      <c r="A43" s="47" t="s">
        <v>12</v>
      </c>
      <c r="B43" s="47" t="s">
        <v>84</v>
      </c>
      <c r="C43" s="76"/>
      <c r="D43" s="84">
        <v>41090</v>
      </c>
      <c r="E43" s="84"/>
      <c r="F43" s="88">
        <v>1294139.0900000001</v>
      </c>
      <c r="G43" s="47">
        <v>100</v>
      </c>
      <c r="H43" s="88">
        <v>1294139.0900000001</v>
      </c>
      <c r="I43" s="126" t="s">
        <v>85</v>
      </c>
      <c r="J43" s="88">
        <v>1367684.18</v>
      </c>
      <c r="K43" s="47">
        <v>100</v>
      </c>
      <c r="L43" s="88">
        <v>1367684.18</v>
      </c>
      <c r="M43" s="72"/>
    </row>
    <row r="44" spans="1:13" s="16" customFormat="1" outlineLevel="1" x14ac:dyDescent="0.25">
      <c r="A44" s="47"/>
      <c r="B44" s="47" t="s">
        <v>86</v>
      </c>
      <c r="C44" s="76">
        <v>14645851</v>
      </c>
      <c r="D44" s="84">
        <v>40547</v>
      </c>
      <c r="E44" s="84"/>
      <c r="F44" s="88">
        <v>1000000</v>
      </c>
      <c r="G44" s="47">
        <v>100</v>
      </c>
      <c r="H44" s="88">
        <v>1000000</v>
      </c>
      <c r="I44" s="123"/>
      <c r="J44" s="88">
        <v>1000000</v>
      </c>
      <c r="K44" s="47">
        <v>100</v>
      </c>
      <c r="L44" s="88">
        <v>1000000</v>
      </c>
      <c r="M44" s="72"/>
    </row>
    <row r="45" spans="1:13" s="16" customFormat="1" x14ac:dyDescent="0.25">
      <c r="A45" s="47"/>
      <c r="B45" s="47"/>
      <c r="C45" s="76"/>
      <c r="D45" s="84"/>
      <c r="E45" s="84"/>
      <c r="F45" s="87">
        <f>SUM(F43:F44)</f>
        <v>2294139.09</v>
      </c>
      <c r="G45" s="89"/>
      <c r="H45" s="87">
        <f>SUM(H43:H44)</f>
        <v>2294139.09</v>
      </c>
      <c r="I45" s="127" t="s">
        <v>85</v>
      </c>
      <c r="J45" s="87">
        <f>SUM(J43:J44)</f>
        <v>2367684.1799999997</v>
      </c>
      <c r="K45" s="89"/>
      <c r="L45" s="87">
        <f>SUM(L43:L44)</f>
        <v>2367684.1799999997</v>
      </c>
      <c r="M45" s="72">
        <f>SUM(L45-H45)</f>
        <v>73545.089999999851</v>
      </c>
    </row>
    <row r="46" spans="1:13" s="16" customFormat="1" x14ac:dyDescent="0.25">
      <c r="A46" s="47"/>
      <c r="B46" s="47"/>
      <c r="C46" s="76"/>
      <c r="D46" s="84"/>
      <c r="E46" s="84"/>
      <c r="F46" s="25"/>
      <c r="G46" s="90"/>
      <c r="H46" s="25"/>
      <c r="I46" s="127"/>
      <c r="J46" s="25"/>
      <c r="K46" s="90"/>
      <c r="L46" s="25"/>
      <c r="M46" s="72"/>
    </row>
    <row r="47" spans="1:13" s="16" customFormat="1" x14ac:dyDescent="0.25">
      <c r="A47" s="47" t="s">
        <v>87</v>
      </c>
      <c r="B47" s="47" t="s">
        <v>84</v>
      </c>
      <c r="C47" s="76"/>
      <c r="D47" s="84">
        <v>41090</v>
      </c>
      <c r="E47" s="84"/>
      <c r="F47" s="25">
        <v>1376197.58</v>
      </c>
      <c r="G47" s="47">
        <v>100</v>
      </c>
      <c r="H47" s="25">
        <v>1376197.58</v>
      </c>
      <c r="I47" s="127" t="s">
        <v>85</v>
      </c>
      <c r="J47" s="25">
        <v>1430329.97</v>
      </c>
      <c r="K47" s="47">
        <v>100</v>
      </c>
      <c r="L47" s="25">
        <v>1430329.97</v>
      </c>
      <c r="M47" s="72"/>
    </row>
    <row r="48" spans="1:13" s="16" customFormat="1" x14ac:dyDescent="0.25">
      <c r="A48" s="47"/>
      <c r="B48" s="47"/>
      <c r="C48" s="76"/>
      <c r="D48" s="84"/>
      <c r="E48" s="84"/>
      <c r="F48" s="87">
        <f>SUM(F47)</f>
        <v>1376197.58</v>
      </c>
      <c r="G48" s="90"/>
      <c r="H48" s="87">
        <f>SUM(H47:H47)</f>
        <v>1376197.58</v>
      </c>
      <c r="I48" s="127" t="s">
        <v>85</v>
      </c>
      <c r="J48" s="87">
        <f>SUM(J47)</f>
        <v>1430329.97</v>
      </c>
      <c r="K48" s="90"/>
      <c r="L48" s="87">
        <f>SUM(L47:L47)</f>
        <v>1430329.97</v>
      </c>
      <c r="M48" s="72">
        <f>SUM(L48-H48)</f>
        <v>54132.389999999898</v>
      </c>
    </row>
    <row r="49" spans="1:13" s="16" customFormat="1" x14ac:dyDescent="0.25">
      <c r="A49" s="47"/>
      <c r="B49" s="47"/>
      <c r="C49" s="76"/>
      <c r="D49" s="84"/>
      <c r="E49" s="84"/>
      <c r="F49" s="87"/>
      <c r="G49" s="90"/>
      <c r="H49" s="87"/>
      <c r="I49" s="127"/>
      <c r="J49" s="87"/>
      <c r="K49" s="90"/>
      <c r="L49" s="87"/>
      <c r="M49" s="72"/>
    </row>
    <row r="50" spans="1:13" s="16" customFormat="1" x14ac:dyDescent="0.25">
      <c r="A50" s="47" t="s">
        <v>88</v>
      </c>
      <c r="B50" s="47" t="s">
        <v>84</v>
      </c>
      <c r="C50" s="76"/>
      <c r="D50" s="84">
        <v>41090</v>
      </c>
      <c r="E50" s="76"/>
      <c r="F50" s="77">
        <v>52017.21</v>
      </c>
      <c r="G50" s="47">
        <v>100</v>
      </c>
      <c r="H50" s="77">
        <v>52017.21</v>
      </c>
      <c r="I50" s="123" t="s">
        <v>85</v>
      </c>
      <c r="J50" s="77">
        <v>223909.03</v>
      </c>
      <c r="K50" s="47">
        <v>100</v>
      </c>
      <c r="L50" s="77">
        <v>223909.03</v>
      </c>
      <c r="M50" s="72"/>
    </row>
    <row r="51" spans="1:13" s="16" customFormat="1" x14ac:dyDescent="0.25">
      <c r="A51" s="47"/>
      <c r="B51" s="47"/>
      <c r="C51" s="76"/>
      <c r="D51" s="76"/>
      <c r="E51" s="76"/>
      <c r="F51" s="93">
        <f>SUM(F50)</f>
        <v>52017.21</v>
      </c>
      <c r="G51" s="71"/>
      <c r="H51" s="93">
        <f>SUM(H50)</f>
        <v>52017.21</v>
      </c>
      <c r="I51" s="123" t="s">
        <v>85</v>
      </c>
      <c r="J51" s="93">
        <f>SUM(J50)</f>
        <v>223909.03</v>
      </c>
      <c r="K51" s="71"/>
      <c r="L51" s="93">
        <f>SUM(L50)</f>
        <v>223909.03</v>
      </c>
      <c r="M51" s="72">
        <f>SUM(L51-H51)</f>
        <v>171891.82</v>
      </c>
    </row>
    <row r="52" spans="1:13" s="16" customFormat="1" ht="11.25" customHeight="1" x14ac:dyDescent="0.25">
      <c r="A52" s="47"/>
      <c r="B52" s="47"/>
      <c r="C52" s="76"/>
      <c r="D52" s="47"/>
      <c r="E52" s="47"/>
      <c r="F52" s="87"/>
      <c r="G52" s="90"/>
      <c r="H52" s="87"/>
      <c r="I52" s="127"/>
      <c r="J52" s="87"/>
      <c r="K52" s="90"/>
      <c r="L52" s="87"/>
      <c r="M52" s="72"/>
    </row>
    <row r="53" spans="1:13" s="47" customFormat="1" ht="11" x14ac:dyDescent="0.25">
      <c r="A53" s="47" t="s">
        <v>89</v>
      </c>
      <c r="B53" s="47" t="s">
        <v>84</v>
      </c>
      <c r="C53" s="76"/>
      <c r="D53" s="84">
        <v>41090</v>
      </c>
      <c r="E53" s="84"/>
      <c r="F53" s="25">
        <v>9163.18</v>
      </c>
      <c r="G53" s="47">
        <v>100</v>
      </c>
      <c r="H53" s="25">
        <v>9163.18</v>
      </c>
      <c r="I53" s="127" t="s">
        <v>85</v>
      </c>
      <c r="J53" s="25">
        <v>9165.9699999999993</v>
      </c>
      <c r="K53" s="47">
        <v>100</v>
      </c>
      <c r="L53" s="25">
        <v>9165.9699999999993</v>
      </c>
      <c r="M53" s="72"/>
    </row>
    <row r="54" spans="1:13" s="16" customFormat="1" x14ac:dyDescent="0.25">
      <c r="A54" s="49"/>
      <c r="B54" s="47"/>
      <c r="C54" s="76"/>
      <c r="D54" s="84"/>
      <c r="E54" s="84"/>
      <c r="F54" s="87">
        <f>SUM(F53:F53)</f>
        <v>9163.18</v>
      </c>
      <c r="G54" s="90"/>
      <c r="H54" s="87">
        <f>SUM(H53:H53)</f>
        <v>9163.18</v>
      </c>
      <c r="I54" s="127" t="s">
        <v>85</v>
      </c>
      <c r="J54" s="87">
        <f>SUM(J53:J53)</f>
        <v>9165.9699999999993</v>
      </c>
      <c r="K54" s="90"/>
      <c r="L54" s="87">
        <f>SUM(L53:L53)</f>
        <v>9165.9699999999993</v>
      </c>
      <c r="M54" s="72">
        <f>SUM(L54-H54)</f>
        <v>2.7899999999990541</v>
      </c>
    </row>
    <row r="55" spans="1:13" s="16" customFormat="1" x14ac:dyDescent="0.25">
      <c r="A55" s="49"/>
      <c r="B55" s="47"/>
      <c r="C55" s="76"/>
      <c r="D55" s="84"/>
      <c r="E55" s="84"/>
      <c r="F55" s="87"/>
      <c r="G55" s="90"/>
      <c r="H55" s="87"/>
      <c r="I55" s="127"/>
      <c r="J55" s="87"/>
      <c r="K55" s="90"/>
      <c r="L55" s="87"/>
      <c r="M55" s="72"/>
    </row>
    <row r="56" spans="1:13" s="47" customFormat="1" ht="14.25" customHeight="1" x14ac:dyDescent="0.25">
      <c r="A56" s="47" t="s">
        <v>16</v>
      </c>
      <c r="B56" s="47" t="s">
        <v>84</v>
      </c>
      <c r="C56" s="76"/>
      <c r="D56" s="84">
        <v>41090</v>
      </c>
      <c r="E56" s="84"/>
      <c r="F56" s="25">
        <v>212519.36</v>
      </c>
      <c r="G56" s="47">
        <v>100</v>
      </c>
      <c r="H56" s="25">
        <v>212519.36</v>
      </c>
      <c r="I56" s="127" t="s">
        <v>85</v>
      </c>
      <c r="J56" s="25">
        <v>181432.67</v>
      </c>
      <c r="K56" s="47">
        <v>100</v>
      </c>
      <c r="L56" s="25">
        <v>181432.67</v>
      </c>
      <c r="M56" s="72"/>
    </row>
    <row r="57" spans="1:13" s="16" customFormat="1" x14ac:dyDescent="0.25">
      <c r="C57" s="108"/>
      <c r="F57" s="87">
        <f>SUM(F56:F56)</f>
        <v>212519.36</v>
      </c>
      <c r="G57" s="90"/>
      <c r="H57" s="87">
        <f>SUM(H56:H56)</f>
        <v>212519.36</v>
      </c>
      <c r="I57" s="129" t="s">
        <v>85</v>
      </c>
      <c r="J57" s="87">
        <f>SUM(J56:J56)</f>
        <v>181432.67</v>
      </c>
      <c r="K57" s="90"/>
      <c r="L57" s="87">
        <f>SUM(L56:L56)</f>
        <v>181432.67</v>
      </c>
      <c r="M57" s="72">
        <f>SUM(L57-H57)</f>
        <v>-31086.689999999973</v>
      </c>
    </row>
    <row r="58" spans="1:13" s="16" customFormat="1" x14ac:dyDescent="0.25">
      <c r="A58" s="47"/>
      <c r="B58" s="47"/>
      <c r="C58" s="76"/>
      <c r="D58" s="47"/>
      <c r="E58" s="47"/>
      <c r="F58" s="25"/>
      <c r="H58" s="25"/>
      <c r="I58" s="127"/>
      <c r="J58" s="25"/>
      <c r="L58" s="25"/>
      <c r="M58" s="72"/>
    </row>
    <row r="59" spans="1:13" s="16" customFormat="1" x14ac:dyDescent="0.25">
      <c r="A59" s="47" t="s">
        <v>49</v>
      </c>
      <c r="B59" s="47" t="s">
        <v>84</v>
      </c>
      <c r="C59" s="76"/>
      <c r="D59" s="84">
        <v>41090</v>
      </c>
      <c r="E59" s="47"/>
      <c r="F59" s="25">
        <v>372998.40000000002</v>
      </c>
      <c r="G59" s="94">
        <v>100</v>
      </c>
      <c r="H59" s="25">
        <v>372998.40000000002</v>
      </c>
      <c r="I59" s="127" t="s">
        <v>85</v>
      </c>
      <c r="J59" s="25">
        <v>382742.71</v>
      </c>
      <c r="K59" s="94">
        <v>100</v>
      </c>
      <c r="L59" s="25">
        <v>382742.71</v>
      </c>
      <c r="M59" s="72"/>
    </row>
    <row r="60" spans="1:13" s="16" customFormat="1" x14ac:dyDescent="0.25">
      <c r="A60" s="47"/>
      <c r="B60" s="47"/>
      <c r="C60" s="76"/>
      <c r="D60" s="47"/>
      <c r="E60" s="47"/>
      <c r="F60" s="87">
        <f>SUM(F59)</f>
        <v>372998.40000000002</v>
      </c>
      <c r="H60" s="87">
        <f>SUM(H59)</f>
        <v>372998.40000000002</v>
      </c>
      <c r="I60" s="127" t="s">
        <v>85</v>
      </c>
      <c r="J60" s="87">
        <f>SUM(J59)</f>
        <v>382742.71</v>
      </c>
      <c r="L60" s="87">
        <f>SUM(L59)</f>
        <v>382742.71</v>
      </c>
      <c r="M60" s="72">
        <f>SUM(L60-H60)</f>
        <v>9744.3099999999977</v>
      </c>
    </row>
    <row r="61" spans="1:13" s="16" customFormat="1" x14ac:dyDescent="0.25">
      <c r="A61" s="47"/>
      <c r="B61" s="47"/>
      <c r="C61" s="76"/>
      <c r="D61" s="47"/>
      <c r="E61" s="47"/>
      <c r="F61" s="25"/>
      <c r="H61" s="25"/>
      <c r="I61" s="127"/>
      <c r="J61" s="25"/>
      <c r="L61" s="25"/>
      <c r="M61" s="72"/>
    </row>
    <row r="62" spans="1:13" s="16" customFormat="1" x14ac:dyDescent="0.25">
      <c r="A62" s="47" t="s">
        <v>50</v>
      </c>
      <c r="B62" s="47" t="s">
        <v>84</v>
      </c>
      <c r="C62" s="76"/>
      <c r="D62" s="84">
        <v>41090</v>
      </c>
      <c r="E62" s="84"/>
      <c r="F62" s="25">
        <v>696079.16</v>
      </c>
      <c r="G62" s="47">
        <v>100</v>
      </c>
      <c r="H62" s="25">
        <v>696079.16</v>
      </c>
      <c r="I62" s="123" t="s">
        <v>85</v>
      </c>
      <c r="J62" s="25">
        <v>785697.73</v>
      </c>
      <c r="K62" s="47">
        <v>100</v>
      </c>
      <c r="L62" s="25">
        <v>785697.73</v>
      </c>
      <c r="M62" s="72"/>
    </row>
    <row r="63" spans="1:13" s="16" customFormat="1" x14ac:dyDescent="0.25">
      <c r="A63" s="47"/>
      <c r="B63" s="85"/>
      <c r="C63" s="109"/>
      <c r="D63" s="86"/>
      <c r="E63" s="47"/>
      <c r="F63" s="87">
        <f>SUM(F62:F62)</f>
        <v>696079.16</v>
      </c>
      <c r="G63" s="90"/>
      <c r="H63" s="87">
        <f>SUM(H62:H62)</f>
        <v>696079.16</v>
      </c>
      <c r="I63" s="127" t="s">
        <v>85</v>
      </c>
      <c r="J63" s="87">
        <f>SUM(J62:J62)</f>
        <v>785697.73</v>
      </c>
      <c r="K63" s="90"/>
      <c r="L63" s="87">
        <f>SUM(L62:L62)</f>
        <v>785697.73</v>
      </c>
      <c r="M63" s="72">
        <f>SUM(L63-H63)</f>
        <v>89618.569999999949</v>
      </c>
    </row>
    <row r="64" spans="1:13" s="16" customFormat="1" x14ac:dyDescent="0.25">
      <c r="A64" s="47"/>
      <c r="B64" s="47"/>
      <c r="C64" s="76"/>
      <c r="D64" s="47"/>
      <c r="E64" s="47"/>
      <c r="F64" s="25"/>
      <c r="G64" s="90"/>
      <c r="H64" s="25"/>
      <c r="I64" s="127"/>
      <c r="J64" s="25"/>
      <c r="K64" s="90"/>
      <c r="L64" s="25"/>
      <c r="M64" s="72"/>
    </row>
    <row r="65" spans="1:13" s="16" customFormat="1" x14ac:dyDescent="0.25">
      <c r="A65" s="47" t="s">
        <v>51</v>
      </c>
      <c r="B65" s="47" t="s">
        <v>84</v>
      </c>
      <c r="C65" s="76"/>
      <c r="D65" s="84">
        <v>41090</v>
      </c>
      <c r="E65" s="84"/>
      <c r="F65" s="25">
        <v>1007427.48</v>
      </c>
      <c r="G65" s="47">
        <v>100</v>
      </c>
      <c r="H65" s="25">
        <v>1007427.48</v>
      </c>
      <c r="I65" s="123" t="s">
        <v>85</v>
      </c>
      <c r="J65" s="25">
        <v>719164.84</v>
      </c>
      <c r="K65" s="47">
        <v>100</v>
      </c>
      <c r="L65" s="25">
        <v>719164.84</v>
      </c>
      <c r="M65" s="72"/>
    </row>
    <row r="66" spans="1:13" s="16" customFormat="1" x14ac:dyDescent="0.25">
      <c r="A66" s="47"/>
      <c r="B66" s="47"/>
      <c r="C66" s="76"/>
      <c r="D66" s="47"/>
      <c r="E66" s="47"/>
      <c r="F66" s="87">
        <f>SUM(F65)</f>
        <v>1007427.48</v>
      </c>
      <c r="G66" s="90"/>
      <c r="H66" s="87">
        <f>SUM(H65)</f>
        <v>1007427.48</v>
      </c>
      <c r="I66" s="127" t="s">
        <v>85</v>
      </c>
      <c r="J66" s="87">
        <f>SUM(J65)</f>
        <v>719164.84</v>
      </c>
      <c r="K66" s="90"/>
      <c r="L66" s="87">
        <f>SUM(L65)</f>
        <v>719164.84</v>
      </c>
      <c r="M66" s="72">
        <f>SUM(L66-H66)</f>
        <v>-288262.64</v>
      </c>
    </row>
    <row r="67" spans="1:13" s="16" customFormat="1" x14ac:dyDescent="0.25">
      <c r="A67" s="47"/>
      <c r="B67" s="47"/>
      <c r="C67" s="76"/>
      <c r="D67" s="47"/>
      <c r="E67" s="47"/>
      <c r="F67" s="25"/>
      <c r="G67" s="90"/>
      <c r="H67" s="25"/>
      <c r="I67" s="127"/>
      <c r="J67" s="25"/>
      <c r="K67" s="90"/>
      <c r="L67" s="25"/>
      <c r="M67" s="72"/>
    </row>
    <row r="68" spans="1:13" s="16" customFormat="1" x14ac:dyDescent="0.25">
      <c r="A68" s="47" t="s">
        <v>20</v>
      </c>
      <c r="B68" s="47" t="s">
        <v>84</v>
      </c>
      <c r="C68" s="76"/>
      <c r="D68" s="84">
        <v>41090</v>
      </c>
      <c r="E68" s="84"/>
      <c r="F68" s="25">
        <v>769336.55</v>
      </c>
      <c r="G68" s="47">
        <v>100</v>
      </c>
      <c r="H68" s="25">
        <v>769336.55</v>
      </c>
      <c r="I68" s="123" t="s">
        <v>85</v>
      </c>
      <c r="J68" s="25">
        <v>775448.1</v>
      </c>
      <c r="K68" s="47">
        <v>100</v>
      </c>
      <c r="L68" s="25">
        <v>775448.1</v>
      </c>
      <c r="M68" s="72"/>
    </row>
    <row r="69" spans="1:13" s="16" customFormat="1" x14ac:dyDescent="0.25">
      <c r="A69" s="47"/>
      <c r="B69" s="47"/>
      <c r="C69" s="76"/>
      <c r="D69" s="47"/>
      <c r="E69" s="47"/>
      <c r="F69" s="87">
        <f>SUM(F68:F68)</f>
        <v>769336.55</v>
      </c>
      <c r="G69" s="90"/>
      <c r="H69" s="87">
        <f>SUM(H68:H68)</f>
        <v>769336.55</v>
      </c>
      <c r="I69" s="127" t="s">
        <v>85</v>
      </c>
      <c r="J69" s="87">
        <f>SUM(J68:J68)</f>
        <v>775448.1</v>
      </c>
      <c r="K69" s="90"/>
      <c r="L69" s="87">
        <f>SUM(L68:L68)</f>
        <v>775448.1</v>
      </c>
      <c r="M69" s="72">
        <f>SUM(L69-H69)</f>
        <v>6111.5499999999302</v>
      </c>
    </row>
    <row r="70" spans="1:13" s="16" customFormat="1" x14ac:dyDescent="0.25">
      <c r="A70" s="47"/>
      <c r="B70" s="47"/>
      <c r="C70" s="76"/>
      <c r="D70" s="47"/>
      <c r="E70" s="47"/>
      <c r="F70" s="87"/>
      <c r="G70" s="90"/>
      <c r="H70" s="87"/>
      <c r="I70" s="127"/>
      <c r="J70" s="87"/>
      <c r="K70" s="90"/>
      <c r="L70" s="87"/>
      <c r="M70" s="72"/>
    </row>
    <row r="71" spans="1:13" x14ac:dyDescent="0.25">
      <c r="A71"/>
      <c r="B71" s="74"/>
      <c r="G71" s="131">
        <v>40969</v>
      </c>
      <c r="K71" s="131">
        <v>41090</v>
      </c>
    </row>
    <row r="73" spans="1:13" x14ac:dyDescent="0.25">
      <c r="A73" s="75" t="s">
        <v>75</v>
      </c>
      <c r="B73" s="70" t="s">
        <v>29</v>
      </c>
      <c r="C73" s="76" t="s">
        <v>30</v>
      </c>
      <c r="D73" s="75" t="s">
        <v>76</v>
      </c>
      <c r="E73" s="75"/>
      <c r="F73" s="77" t="s">
        <v>77</v>
      </c>
      <c r="G73" s="78" t="s">
        <v>78</v>
      </c>
      <c r="J73" s="77" t="s">
        <v>77</v>
      </c>
      <c r="K73" s="78" t="s">
        <v>78</v>
      </c>
      <c r="M73" s="72" t="s">
        <v>79</v>
      </c>
    </row>
    <row r="74" spans="1:13" x14ac:dyDescent="0.25">
      <c r="B74" s="70" t="s">
        <v>37</v>
      </c>
      <c r="C74" s="76" t="s">
        <v>38</v>
      </c>
      <c r="D74" s="75" t="s">
        <v>80</v>
      </c>
      <c r="E74" s="75"/>
      <c r="F74" s="77" t="s">
        <v>81</v>
      </c>
      <c r="G74" s="71" t="s">
        <v>82</v>
      </c>
      <c r="H74" s="77" t="s">
        <v>83</v>
      </c>
      <c r="J74" s="77" t="s">
        <v>81</v>
      </c>
      <c r="K74" s="71" t="s">
        <v>82</v>
      </c>
      <c r="L74" s="77" t="s">
        <v>83</v>
      </c>
      <c r="M74" s="72" t="s">
        <v>23</v>
      </c>
    </row>
    <row r="75" spans="1:13" s="83" customFormat="1" ht="5.25" customHeight="1" x14ac:dyDescent="0.25">
      <c r="A75" s="79"/>
      <c r="B75" s="79"/>
      <c r="C75" s="106"/>
      <c r="D75" s="79"/>
      <c r="E75" s="79"/>
      <c r="F75" s="81"/>
      <c r="G75" s="82"/>
      <c r="H75" s="81"/>
      <c r="I75" s="124"/>
      <c r="J75" s="81"/>
      <c r="K75" s="82"/>
      <c r="L75" s="81"/>
      <c r="M75" s="81"/>
    </row>
    <row r="76" spans="1:13" s="16" customFormat="1" x14ac:dyDescent="0.25">
      <c r="A76" s="47" t="s">
        <v>21</v>
      </c>
      <c r="B76" s="47" t="s">
        <v>84</v>
      </c>
      <c r="C76" s="110"/>
      <c r="D76" s="84">
        <v>41090</v>
      </c>
      <c r="E76" s="84"/>
      <c r="F76" s="25">
        <v>571616.05000000005</v>
      </c>
      <c r="G76" s="47">
        <v>100</v>
      </c>
      <c r="H76" s="25">
        <v>571616.05000000005</v>
      </c>
      <c r="I76" s="123" t="s">
        <v>85</v>
      </c>
      <c r="J76" s="25">
        <v>618783.84</v>
      </c>
      <c r="K76" s="47">
        <v>100</v>
      </c>
      <c r="L76" s="25">
        <v>618783.84</v>
      </c>
      <c r="M76" s="72"/>
    </row>
    <row r="77" spans="1:13" s="16" customFormat="1" x14ac:dyDescent="0.25">
      <c r="A77" s="49"/>
      <c r="B77" s="85"/>
      <c r="C77" s="109"/>
      <c r="D77" s="86"/>
      <c r="E77" s="49"/>
      <c r="F77" s="87">
        <f>SUM(F76:F76)</f>
        <v>571616.05000000005</v>
      </c>
      <c r="G77" s="90"/>
      <c r="H77" s="87">
        <f>SUM(H76:H76)</f>
        <v>571616.05000000005</v>
      </c>
      <c r="I77" s="127" t="s">
        <v>85</v>
      </c>
      <c r="J77" s="87">
        <f>SUM(J76:J76)</f>
        <v>618783.84</v>
      </c>
      <c r="K77" s="90"/>
      <c r="L77" s="87">
        <f>SUM(L76:L76)</f>
        <v>618783.84</v>
      </c>
      <c r="M77" s="72">
        <f>SUM(L77-H77)</f>
        <v>47167.789999999921</v>
      </c>
    </row>
    <row r="78" spans="1:13" s="16" customFormat="1" x14ac:dyDescent="0.25">
      <c r="A78" s="49"/>
      <c r="B78" s="47"/>
      <c r="C78" s="110"/>
      <c r="D78" s="49"/>
      <c r="E78" s="49"/>
      <c r="F78" s="87"/>
      <c r="G78" s="90"/>
      <c r="H78" s="87"/>
      <c r="I78" s="127"/>
      <c r="J78" s="87"/>
      <c r="K78" s="90"/>
      <c r="L78" s="87"/>
      <c r="M78" s="72"/>
    </row>
    <row r="79" spans="1:13" s="16" customFormat="1" outlineLevel="1" x14ac:dyDescent="0.25">
      <c r="A79" s="47" t="s">
        <v>22</v>
      </c>
      <c r="B79" s="47" t="s">
        <v>84</v>
      </c>
      <c r="C79" s="76"/>
      <c r="D79" s="84">
        <v>41090</v>
      </c>
      <c r="E79" s="84"/>
      <c r="F79" s="25">
        <v>8892274.75</v>
      </c>
      <c r="G79" s="47">
        <v>100</v>
      </c>
      <c r="H79" s="25">
        <v>8892274.75</v>
      </c>
      <c r="I79" s="127" t="s">
        <v>85</v>
      </c>
      <c r="J79" s="25">
        <v>8251523.3899999997</v>
      </c>
      <c r="K79" s="47">
        <v>100</v>
      </c>
      <c r="L79" s="25">
        <v>8251523.3899999997</v>
      </c>
      <c r="M79" s="72"/>
    </row>
    <row r="80" spans="1:13" s="16" customFormat="1" x14ac:dyDescent="0.25">
      <c r="A80" s="47"/>
      <c r="B80" s="47"/>
      <c r="C80" s="76"/>
      <c r="D80" s="160"/>
      <c r="E80" s="47"/>
      <c r="F80" s="87">
        <f>SUM(F79:F79)</f>
        <v>8892274.75</v>
      </c>
      <c r="G80" s="90"/>
      <c r="H80" s="87">
        <f>SUM(H79:H79)</f>
        <v>8892274.75</v>
      </c>
      <c r="I80" s="123" t="s">
        <v>85</v>
      </c>
      <c r="J80" s="87">
        <f>SUM(J79:J79)</f>
        <v>8251523.3899999997</v>
      </c>
      <c r="K80" s="90"/>
      <c r="L80" s="87">
        <f>SUM(L79:L79)</f>
        <v>8251523.3899999997</v>
      </c>
      <c r="M80" s="72">
        <f>SUM(L80-H80)</f>
        <v>-640751.36000000034</v>
      </c>
    </row>
    <row r="81" spans="1:13" s="16" customFormat="1" x14ac:dyDescent="0.25">
      <c r="A81" s="47"/>
      <c r="B81" s="47"/>
      <c r="C81" s="76"/>
      <c r="D81" s="84"/>
      <c r="E81" s="47"/>
      <c r="F81" s="25"/>
      <c r="G81" s="90"/>
      <c r="H81" s="25"/>
      <c r="I81" s="123"/>
      <c r="J81" s="25"/>
      <c r="K81" s="90"/>
      <c r="L81" s="25"/>
      <c r="M81" s="72"/>
    </row>
    <row r="82" spans="1:13" ht="13" x14ac:dyDescent="0.3">
      <c r="A82" s="95" t="s">
        <v>90</v>
      </c>
      <c r="F82" s="39">
        <v>51391660.509999998</v>
      </c>
      <c r="G82" s="89"/>
      <c r="H82" s="39">
        <v>51391660.509999998</v>
      </c>
      <c r="I82" s="126" t="s">
        <v>85</v>
      </c>
      <c r="J82" s="39">
        <v>45858346.560000002</v>
      </c>
      <c r="K82" s="89"/>
      <c r="L82" s="39">
        <v>45858346.560000002</v>
      </c>
      <c r="M82" s="96">
        <f>SUM(L82-H82)</f>
        <v>-5533313.9499999955</v>
      </c>
    </row>
    <row r="83" spans="1:13" x14ac:dyDescent="0.25">
      <c r="A83" s="70" t="s">
        <v>91</v>
      </c>
      <c r="B83" s="97" t="s">
        <v>92</v>
      </c>
      <c r="G83" s="90"/>
      <c r="K83" s="90"/>
    </row>
    <row r="84" spans="1:13" ht="4.5" customHeight="1" x14ac:dyDescent="0.25">
      <c r="I84" s="130"/>
    </row>
    <row r="85" spans="1:13" x14ac:dyDescent="0.25">
      <c r="I85" s="130"/>
    </row>
    <row r="86" spans="1:13" x14ac:dyDescent="0.25">
      <c r="I86" s="130"/>
    </row>
    <row r="87" spans="1:13" x14ac:dyDescent="0.25">
      <c r="I87" s="130"/>
    </row>
    <row r="88" spans="1:13" x14ac:dyDescent="0.25">
      <c r="I88" s="130"/>
    </row>
    <row r="89" spans="1:13" x14ac:dyDescent="0.25">
      <c r="I89" s="130"/>
    </row>
    <row r="90" spans="1:13" x14ac:dyDescent="0.25">
      <c r="I90" s="130"/>
    </row>
    <row r="91" spans="1:13" x14ac:dyDescent="0.25">
      <c r="I91" s="130"/>
    </row>
    <row r="92" spans="1:13" x14ac:dyDescent="0.25">
      <c r="I92" s="130"/>
    </row>
    <row r="93" spans="1:13" x14ac:dyDescent="0.25">
      <c r="I93" s="130"/>
    </row>
    <row r="94" spans="1:13" x14ac:dyDescent="0.25">
      <c r="I94" s="130"/>
    </row>
    <row r="95" spans="1:13" x14ac:dyDescent="0.25">
      <c r="I95" s="130"/>
    </row>
    <row r="96" spans="1:13" x14ac:dyDescent="0.25">
      <c r="I96" s="130"/>
    </row>
    <row r="97" spans="9:9" x14ac:dyDescent="0.25">
      <c r="I97" s="130"/>
    </row>
    <row r="98" spans="9:9" x14ac:dyDescent="0.25">
      <c r="I98" s="130"/>
    </row>
    <row r="99" spans="9:9" x14ac:dyDescent="0.25">
      <c r="I99" s="130"/>
    </row>
    <row r="100" spans="9:9" x14ac:dyDescent="0.25">
      <c r="I100" s="130"/>
    </row>
    <row r="101" spans="9:9" x14ac:dyDescent="0.25">
      <c r="I101" s="130"/>
    </row>
    <row r="102" spans="9:9" x14ac:dyDescent="0.25">
      <c r="I102" s="130"/>
    </row>
    <row r="103" spans="9:9" x14ac:dyDescent="0.25">
      <c r="I103" s="130"/>
    </row>
    <row r="104" spans="9:9" x14ac:dyDescent="0.25">
      <c r="I104" s="130"/>
    </row>
    <row r="105" spans="9:9" x14ac:dyDescent="0.25">
      <c r="I105" s="130"/>
    </row>
    <row r="106" spans="9:9" x14ac:dyDescent="0.25">
      <c r="I106" s="130"/>
    </row>
    <row r="107" spans="9:9" x14ac:dyDescent="0.25">
      <c r="I107" s="130"/>
    </row>
    <row r="108" spans="9:9" x14ac:dyDescent="0.25">
      <c r="I108" s="130"/>
    </row>
    <row r="109" spans="9:9" x14ac:dyDescent="0.25">
      <c r="I109" s="130"/>
    </row>
    <row r="110" spans="9:9" x14ac:dyDescent="0.25">
      <c r="I110" s="130"/>
    </row>
    <row r="111" spans="9:9" x14ac:dyDescent="0.25">
      <c r="I111" s="130"/>
    </row>
    <row r="112" spans="9:9" x14ac:dyDescent="0.25">
      <c r="I112" s="130"/>
    </row>
    <row r="113" spans="9:9" x14ac:dyDescent="0.25">
      <c r="I113" s="130"/>
    </row>
    <row r="114" spans="9:9" x14ac:dyDescent="0.25">
      <c r="I114" s="130"/>
    </row>
    <row r="115" spans="9:9" x14ac:dyDescent="0.25">
      <c r="I115" s="130"/>
    </row>
    <row r="116" spans="9:9" x14ac:dyDescent="0.25">
      <c r="I116" s="130"/>
    </row>
    <row r="117" spans="9:9" x14ac:dyDescent="0.25">
      <c r="I117" s="130"/>
    </row>
    <row r="118" spans="9:9" x14ac:dyDescent="0.25">
      <c r="I118" s="130"/>
    </row>
    <row r="119" spans="9:9" x14ac:dyDescent="0.25">
      <c r="I119" s="130"/>
    </row>
    <row r="120" spans="9:9" x14ac:dyDescent="0.25">
      <c r="I120" s="130"/>
    </row>
    <row r="121" spans="9:9" x14ac:dyDescent="0.25">
      <c r="I121" s="130"/>
    </row>
    <row r="122" spans="9:9" x14ac:dyDescent="0.25">
      <c r="I122" s="130"/>
    </row>
    <row r="123" spans="9:9" x14ac:dyDescent="0.25">
      <c r="I123" s="130"/>
    </row>
    <row r="124" spans="9:9" x14ac:dyDescent="0.25">
      <c r="I124" s="130"/>
    </row>
    <row r="125" spans="9:9" x14ac:dyDescent="0.25">
      <c r="I125" s="130"/>
    </row>
    <row r="126" spans="9:9" x14ac:dyDescent="0.25">
      <c r="I126" s="130"/>
    </row>
    <row r="127" spans="9:9" x14ac:dyDescent="0.25">
      <c r="I127" s="130"/>
    </row>
    <row r="128" spans="9:9" x14ac:dyDescent="0.25">
      <c r="I128" s="130"/>
    </row>
    <row r="129" spans="9:9" x14ac:dyDescent="0.25">
      <c r="I129" s="130"/>
    </row>
    <row r="130" spans="9:9" x14ac:dyDescent="0.25">
      <c r="I130" s="130"/>
    </row>
    <row r="131" spans="9:9" x14ac:dyDescent="0.25">
      <c r="I131" s="130"/>
    </row>
    <row r="132" spans="9:9" x14ac:dyDescent="0.25">
      <c r="I132" s="130"/>
    </row>
    <row r="133" spans="9:9" x14ac:dyDescent="0.25">
      <c r="I133" s="130"/>
    </row>
    <row r="134" spans="9:9" x14ac:dyDescent="0.25">
      <c r="I134" s="130"/>
    </row>
    <row r="135" spans="9:9" x14ac:dyDescent="0.25">
      <c r="I135" s="130"/>
    </row>
    <row r="136" spans="9:9" x14ac:dyDescent="0.25">
      <c r="I136" s="130"/>
    </row>
    <row r="137" spans="9:9" x14ac:dyDescent="0.25">
      <c r="I137" s="130"/>
    </row>
    <row r="138" spans="9:9" x14ac:dyDescent="0.25">
      <c r="I138" s="130"/>
    </row>
    <row r="139" spans="9:9" x14ac:dyDescent="0.25">
      <c r="I139" s="130"/>
    </row>
    <row r="140" spans="9:9" x14ac:dyDescent="0.25">
      <c r="I140" s="130"/>
    </row>
    <row r="141" spans="9:9" x14ac:dyDescent="0.25">
      <c r="I141" s="130"/>
    </row>
    <row r="142" spans="9:9" x14ac:dyDescent="0.25">
      <c r="I142" s="130"/>
    </row>
    <row r="143" spans="9:9" x14ac:dyDescent="0.25">
      <c r="I143" s="130"/>
    </row>
    <row r="144" spans="9:9" x14ac:dyDescent="0.25">
      <c r="I144" s="130"/>
    </row>
    <row r="145" spans="9:9" x14ac:dyDescent="0.25">
      <c r="I145" s="130"/>
    </row>
    <row r="146" spans="9:9" x14ac:dyDescent="0.25">
      <c r="I146" s="130"/>
    </row>
    <row r="147" spans="9:9" x14ac:dyDescent="0.25">
      <c r="I147" s="130"/>
    </row>
    <row r="148" spans="9:9" x14ac:dyDescent="0.25">
      <c r="I148" s="130"/>
    </row>
    <row r="149" spans="9:9" x14ac:dyDescent="0.25">
      <c r="I149" s="130"/>
    </row>
    <row r="150" spans="9:9" x14ac:dyDescent="0.25">
      <c r="I150" s="130"/>
    </row>
    <row r="151" spans="9:9" x14ac:dyDescent="0.25">
      <c r="I151" s="130"/>
    </row>
    <row r="152" spans="9:9" x14ac:dyDescent="0.25">
      <c r="I152" s="130"/>
    </row>
    <row r="153" spans="9:9" x14ac:dyDescent="0.25">
      <c r="I153" s="130"/>
    </row>
    <row r="154" spans="9:9" x14ac:dyDescent="0.25">
      <c r="I154" s="130"/>
    </row>
    <row r="155" spans="9:9" x14ac:dyDescent="0.25">
      <c r="I155" s="130"/>
    </row>
    <row r="156" spans="9:9" x14ac:dyDescent="0.25">
      <c r="I156" s="130"/>
    </row>
    <row r="157" spans="9:9" x14ac:dyDescent="0.25">
      <c r="I157" s="130"/>
    </row>
    <row r="158" spans="9:9" x14ac:dyDescent="0.25">
      <c r="I158" s="130"/>
    </row>
    <row r="159" spans="9:9" x14ac:dyDescent="0.25">
      <c r="I159" s="130"/>
    </row>
    <row r="160" spans="9:9" x14ac:dyDescent="0.25">
      <c r="I160" s="130"/>
    </row>
    <row r="161" spans="9:9" x14ac:dyDescent="0.25">
      <c r="I161" s="130"/>
    </row>
    <row r="162" spans="9:9" x14ac:dyDescent="0.25">
      <c r="I162" s="130"/>
    </row>
    <row r="163" spans="9:9" x14ac:dyDescent="0.25">
      <c r="I163" s="130"/>
    </row>
    <row r="164" spans="9:9" x14ac:dyDescent="0.25">
      <c r="I164" s="130"/>
    </row>
    <row r="165" spans="9:9" x14ac:dyDescent="0.25">
      <c r="I165" s="130"/>
    </row>
    <row r="166" spans="9:9" x14ac:dyDescent="0.25">
      <c r="I166" s="130"/>
    </row>
    <row r="167" spans="9:9" x14ac:dyDescent="0.25">
      <c r="I167" s="130"/>
    </row>
    <row r="168" spans="9:9" x14ac:dyDescent="0.25">
      <c r="I168" s="130"/>
    </row>
    <row r="169" spans="9:9" x14ac:dyDescent="0.25">
      <c r="I169" s="130"/>
    </row>
    <row r="170" spans="9:9" x14ac:dyDescent="0.25">
      <c r="I170" s="130"/>
    </row>
    <row r="171" spans="9:9" x14ac:dyDescent="0.25">
      <c r="I171" s="130"/>
    </row>
    <row r="172" spans="9:9" x14ac:dyDescent="0.25">
      <c r="I172" s="130"/>
    </row>
    <row r="173" spans="9:9" x14ac:dyDescent="0.25">
      <c r="I173" s="130"/>
    </row>
    <row r="174" spans="9:9" x14ac:dyDescent="0.25">
      <c r="I174" s="130"/>
    </row>
    <row r="175" spans="9:9" x14ac:dyDescent="0.25">
      <c r="I175" s="130"/>
    </row>
    <row r="176" spans="9:9" x14ac:dyDescent="0.25">
      <c r="I176" s="130"/>
    </row>
    <row r="177" spans="9:9" x14ac:dyDescent="0.25">
      <c r="I177" s="130"/>
    </row>
    <row r="178" spans="9:9" x14ac:dyDescent="0.25">
      <c r="I178" s="130"/>
    </row>
    <row r="179" spans="9:9" x14ac:dyDescent="0.25">
      <c r="I179" s="130"/>
    </row>
    <row r="180" spans="9:9" x14ac:dyDescent="0.25">
      <c r="I180" s="130"/>
    </row>
    <row r="181" spans="9:9" x14ac:dyDescent="0.25">
      <c r="I181" s="130"/>
    </row>
    <row r="182" spans="9:9" x14ac:dyDescent="0.25">
      <c r="I182" s="130"/>
    </row>
    <row r="183" spans="9:9" x14ac:dyDescent="0.25">
      <c r="I183" s="130"/>
    </row>
    <row r="184" spans="9:9" x14ac:dyDescent="0.25">
      <c r="I184" s="130"/>
    </row>
    <row r="185" spans="9:9" x14ac:dyDescent="0.25">
      <c r="I185" s="130"/>
    </row>
    <row r="186" spans="9:9" x14ac:dyDescent="0.25">
      <c r="I186" s="130"/>
    </row>
    <row r="187" spans="9:9" x14ac:dyDescent="0.25">
      <c r="I187" s="130"/>
    </row>
    <row r="188" spans="9:9" x14ac:dyDescent="0.25">
      <c r="I188" s="130"/>
    </row>
    <row r="189" spans="9:9" x14ac:dyDescent="0.25">
      <c r="I189" s="130"/>
    </row>
    <row r="190" spans="9:9" x14ac:dyDescent="0.25">
      <c r="I190" s="130"/>
    </row>
    <row r="191" spans="9:9" x14ac:dyDescent="0.25">
      <c r="I191" s="130"/>
    </row>
    <row r="192" spans="9:9" x14ac:dyDescent="0.25">
      <c r="I192" s="130"/>
    </row>
    <row r="193" spans="9:9" x14ac:dyDescent="0.25">
      <c r="I193" s="130"/>
    </row>
    <row r="194" spans="9:9" x14ac:dyDescent="0.25">
      <c r="I194" s="130"/>
    </row>
    <row r="195" spans="9:9" x14ac:dyDescent="0.25">
      <c r="I195" s="130"/>
    </row>
    <row r="196" spans="9:9" x14ac:dyDescent="0.25">
      <c r="I196" s="130"/>
    </row>
    <row r="197" spans="9:9" x14ac:dyDescent="0.25">
      <c r="I197" s="130"/>
    </row>
    <row r="198" spans="9:9" x14ac:dyDescent="0.25">
      <c r="I198" s="130"/>
    </row>
    <row r="199" spans="9:9" x14ac:dyDescent="0.25">
      <c r="I199" s="130"/>
    </row>
    <row r="200" spans="9:9" x14ac:dyDescent="0.25">
      <c r="I200" s="130"/>
    </row>
    <row r="201" spans="9:9" x14ac:dyDescent="0.25">
      <c r="I201" s="130"/>
    </row>
    <row r="202" spans="9:9" x14ac:dyDescent="0.25">
      <c r="I202" s="130"/>
    </row>
    <row r="203" spans="9:9" x14ac:dyDescent="0.25">
      <c r="I203" s="130"/>
    </row>
    <row r="204" spans="9:9" x14ac:dyDescent="0.25">
      <c r="I204" s="130"/>
    </row>
    <row r="205" spans="9:9" x14ac:dyDescent="0.25">
      <c r="I205" s="130"/>
    </row>
    <row r="206" spans="9:9" x14ac:dyDescent="0.25">
      <c r="I206" s="130"/>
    </row>
    <row r="207" spans="9:9" x14ac:dyDescent="0.25">
      <c r="I207" s="130"/>
    </row>
    <row r="208" spans="9:9" x14ac:dyDescent="0.25">
      <c r="I208" s="130"/>
    </row>
    <row r="209" spans="9:9" x14ac:dyDescent="0.25">
      <c r="I209" s="130"/>
    </row>
    <row r="210" spans="9:9" x14ac:dyDescent="0.25">
      <c r="I210" s="130"/>
    </row>
    <row r="211" spans="9:9" x14ac:dyDescent="0.25">
      <c r="I211" s="130"/>
    </row>
  </sheetData>
  <phoneticPr fontId="5" type="noConversion"/>
  <printOptions gridLines="1"/>
  <pageMargins left="0.5" right="0" top="0.98402777777777795" bottom="0.75" header="0.5" footer="0.5"/>
  <pageSetup paperSize="5" firstPageNumber="5" orientation="landscape" useFirstPageNumber="1" horizontalDpi="4294967294" verticalDpi="300" r:id="rId1"/>
  <headerFooter alignWithMargins="0">
    <oddHeader>&amp;CMarket Value Comparison</oddHeader>
    <oddFooter>&amp;C&amp;P</oddFooter>
  </headerFooter>
  <rowBreaks count="1" manualBreakCount="1">
    <brk id="30" max="16383" man="1"/>
  </rowBreaks>
  <cellWatches>
    <cellWatch r="J82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E21"/>
  <sheetViews>
    <sheetView showGridLines="0" topLeftCell="B1" workbookViewId="0">
      <selection activeCell="G25" sqref="G25"/>
    </sheetView>
  </sheetViews>
  <sheetFormatPr defaultRowHeight="12.5" x14ac:dyDescent="0.25"/>
  <cols>
    <col min="1" max="1" width="35.81640625" customWidth="1"/>
    <col min="2" max="2" width="11.26953125" customWidth="1"/>
    <col min="3" max="3" width="13.26953125" customWidth="1"/>
    <col min="4" max="4" width="11.7265625" customWidth="1"/>
    <col min="5" max="5" width="18" customWidth="1"/>
  </cols>
  <sheetData>
    <row r="13" spans="2:5" ht="15.5" x14ac:dyDescent="0.35">
      <c r="B13" s="98"/>
    </row>
    <row r="14" spans="2:5" ht="35" x14ac:dyDescent="0.7">
      <c r="B14" s="98"/>
      <c r="E14" s="99" t="s">
        <v>93</v>
      </c>
    </row>
    <row r="17" spans="5:5" ht="17.5" x14ac:dyDescent="0.35">
      <c r="E17" s="100" t="s">
        <v>94</v>
      </c>
    </row>
    <row r="20" spans="5:5" x14ac:dyDescent="0.25">
      <c r="E20" s="73" t="s">
        <v>95</v>
      </c>
    </row>
    <row r="21" spans="5:5" x14ac:dyDescent="0.25">
      <c r="E21" s="101">
        <v>41090</v>
      </c>
    </row>
  </sheetData>
  <phoneticPr fontId="5" type="noConversion"/>
  <pageMargins left="0.74791666666666667" right="0.74791666666666667" top="0.98402777777777772" bottom="0.98402777777777772" header="0.51180555555555551" footer="0.5"/>
  <pageSetup paperSize="5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N32"/>
  <sheetViews>
    <sheetView showGridLines="0" topLeftCell="B1" workbookViewId="0">
      <selection activeCell="N38" sqref="N38"/>
    </sheetView>
  </sheetViews>
  <sheetFormatPr defaultRowHeight="12.5" x14ac:dyDescent="0.25"/>
  <cols>
    <col min="7" max="7" width="17.26953125" customWidth="1"/>
  </cols>
  <sheetData>
    <row r="1" spans="3:14" ht="15.5" x14ac:dyDescent="0.35">
      <c r="C1" s="102" t="s">
        <v>96</v>
      </c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spans="3:14" ht="15.5" x14ac:dyDescent="0.35">
      <c r="C2" s="102" t="s">
        <v>97</v>
      </c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</row>
    <row r="3" spans="3:14" ht="15.5" x14ac:dyDescent="0.35"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</row>
    <row r="4" spans="3:14" ht="15.5" x14ac:dyDescent="0.35">
      <c r="C4" s="102" t="s">
        <v>98</v>
      </c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</row>
    <row r="5" spans="3:14" ht="15.5" x14ac:dyDescent="0.35">
      <c r="C5" s="102" t="s">
        <v>99</v>
      </c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3:14" ht="15.5" x14ac:dyDescent="0.35">
      <c r="C6" s="102" t="s">
        <v>100</v>
      </c>
      <c r="D6" s="102"/>
      <c r="E6" s="102"/>
      <c r="F6" s="102"/>
      <c r="G6" s="102"/>
      <c r="H6" s="102" t="s">
        <v>101</v>
      </c>
      <c r="I6" s="102"/>
      <c r="J6" s="102"/>
      <c r="K6" s="102"/>
      <c r="L6" s="102"/>
      <c r="M6" s="102"/>
      <c r="N6" s="102"/>
    </row>
    <row r="7" spans="3:14" ht="15.5" x14ac:dyDescent="0.35"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</row>
    <row r="8" spans="3:14" ht="15.5" x14ac:dyDescent="0.35">
      <c r="C8" s="102" t="s">
        <v>102</v>
      </c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</row>
    <row r="9" spans="3:14" ht="16.5" customHeight="1" x14ac:dyDescent="0.35">
      <c r="C9" s="102" t="s">
        <v>103</v>
      </c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</row>
    <row r="10" spans="3:14" ht="15.5" x14ac:dyDescent="0.35"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</row>
    <row r="11" spans="3:14" ht="15.5" x14ac:dyDescent="0.35"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</row>
    <row r="12" spans="3:14" ht="15.5" x14ac:dyDescent="0.35"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</row>
    <row r="13" spans="3:14" ht="15.5" x14ac:dyDescent="0.35"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</row>
    <row r="14" spans="3:14" ht="15.5" x14ac:dyDescent="0.35"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</row>
    <row r="15" spans="3:14" ht="15.5" x14ac:dyDescent="0.35">
      <c r="C15" s="103"/>
      <c r="D15" s="103"/>
      <c r="E15" s="103"/>
      <c r="F15" s="103"/>
      <c r="G15" s="102"/>
      <c r="H15" s="102"/>
      <c r="I15" s="103"/>
      <c r="J15" s="103"/>
      <c r="K15" s="103"/>
      <c r="L15" s="103"/>
      <c r="M15" s="102"/>
      <c r="N15" s="102"/>
    </row>
    <row r="16" spans="3:14" ht="15.5" x14ac:dyDescent="0.35">
      <c r="C16" s="104" t="s">
        <v>110</v>
      </c>
      <c r="D16" s="102" t="s">
        <v>111</v>
      </c>
      <c r="E16" s="102"/>
      <c r="F16" s="102"/>
      <c r="G16" s="102"/>
      <c r="H16" s="102"/>
      <c r="I16" s="102" t="s">
        <v>114</v>
      </c>
      <c r="J16" s="102"/>
      <c r="K16" s="102"/>
      <c r="L16" s="102"/>
      <c r="M16" s="102"/>
      <c r="N16" s="102"/>
    </row>
    <row r="17" spans="3:14" ht="15.5" x14ac:dyDescent="0.35">
      <c r="C17" s="104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</row>
    <row r="18" spans="3:14" ht="15.5" x14ac:dyDescent="0.35">
      <c r="C18" s="104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</row>
    <row r="19" spans="3:14" ht="15.5" x14ac:dyDescent="0.35"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</row>
    <row r="20" spans="3:14" ht="15.5" x14ac:dyDescent="0.35">
      <c r="C20" s="103"/>
      <c r="D20" s="103"/>
      <c r="E20" s="103"/>
      <c r="F20" s="103"/>
      <c r="G20" s="102"/>
      <c r="H20" s="102"/>
      <c r="I20" s="103"/>
      <c r="J20" s="103"/>
      <c r="K20" s="103"/>
      <c r="L20" s="103"/>
      <c r="M20" s="102"/>
      <c r="N20" s="102"/>
    </row>
    <row r="21" spans="3:14" ht="15.5" x14ac:dyDescent="0.35">
      <c r="C21" s="102" t="s">
        <v>104</v>
      </c>
      <c r="D21" s="102"/>
      <c r="E21" s="102"/>
      <c r="F21" s="102"/>
      <c r="G21" s="102"/>
      <c r="H21" s="102"/>
      <c r="I21" s="102" t="s">
        <v>105</v>
      </c>
      <c r="J21" s="102"/>
      <c r="K21" s="102"/>
      <c r="L21" s="102"/>
      <c r="M21" s="102"/>
      <c r="N21" s="102"/>
    </row>
    <row r="22" spans="3:14" ht="15.5" x14ac:dyDescent="0.35"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</row>
    <row r="23" spans="3:14" ht="15.5" x14ac:dyDescent="0.35"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</row>
    <row r="24" spans="3:14" ht="15.5" x14ac:dyDescent="0.35"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</row>
    <row r="25" spans="3:14" ht="15.5" x14ac:dyDescent="0.35"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</row>
    <row r="26" spans="3:14" ht="15.5" x14ac:dyDescent="0.35">
      <c r="C26" s="103"/>
      <c r="D26" s="103"/>
      <c r="E26" s="103"/>
      <c r="F26" s="103"/>
      <c r="G26" s="102"/>
      <c r="H26" s="102"/>
      <c r="I26" s="103"/>
      <c r="J26" s="103"/>
      <c r="K26" s="103"/>
      <c r="L26" s="103"/>
      <c r="M26" s="102"/>
      <c r="N26" s="102"/>
    </row>
    <row r="27" spans="3:14" ht="15.5" x14ac:dyDescent="0.35">
      <c r="C27" s="102" t="s">
        <v>106</v>
      </c>
      <c r="D27" s="102"/>
      <c r="E27" s="102"/>
      <c r="F27" s="102"/>
      <c r="G27" s="102"/>
      <c r="H27" s="102"/>
      <c r="I27" s="102" t="s">
        <v>107</v>
      </c>
      <c r="J27" s="102"/>
      <c r="K27" s="102"/>
      <c r="L27" s="102"/>
      <c r="M27" s="102"/>
      <c r="N27" s="102"/>
    </row>
    <row r="28" spans="3:14" ht="15.5" x14ac:dyDescent="0.35"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</row>
    <row r="29" spans="3:14" ht="15.5" x14ac:dyDescent="0.35"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</row>
    <row r="30" spans="3:14" ht="15.5" x14ac:dyDescent="0.35"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</row>
    <row r="31" spans="3:14" ht="15.5" x14ac:dyDescent="0.35"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</row>
    <row r="32" spans="3:14" ht="15.5" x14ac:dyDescent="0.35"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</row>
  </sheetData>
  <phoneticPr fontId="5" type="noConversion"/>
  <pageMargins left="0.74791666666666667" right="0.74791666666666667" top="0.98402777777777772" bottom="0.98402777777777772" header="0.5" footer="0.51180555555555551"/>
  <pageSetup paperSize="5" firstPageNumber="0" orientation="landscape" horizontalDpi="300" verticalDpi="300" r:id="rId1"/>
  <headerFooter alignWithMargins="0">
    <oddHeader>&amp;C&amp;A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Recap Sheet</vt:lpstr>
      <vt:lpstr>Report</vt:lpstr>
      <vt:lpstr>Market Comp</vt:lpstr>
      <vt:lpstr>Cover</vt:lpstr>
      <vt:lpstr>Gov Code</vt:lpstr>
      <vt:lpstr>'Market Comp'!Print_Area</vt:lpstr>
      <vt:lpstr>Report!Print_Area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Treasurer Office</dc:creator>
  <cp:lastModifiedBy>Becky Freeman</cp:lastModifiedBy>
  <cp:lastPrinted>2012-08-03T16:03:35Z</cp:lastPrinted>
  <dcterms:created xsi:type="dcterms:W3CDTF">2010-07-30T14:08:17Z</dcterms:created>
  <dcterms:modified xsi:type="dcterms:W3CDTF">2012-10-05T19:52:36Z</dcterms:modified>
</cp:coreProperties>
</file>