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0" windowWidth="4776" windowHeight="2832" tabRatio="272" firstSheet="1" activeTab="4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Report!$A$1:$L$111</definedName>
  </definedNames>
  <calcPr calcId="145621"/>
</workbook>
</file>

<file path=xl/calcChain.xml><?xml version="1.0" encoding="utf-8"?>
<calcChain xmlns="http://schemas.openxmlformats.org/spreadsheetml/2006/main">
  <c r="E26" i="1" l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94" i="3"/>
  <c r="L91" i="3"/>
  <c r="L88" i="3"/>
  <c r="L85" i="3"/>
  <c r="L79" i="3"/>
  <c r="L70" i="3"/>
  <c r="L67" i="3"/>
  <c r="L64" i="3"/>
  <c r="L61" i="3"/>
  <c r="L58" i="3"/>
  <c r="L53" i="3"/>
  <c r="L48" i="3"/>
  <c r="L45" i="3"/>
  <c r="L42" i="3"/>
  <c r="L32" i="3"/>
  <c r="G31" i="3"/>
  <c r="G30" i="3"/>
  <c r="G29" i="3"/>
  <c r="G28" i="3"/>
  <c r="K10" i="3"/>
  <c r="K11" i="3"/>
  <c r="K12" i="3"/>
  <c r="K25" i="3"/>
  <c r="H94" i="3"/>
  <c r="F94" i="3"/>
  <c r="G93" i="3"/>
  <c r="H91" i="3"/>
  <c r="F91" i="3"/>
  <c r="G90" i="3"/>
  <c r="H88" i="3"/>
  <c r="F88" i="3"/>
  <c r="G87" i="3"/>
  <c r="H85" i="3"/>
  <c r="F85" i="3"/>
  <c r="G83" i="3"/>
  <c r="G82" i="3"/>
  <c r="G81" i="3"/>
  <c r="H79" i="3"/>
  <c r="F79" i="3"/>
  <c r="G78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6" i="3"/>
  <c r="H53" i="3"/>
  <c r="F53" i="3"/>
  <c r="G51" i="3"/>
  <c r="G50" i="3"/>
  <c r="H48" i="3"/>
  <c r="F48" i="3"/>
  <c r="G47" i="3"/>
  <c r="H45" i="3"/>
  <c r="F45" i="3"/>
  <c r="G44" i="3"/>
  <c r="H42" i="3"/>
  <c r="F42" i="3"/>
  <c r="G41" i="3"/>
  <c r="H32" i="3"/>
  <c r="F32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9" i="3"/>
  <c r="G8" i="3"/>
  <c r="G7" i="3"/>
  <c r="I101" i="2"/>
  <c r="H101" i="2"/>
  <c r="G101" i="2"/>
  <c r="G85" i="3" l="1"/>
  <c r="G30" i="2"/>
  <c r="J30" i="2" l="1"/>
  <c r="L29" i="2" l="1"/>
  <c r="L28" i="2"/>
  <c r="L27" i="2"/>
  <c r="L26" i="2"/>
  <c r="J101" i="2" l="1"/>
  <c r="L80" i="2" l="1"/>
  <c r="L81" i="2"/>
  <c r="L83" i="2"/>
  <c r="L84" i="2"/>
  <c r="L86" i="2"/>
  <c r="L87" i="2"/>
  <c r="L88" i="2"/>
  <c r="L89" i="2"/>
  <c r="L90" i="2"/>
  <c r="L94" i="2"/>
  <c r="L96" i="2"/>
  <c r="L97" i="2"/>
  <c r="L99" i="2"/>
  <c r="L100" i="2"/>
  <c r="L101" i="2"/>
  <c r="L102" i="2"/>
  <c r="L103" i="2"/>
  <c r="L79" i="2"/>
  <c r="L78" i="2"/>
  <c r="L61" i="2"/>
  <c r="L63" i="2"/>
  <c r="L65" i="2"/>
  <c r="L67" i="2"/>
  <c r="L68" i="2"/>
  <c r="L69" i="2"/>
  <c r="L70" i="2"/>
  <c r="L72" i="2"/>
  <c r="L42" i="2"/>
  <c r="L44" i="2"/>
  <c r="L46" i="2"/>
  <c r="L48" i="2"/>
  <c r="L51" i="2"/>
  <c r="L53" i="2"/>
  <c r="L55" i="2"/>
  <c r="L57" i="2"/>
  <c r="L40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30" i="2"/>
  <c r="L5" i="2"/>
  <c r="N96" i="3" l="1"/>
  <c r="J32" i="3"/>
  <c r="K23" i="3"/>
  <c r="K24" i="3"/>
  <c r="K26" i="3"/>
  <c r="K27" i="3"/>
  <c r="K19" i="3"/>
  <c r="I30" i="2" l="1"/>
  <c r="H30" i="2"/>
  <c r="L21" i="1" l="1"/>
  <c r="N85" i="3"/>
  <c r="J53" i="3"/>
  <c r="J58" i="3"/>
  <c r="J85" i="3"/>
  <c r="G21" i="1" l="1"/>
  <c r="K81" i="3" l="1"/>
  <c r="K82" i="3"/>
  <c r="K83" i="3"/>
  <c r="J42" i="3"/>
  <c r="K22" i="3"/>
  <c r="K21" i="3"/>
  <c r="K85" i="3" l="1"/>
  <c r="L10" i="1" l="1"/>
  <c r="K15" i="3" l="1"/>
  <c r="L11" i="1" l="1"/>
  <c r="L12" i="1"/>
  <c r="L13" i="1"/>
  <c r="L14" i="1"/>
  <c r="L15" i="1"/>
  <c r="L16" i="1"/>
  <c r="L17" i="1"/>
  <c r="L18" i="1"/>
  <c r="L19" i="1"/>
  <c r="L20" i="1"/>
  <c r="L22" i="1"/>
  <c r="L23" i="1"/>
  <c r="L24" i="1"/>
  <c r="K41" i="3"/>
  <c r="K44" i="3"/>
  <c r="K47" i="3"/>
  <c r="K50" i="3"/>
  <c r="K51" i="3"/>
  <c r="K56" i="3"/>
  <c r="K60" i="3"/>
  <c r="K63" i="3"/>
  <c r="K66" i="3"/>
  <c r="K69" i="3"/>
  <c r="K78" i="3"/>
  <c r="K87" i="3"/>
  <c r="K90" i="3"/>
  <c r="K93" i="3"/>
  <c r="K8" i="3"/>
  <c r="K9" i="3"/>
  <c r="K7" i="3"/>
  <c r="K13" i="3"/>
  <c r="K14" i="3"/>
  <c r="K16" i="3"/>
  <c r="K17" i="3"/>
  <c r="K18" i="3"/>
  <c r="K20" i="3"/>
  <c r="J61" i="3"/>
  <c r="N32" i="3" l="1"/>
  <c r="B16" i="2"/>
  <c r="B18" i="2" s="1"/>
  <c r="H26" i="1" l="1"/>
  <c r="H28" i="1" s="1"/>
  <c r="J48" i="3" l="1"/>
  <c r="J45" i="3"/>
  <c r="J64" i="3"/>
  <c r="N53" i="3" l="1"/>
  <c r="N42" i="3"/>
  <c r="N48" i="3"/>
  <c r="N45" i="3"/>
  <c r="I26" i="1" l="1"/>
  <c r="I28" i="1" s="1"/>
  <c r="K78" i="2" l="1"/>
  <c r="J26" i="1" l="1"/>
  <c r="J28" i="1" s="1"/>
  <c r="N61" i="3" l="1"/>
  <c r="N64" i="3"/>
  <c r="G23" i="1"/>
  <c r="G22" i="1"/>
  <c r="G20" i="1"/>
  <c r="G18" i="1"/>
  <c r="G17" i="1"/>
  <c r="G15" i="1"/>
  <c r="G14" i="1"/>
  <c r="G10" i="1"/>
  <c r="K26" i="1"/>
  <c r="J88" i="3"/>
  <c r="J70" i="3"/>
  <c r="J79" i="3"/>
  <c r="J91" i="3"/>
  <c r="J94" i="3"/>
  <c r="N70" i="3"/>
  <c r="N79" i="3"/>
  <c r="N94" i="3"/>
  <c r="J67" i="3"/>
  <c r="G11" i="1"/>
  <c r="G13" i="1"/>
  <c r="G16" i="1"/>
  <c r="G19" i="1"/>
  <c r="G24" i="1"/>
  <c r="L26" i="1" l="1"/>
  <c r="K28" i="1"/>
  <c r="L28" i="1" s="1"/>
  <c r="N67" i="3"/>
  <c r="N91" i="3"/>
  <c r="N88" i="3"/>
  <c r="N58" i="3"/>
  <c r="G26" i="1"/>
</calcChain>
</file>

<file path=xl/sharedStrings.xml><?xml version="1.0" encoding="utf-8"?>
<sst xmlns="http://schemas.openxmlformats.org/spreadsheetml/2006/main" count="457" uniqueCount="210">
  <si>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</si>
  <si>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</si>
  <si>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</si>
  <si>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</si>
  <si>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</si>
  <si>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</si>
  <si>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</si>
  <si>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</si>
  <si>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</si>
  <si>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</si>
  <si>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</si>
  <si>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</si>
  <si>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</si>
  <si>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</si>
  <si>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</si>
  <si>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</si>
  <si>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</si>
  <si>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</si>
  <si>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</si>
  <si>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</si>
  <si>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</si>
  <si>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</si>
  <si>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</si>
  <si>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</si>
  <si>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</si>
  <si>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</si>
  <si>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</si>
  <si>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</si>
  <si>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</si>
  <si>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</si>
  <si>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</si>
  <si>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</si>
  <si>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</si>
  <si>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</si>
  <si>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</si>
  <si>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</si>
  <si>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</si>
  <si>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</si>
  <si>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</si>
  <si>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</si>
  <si>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</si>
  <si>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</si>
  <si>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</si>
  <si>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</si>
  <si>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</si>
  <si>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</si>
  <si>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</si>
  <si>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</si>
  <si>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</si>
  <si>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</si>
  <si>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</si>
  <si>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</si>
  <si>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</si>
  <si>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</si>
  <si>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</si>
  <si>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</si>
  <si>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</si>
  <si>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</si>
  <si>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</si>
  <si>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</si>
  <si>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</si>
  <si>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</si>
  <si>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</si>
  <si>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</si>
  <si>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</si>
  <si>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</si>
  <si>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</si>
  <si>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</si>
  <si>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</si>
  <si>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</si>
  <si>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</si>
  <si>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</si>
  <si>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</si>
  <si>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</si>
  <si>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</si>
  <si>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</si>
  <si>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</si>
  <si>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</si>
  <si>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</si>
  <si>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</si>
  <si>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</si>
  <si>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</si>
  <si>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</si>
  <si>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</si>
  <si>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</si>
  <si>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</si>
  <si>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</si>
  <si>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</si>
  <si>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</si>
  <si>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</si>
  <si>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</si>
  <si>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</si>
  <si>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</si>
  <si>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</si>
  <si>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</si>
  <si>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</si>
  <si>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</si>
  <si>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</si>
  <si>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</si>
  <si>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</si>
  <si>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</si>
  <si>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</si>
  <si>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</si>
  <si>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</si>
  <si>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</si>
  <si>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</si>
  <si>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</si>
  <si>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 xml:space="preserve"> Money Mkt/FFB</t>
  </si>
  <si>
    <t>Intrest To GF</t>
  </si>
  <si>
    <t xml:space="preserve">DA Forf </t>
  </si>
  <si>
    <t xml:space="preserve">Errors &amp; Omissions </t>
  </si>
  <si>
    <t>RJ Ally BK</t>
  </si>
  <si>
    <t xml:space="preserve"> Comm Corrections</t>
  </si>
  <si>
    <t>WF Capital One BK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</si>
  <si>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</si>
  <si>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</si>
  <si>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</si>
  <si>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</si>
  <si>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</si>
  <si>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</si>
  <si>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</si>
  <si>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</si>
  <si>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</si>
  <si>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</si>
  <si>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</si>
  <si>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</si>
  <si>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</si>
  <si>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</si>
  <si>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</si>
  <si>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</si>
  <si>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</si>
  <si>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</si>
  <si>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</si>
  <si>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</si>
  <si>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</si>
  <si>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</si>
  <si>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</si>
  <si>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</si>
  <si>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</si>
  <si>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</si>
  <si>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</si>
  <si>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</si>
  <si>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</si>
  <si>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</si>
  <si>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</si>
  <si>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</si>
  <si>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</si>
  <si>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</si>
  <si>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</si>
  <si>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</si>
  <si>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</si>
  <si>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</si>
  <si>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</si>
  <si>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</si>
  <si>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</si>
  <si>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</si>
  <si>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</si>
  <si>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</si>
  <si>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</si>
  <si>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</si>
  <si>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</si>
  <si>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TexasTerm                 </t>
  </si>
  <si>
    <t xml:space="preserve">TexasTerm                </t>
  </si>
  <si>
    <t>TexPool Prime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</si>
  <si>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</si>
  <si>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</si>
  <si>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</si>
  <si>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</si>
  <si>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</si>
  <si>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</si>
  <si>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</si>
  <si>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Elijah Anderson, County Auditor</t>
  </si>
  <si>
    <t>Expo Bonds 2017</t>
  </si>
  <si>
    <t>TexTerm</t>
  </si>
  <si>
    <t>Bail Bondsmen Cash Holding</t>
  </si>
  <si>
    <t>695802MR6</t>
  </si>
  <si>
    <t>CF (Pajaro Valley)</t>
  </si>
  <si>
    <t>WF (Northern Bank MA)</t>
  </si>
  <si>
    <t>66476QBR6</t>
  </si>
  <si>
    <t>WF Northern Bank</t>
  </si>
  <si>
    <t xml:space="preserve"> 66476QBR6</t>
  </si>
  <si>
    <t>Expo Bond 2017</t>
  </si>
  <si>
    <t>FFIN</t>
  </si>
  <si>
    <t>FFIN Investmnets</t>
  </si>
  <si>
    <t xml:space="preserve">FFIN                         </t>
  </si>
  <si>
    <t xml:space="preserve">FFIN Intr.                                </t>
  </si>
  <si>
    <t>Tex Term Daily</t>
  </si>
  <si>
    <t>Texas Term Daily</t>
  </si>
  <si>
    <t>Kyle Kendrick, County Commissioner Pct. 2</t>
  </si>
  <si>
    <t>CF FNMA</t>
  </si>
  <si>
    <t>3136G1LD9</t>
  </si>
  <si>
    <t>CF Discovery BK</t>
  </si>
  <si>
    <t>25473AD8</t>
  </si>
  <si>
    <t>CF Texas A&amp;M</t>
  </si>
  <si>
    <t>88213AEE1</t>
  </si>
  <si>
    <t>CF State of TX</t>
  </si>
  <si>
    <t>CF Capital One Nat'l</t>
  </si>
  <si>
    <t>14042RHP9</t>
  </si>
  <si>
    <t>Tex Term</t>
  </si>
  <si>
    <t>CF State of Texas</t>
  </si>
  <si>
    <t>CF Capital one Nat'l</t>
  </si>
  <si>
    <t>1st  Qtr</t>
  </si>
  <si>
    <t>02006L6P3</t>
  </si>
  <si>
    <t>1404206J4</t>
  </si>
  <si>
    <t>38148PSU2</t>
  </si>
  <si>
    <t>WFCapital One BK USA</t>
  </si>
  <si>
    <t>RJ Ally Bank</t>
  </si>
  <si>
    <t>02006LlP3</t>
  </si>
  <si>
    <t xml:space="preserve">    1. Liquid Cash</t>
  </si>
  <si>
    <t xml:space="preserve">       1. Liquid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</si>
</sst>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165" fontId="2" fillId="0" borderId="8" xfId="3" applyFont="1" applyFill="1" applyBorder="1" applyAlignment="1" applyProtection="1"/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0" fontId="2" fillId="8" borderId="0" xfId="0" applyFont="1" applyFill="1" applyBorder="1" applyAlignment="1"/>
    <xf numFmtId="164" fontId="4" fillId="0" borderId="9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0" fontId="18" fillId="8" borderId="0" xfId="0" applyFont="1" applyFill="1"/>
    <xf numFmtId="164" fontId="4" fillId="8" borderId="0" xfId="1" applyFont="1" applyFill="1" applyAlignment="1">
      <alignment horizontal="left"/>
    </xf>
    <xf numFmtId="0" fontId="2" fillId="8" borderId="0" xfId="0" applyFont="1" applyFill="1" applyAlignment="1">
      <alignment horizontal="center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/>
    <xf numFmtId="14" fontId="3" fillId="8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2" borderId="0" xfId="1" applyFill="1"/>
    <xf numFmtId="164" fontId="14" fillId="4" borderId="0" xfId="1" applyFill="1" applyBorder="1" applyAlignment="1" applyProtection="1">
      <alignment horizontal="right"/>
    </xf>
    <xf numFmtId="164" fontId="14" fillId="4" borderId="0" xfId="1" applyFill="1" applyBorder="1" applyAlignment="1" applyProtection="1"/>
    <xf numFmtId="164" fontId="14" fillId="0" borderId="9" xfId="1" applyFill="1" applyBorder="1" applyAlignment="1" applyProtection="1"/>
    <xf numFmtId="164" fontId="14" fillId="0" borderId="8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9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164" fontId="14" fillId="8" borderId="3" xfId="1" applyFill="1" applyBorder="1" applyAlignment="1" applyProtection="1">
      <alignment horizontal="center"/>
    </xf>
    <xf numFmtId="164" fontId="14" fillId="0" borderId="3" xfId="1" applyFill="1" applyBorder="1" applyAlignment="1" applyProtection="1">
      <alignment horizontal="center"/>
    </xf>
    <xf numFmtId="164" fontId="14" fillId="0" borderId="8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14" fillId="8" borderId="0" xfId="1" applyFill="1"/>
    <xf numFmtId="164" fontId="14" fillId="8" borderId="9" xfId="1" applyFill="1" applyBorder="1" applyAlignment="1" applyProtection="1"/>
    <xf numFmtId="164" fontId="14" fillId="8" borderId="8" xfId="1" applyFill="1" applyBorder="1" applyAlignment="1" applyProtection="1"/>
    <xf numFmtId="164" fontId="0" fillId="0" borderId="8" xfId="1" applyFont="1" applyFill="1" applyBorder="1" applyAlignment="1" applyProtection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0576"/>
        <c:axId val="103962112"/>
      </c:barChart>
      <c:catAx>
        <c:axId val="10396057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62112"/>
        <c:crosses val="autoZero"/>
        <c:auto val="1"/>
        <c:lblAlgn val="ctr"/>
        <c:lblOffset val="100"/>
        <c:tickMarkSkip val="1"/>
        <c:noMultiLvlLbl val="0"/>
      </c:catAx>
      <c:valAx>
        <c:axId val="10396211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60576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86277046.86999999</c:v>
                </c:pt>
                <c:pt idx="1">
                  <c:v>3220973.71</c:v>
                </c:pt>
                <c:pt idx="2">
                  <c:v>4234900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75367516.820000008</c:v>
                </c:pt>
                <c:pt idx="1">
                  <c:v>3473422.36</c:v>
                </c:pt>
                <c:pt idx="2">
                  <c:v>4256449</c:v>
                </c:pt>
                <c:pt idx="3">
                  <c:v>13000000</c:v>
                </c:pt>
              </c:numCache>
            </c:numRef>
          </c:val>
        </c:ser>
        <c:ser>
          <c:idx val="2"/>
          <c:order val="2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86277046.86999999</c:v>
                </c:pt>
                <c:pt idx="1">
                  <c:v>3220973.71</c:v>
                </c:pt>
                <c:pt idx="2">
                  <c:v>4234900</c:v>
                </c:pt>
                <c:pt idx="3">
                  <c:v>13000000</c:v>
                </c:pt>
              </c:numCache>
            </c:numRef>
          </c:val>
        </c:ser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86277046.86999999</c:v>
                </c:pt>
                <c:pt idx="1">
                  <c:v>3220973.71</c:v>
                </c:pt>
                <c:pt idx="2">
                  <c:v>4234900</c:v>
                </c:pt>
                <c:pt idx="3">
                  <c:v>13000000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K43" sqref="K43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5.33203125" style="1" customWidth="1"/>
    <col min="6" max="6" width="15.109375" style="1" bestFit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4.66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24" customFormat="1" ht="19.2" x14ac:dyDescent="0.35">
      <c r="B5" s="125"/>
      <c r="C5" s="125"/>
      <c r="D5" s="128" t="s">
        <v>106</v>
      </c>
      <c r="E5" s="125"/>
      <c r="F5" s="125"/>
      <c r="G5" s="126"/>
      <c r="H5" s="125"/>
      <c r="I5" s="125"/>
      <c r="J5" s="127" t="s">
        <v>106</v>
      </c>
      <c r="K5" s="125"/>
      <c r="L5" s="125"/>
    </row>
    <row r="6" spans="1:12" s="11" customFormat="1" x14ac:dyDescent="0.25">
      <c r="B6" s="3"/>
      <c r="C6" s="3"/>
      <c r="D6" s="12">
        <v>42979</v>
      </c>
      <c r="E6" s="3"/>
      <c r="F6" s="3"/>
      <c r="G6" s="10"/>
      <c r="H6" s="3"/>
      <c r="I6" s="3"/>
      <c r="J6" s="12">
        <v>43070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20" t="s">
        <v>168</v>
      </c>
      <c r="C8" s="13" t="s">
        <v>1</v>
      </c>
      <c r="D8" s="13" t="s">
        <v>2</v>
      </c>
      <c r="E8" s="3"/>
      <c r="F8" s="3"/>
      <c r="G8" s="10"/>
      <c r="H8" s="120" t="s">
        <v>169</v>
      </c>
      <c r="I8" s="13" t="s">
        <v>1</v>
      </c>
      <c r="J8" s="13" t="s">
        <v>2</v>
      </c>
    </row>
    <row r="9" spans="1:12" s="16" customFormat="1" x14ac:dyDescent="0.25">
      <c r="A9" s="14"/>
      <c r="B9" s="122" t="s">
        <v>107</v>
      </c>
      <c r="C9" s="15" t="s">
        <v>3</v>
      </c>
      <c r="D9" s="15" t="s">
        <v>104</v>
      </c>
      <c r="E9" s="15" t="s">
        <v>4</v>
      </c>
      <c r="F9" s="15" t="s">
        <v>5</v>
      </c>
      <c r="G9" s="10"/>
      <c r="H9" s="122" t="s">
        <v>170</v>
      </c>
      <c r="I9" s="15" t="s">
        <v>3</v>
      </c>
      <c r="J9" s="15" t="s">
        <v>104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19">
        <v>16876047.32</v>
      </c>
      <c r="C10" s="132">
        <v>3473422.36</v>
      </c>
      <c r="D10" s="18">
        <v>4256449</v>
      </c>
      <c r="E10" s="18"/>
      <c r="F10" s="18">
        <f>SUM(B10:E10)</f>
        <v>24605918.68</v>
      </c>
      <c r="G10" s="19">
        <f>SUM(C10:F10)</f>
        <v>32335790.039999999</v>
      </c>
      <c r="H10" s="119">
        <v>28199228.280000001</v>
      </c>
      <c r="I10" s="132">
        <v>3220973.71</v>
      </c>
      <c r="J10" s="18">
        <v>4234900</v>
      </c>
      <c r="K10" s="18"/>
      <c r="L10" s="18">
        <f>SUM(H10:K10)</f>
        <v>35655101.990000002</v>
      </c>
    </row>
    <row r="11" spans="1:12" s="17" customFormat="1" x14ac:dyDescent="0.25">
      <c r="A11" s="17" t="s">
        <v>7</v>
      </c>
      <c r="B11" s="18">
        <v>1514579.8</v>
      </c>
      <c r="D11" s="18"/>
      <c r="E11" s="18"/>
      <c r="F11" s="18">
        <f t="shared" ref="F11:F24" si="0">SUM(B11:E11)</f>
        <v>1514579.8</v>
      </c>
      <c r="G11" s="19">
        <f>SUM(C11:F11)</f>
        <v>1514579.8</v>
      </c>
      <c r="H11" s="18">
        <v>1519247.15</v>
      </c>
      <c r="J11" s="18"/>
      <c r="K11" s="18"/>
      <c r="L11" s="18">
        <f t="shared" ref="L11:L24" si="1">SUM(H11:K11)</f>
        <v>1519247.15</v>
      </c>
    </row>
    <row r="12" spans="1:12" s="17" customFormat="1" x14ac:dyDescent="0.25">
      <c r="A12" s="17" t="s">
        <v>91</v>
      </c>
      <c r="B12" s="18">
        <v>2872.24</v>
      </c>
      <c r="D12" s="18"/>
      <c r="E12" s="18"/>
      <c r="F12" s="18">
        <f t="shared" si="0"/>
        <v>2872.24</v>
      </c>
      <c r="G12" s="19"/>
      <c r="H12" s="18">
        <v>2881.09</v>
      </c>
      <c r="J12" s="18"/>
      <c r="K12" s="18"/>
      <c r="L12" s="18">
        <f t="shared" si="1"/>
        <v>2881.09</v>
      </c>
    </row>
    <row r="13" spans="1:12" s="17" customFormat="1" x14ac:dyDescent="0.25">
      <c r="A13" s="17" t="s">
        <v>8</v>
      </c>
      <c r="B13" s="18">
        <v>12712.71</v>
      </c>
      <c r="D13" s="18"/>
      <c r="E13" s="18"/>
      <c r="F13" s="18">
        <f t="shared" si="0"/>
        <v>12712.71</v>
      </c>
      <c r="G13" s="19">
        <f t="shared" ref="G13:G22" si="2">SUM(C13:F13)</f>
        <v>12712.71</v>
      </c>
      <c r="H13" s="18">
        <v>12751.89</v>
      </c>
      <c r="J13" s="18"/>
      <c r="K13" s="18"/>
      <c r="L13" s="18">
        <f t="shared" si="1"/>
        <v>12751.89</v>
      </c>
    </row>
    <row r="14" spans="1:12" s="17" customFormat="1" x14ac:dyDescent="0.25">
      <c r="A14" s="17" t="s">
        <v>9</v>
      </c>
      <c r="B14" s="20">
        <v>420269.3</v>
      </c>
      <c r="D14" s="20"/>
      <c r="E14" s="18">
        <v>2000000</v>
      </c>
      <c r="F14" s="18">
        <f t="shared" si="0"/>
        <v>2420269.2999999998</v>
      </c>
      <c r="G14" s="19">
        <f t="shared" si="2"/>
        <v>4420269.3</v>
      </c>
      <c r="H14" s="20">
        <v>423740</v>
      </c>
      <c r="J14" s="20"/>
      <c r="K14" s="18">
        <v>2000000</v>
      </c>
      <c r="L14" s="18">
        <f t="shared" si="1"/>
        <v>2423740</v>
      </c>
    </row>
    <row r="15" spans="1:12" s="17" customFormat="1" x14ac:dyDescent="0.25">
      <c r="A15" s="17" t="s">
        <v>10</v>
      </c>
      <c r="B15" s="18">
        <v>405893.35</v>
      </c>
      <c r="D15" s="18"/>
      <c r="E15" s="18">
        <v>1000000</v>
      </c>
      <c r="F15" s="18">
        <f t="shared" si="0"/>
        <v>1405893.35</v>
      </c>
      <c r="G15" s="19">
        <f t="shared" si="2"/>
        <v>2405893.35</v>
      </c>
      <c r="H15" s="18">
        <v>491416.48</v>
      </c>
      <c r="J15" s="18"/>
      <c r="K15" s="18">
        <v>1000000</v>
      </c>
      <c r="L15" s="18">
        <f t="shared" si="1"/>
        <v>1491416.48</v>
      </c>
    </row>
    <row r="16" spans="1:12" s="17" customFormat="1" x14ac:dyDescent="0.25">
      <c r="A16" s="17" t="s">
        <v>11</v>
      </c>
      <c r="B16" s="18">
        <v>1858826.71</v>
      </c>
      <c r="D16" s="18"/>
      <c r="E16" s="18"/>
      <c r="F16" s="18">
        <f t="shared" si="0"/>
        <v>1858826.71</v>
      </c>
      <c r="G16" s="19">
        <f t="shared" si="2"/>
        <v>1858826.71</v>
      </c>
      <c r="H16" s="18">
        <v>1889645.3</v>
      </c>
      <c r="J16" s="18"/>
      <c r="K16" s="18"/>
      <c r="L16" s="18">
        <f t="shared" si="1"/>
        <v>1889645.3</v>
      </c>
    </row>
    <row r="17" spans="1:12" s="17" customFormat="1" x14ac:dyDescent="0.25">
      <c r="A17" s="17" t="s">
        <v>12</v>
      </c>
      <c r="B17" s="21">
        <v>73978.5</v>
      </c>
      <c r="D17" s="21"/>
      <c r="E17" s="18"/>
      <c r="F17" s="18">
        <f t="shared" si="0"/>
        <v>73978.5</v>
      </c>
      <c r="G17" s="19">
        <f t="shared" si="2"/>
        <v>73978.5</v>
      </c>
      <c r="H17" s="21">
        <v>73294.19</v>
      </c>
      <c r="J17" s="21"/>
      <c r="K17" s="18"/>
      <c r="L17" s="18">
        <f t="shared" si="1"/>
        <v>73294.19</v>
      </c>
    </row>
    <row r="18" spans="1:12" s="17" customFormat="1" x14ac:dyDescent="0.25">
      <c r="A18" s="17" t="s">
        <v>13</v>
      </c>
      <c r="B18" s="21">
        <v>393398.56</v>
      </c>
      <c r="D18" s="21"/>
      <c r="E18" s="18"/>
      <c r="F18" s="18">
        <f t="shared" si="0"/>
        <v>393398.56</v>
      </c>
      <c r="G18" s="19">
        <f t="shared" si="2"/>
        <v>393398.56</v>
      </c>
      <c r="H18" s="21">
        <v>399117.65</v>
      </c>
      <c r="J18" s="21"/>
      <c r="K18" s="18"/>
      <c r="L18" s="18">
        <f t="shared" si="1"/>
        <v>399117.65</v>
      </c>
    </row>
    <row r="19" spans="1:12" s="17" customFormat="1" x14ac:dyDescent="0.25">
      <c r="A19" s="17" t="s">
        <v>14</v>
      </c>
      <c r="B19" s="18">
        <v>258525.48</v>
      </c>
      <c r="D19" s="18"/>
      <c r="E19" s="18"/>
      <c r="F19" s="18">
        <f t="shared" si="0"/>
        <v>258525.48</v>
      </c>
      <c r="G19" s="19">
        <f t="shared" si="2"/>
        <v>258525.48</v>
      </c>
      <c r="H19" s="18">
        <v>250556.08</v>
      </c>
      <c r="J19" s="18"/>
      <c r="K19" s="18"/>
      <c r="L19" s="18">
        <f t="shared" si="1"/>
        <v>250556.08</v>
      </c>
    </row>
    <row r="20" spans="1:12" s="17" customFormat="1" x14ac:dyDescent="0.25">
      <c r="A20" s="17" t="s">
        <v>15</v>
      </c>
      <c r="B20" s="18">
        <v>662389.96</v>
      </c>
      <c r="D20" s="18"/>
      <c r="E20" s="18"/>
      <c r="F20" s="18">
        <f t="shared" si="0"/>
        <v>662389.96</v>
      </c>
      <c r="G20" s="19">
        <f t="shared" si="2"/>
        <v>662389.96</v>
      </c>
      <c r="H20" s="18">
        <v>878320.54</v>
      </c>
      <c r="J20" s="18"/>
      <c r="K20" s="18"/>
      <c r="L20" s="18">
        <f t="shared" si="1"/>
        <v>878320.54</v>
      </c>
    </row>
    <row r="21" spans="1:12" s="17" customFormat="1" x14ac:dyDescent="0.25">
      <c r="A21" s="17" t="s">
        <v>181</v>
      </c>
      <c r="B21" s="18">
        <v>43378723.299999997</v>
      </c>
      <c r="D21" s="18"/>
      <c r="E21" s="18">
        <v>10000000</v>
      </c>
      <c r="F21" s="18">
        <f>SUM(B21:E21)</f>
        <v>53378723.299999997</v>
      </c>
      <c r="G21" s="19">
        <f t="shared" si="2"/>
        <v>63378723.299999997</v>
      </c>
      <c r="H21" s="18">
        <v>40498739.420000002</v>
      </c>
      <c r="J21" s="18"/>
      <c r="K21" s="18">
        <v>10000000</v>
      </c>
      <c r="L21" s="18">
        <f>SUM(H21:K21)</f>
        <v>50498739.420000002</v>
      </c>
    </row>
    <row r="22" spans="1:12" s="17" customFormat="1" x14ac:dyDescent="0.25">
      <c r="A22" s="17" t="s">
        <v>110</v>
      </c>
      <c r="B22" s="132">
        <v>900695.96</v>
      </c>
      <c r="D22" s="18"/>
      <c r="E22" s="18"/>
      <c r="F22" s="18">
        <f t="shared" ref="F22:F26" si="3">SUM(B22:E22)</f>
        <v>900695.96</v>
      </c>
      <c r="G22" s="19">
        <f t="shared" si="2"/>
        <v>900695.96</v>
      </c>
      <c r="H22" s="132">
        <v>907975.05</v>
      </c>
      <c r="J22" s="18"/>
      <c r="K22" s="18"/>
      <c r="L22" s="18">
        <f t="shared" si="1"/>
        <v>907975.05</v>
      </c>
    </row>
    <row r="23" spans="1:12" s="17" customFormat="1" x14ac:dyDescent="0.25">
      <c r="A23" s="17" t="s">
        <v>16</v>
      </c>
      <c r="B23" s="18">
        <v>79950.7</v>
      </c>
      <c r="D23" s="18"/>
      <c r="E23" s="18"/>
      <c r="F23" s="18">
        <f t="shared" si="3"/>
        <v>79950.7</v>
      </c>
      <c r="G23" s="19">
        <f>SUM(C23:F23)</f>
        <v>79950.7</v>
      </c>
      <c r="H23" s="18">
        <v>1972004.08</v>
      </c>
      <c r="J23" s="18"/>
      <c r="K23" s="18"/>
      <c r="L23" s="18">
        <f t="shared" si="1"/>
        <v>1972004.08</v>
      </c>
    </row>
    <row r="24" spans="1:12" s="17" customFormat="1" x14ac:dyDescent="0.25">
      <c r="A24" s="17" t="s">
        <v>17</v>
      </c>
      <c r="B24" s="18">
        <v>8528652.9299999997</v>
      </c>
      <c r="D24" s="18"/>
      <c r="E24" s="18"/>
      <c r="F24" s="18">
        <f t="shared" si="3"/>
        <v>8528652.9299999997</v>
      </c>
      <c r="G24" s="19">
        <f>SUM(C24:F24)</f>
        <v>8528652.9299999997</v>
      </c>
      <c r="H24" s="18">
        <v>8758129.6699999999</v>
      </c>
      <c r="J24" s="18"/>
      <c r="K24" s="18"/>
      <c r="L24" s="18">
        <f t="shared" si="1"/>
        <v>8758129.6699999999</v>
      </c>
    </row>
    <row r="25" spans="1:12" s="14" customFormat="1" x14ac:dyDescent="0.25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5">
      <c r="A26" s="24" t="s">
        <v>5</v>
      </c>
      <c r="B26" s="18">
        <f>SUM(B10:B25)</f>
        <v>75367516.820000008</v>
      </c>
      <c r="C26" s="133">
        <f>SUM(C10:C25)</f>
        <v>3473422.36</v>
      </c>
      <c r="D26" s="18">
        <f>SUM(D10:D24)</f>
        <v>4256449</v>
      </c>
      <c r="E26" s="18">
        <f t="shared" ref="E26:F26" si="4">SUM(E10:E25)</f>
        <v>13000000</v>
      </c>
      <c r="F26" s="18">
        <f>SUM(B26:E26)</f>
        <v>96097388.180000007</v>
      </c>
      <c r="G26" s="19">
        <f t="shared" ref="G26:K26" si="5">SUM(G10:G25)</f>
        <v>116824387.29999998</v>
      </c>
      <c r="H26" s="18">
        <f>SUM(H10:H25)</f>
        <v>86277046.86999999</v>
      </c>
      <c r="I26" s="133">
        <f>SUM(I10:I25)</f>
        <v>3220973.71</v>
      </c>
      <c r="J26" s="18">
        <f>SUM(J10:J24)</f>
        <v>4234900</v>
      </c>
      <c r="K26" s="18">
        <f t="shared" si="5"/>
        <v>13000000</v>
      </c>
      <c r="L26" s="18">
        <f>SUM(H26:K26)</f>
        <v>106732920.57999998</v>
      </c>
    </row>
    <row r="27" spans="1:12" x14ac:dyDescent="0.25">
      <c r="B27" s="3"/>
      <c r="C27" s="3"/>
      <c r="D27" s="3"/>
      <c r="E27" s="3"/>
      <c r="F27" s="3"/>
      <c r="G27" s="10"/>
    </row>
    <row r="28" spans="1:12" x14ac:dyDescent="0.25">
      <c r="A28" t="s">
        <v>18</v>
      </c>
      <c r="B28" s="3"/>
      <c r="C28" s="3"/>
      <c r="D28" s="3"/>
      <c r="E28" s="3"/>
      <c r="F28" s="3" t="s">
        <v>0</v>
      </c>
      <c r="G28" s="10"/>
      <c r="H28" s="3">
        <f>SUM(H26-B26)</f>
        <v>10909530.049999982</v>
      </c>
      <c r="I28" s="3">
        <f>SUM(I26-C26)</f>
        <v>-252448.64999999991</v>
      </c>
      <c r="J28" s="3">
        <f>SUM(J26-D26)</f>
        <v>-21549</v>
      </c>
      <c r="K28" s="3">
        <f>SUM(K26-E26)</f>
        <v>0</v>
      </c>
      <c r="L28" s="3">
        <f>SUM(H28:K28)</f>
        <v>10635532.399999982</v>
      </c>
    </row>
    <row r="29" spans="1:12" x14ac:dyDescent="0.25">
      <c r="B29" s="3"/>
      <c r="C29" s="22"/>
      <c r="D29" s="3"/>
      <c r="E29" s="3"/>
      <c r="F29" s="7"/>
      <c r="G29" s="23"/>
      <c r="L29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</row>
    <row r="33" spans="2:12" x14ac:dyDescent="0.25">
      <c r="B33" s="3"/>
      <c r="C33" s="3"/>
      <c r="D33" s="3"/>
      <c r="E33" s="3"/>
      <c r="F33" s="3"/>
      <c r="G33" s="25"/>
      <c r="K33" s="3" t="s">
        <v>105</v>
      </c>
    </row>
    <row r="34" spans="2:12" x14ac:dyDescent="0.25">
      <c r="B34" s="3"/>
      <c r="C34" s="3"/>
      <c r="D34" s="3"/>
      <c r="E34" s="3" t="s">
        <v>208</v>
      </c>
      <c r="F34" s="3"/>
      <c r="G34" s="25"/>
      <c r="K34" s="3" t="s">
        <v>209</v>
      </c>
    </row>
    <row r="35" spans="2:12" x14ac:dyDescent="0.25">
      <c r="B35" s="3"/>
      <c r="C35" s="3"/>
      <c r="D35" s="3"/>
      <c r="E35" s="3" t="s">
        <v>101</v>
      </c>
      <c r="F35" s="3"/>
      <c r="G35" s="25"/>
      <c r="K35" s="3" t="s">
        <v>98</v>
      </c>
    </row>
    <row r="36" spans="2:12" x14ac:dyDescent="0.25">
      <c r="B36" s="3"/>
      <c r="C36" s="3"/>
      <c r="D36" s="3"/>
      <c r="E36" s="3" t="s">
        <v>102</v>
      </c>
      <c r="F36" s="3"/>
      <c r="G36" s="25"/>
      <c r="K36" s="3" t="s">
        <v>99</v>
      </c>
    </row>
    <row r="37" spans="2:12" x14ac:dyDescent="0.25">
      <c r="B37" s="3"/>
      <c r="C37" s="3"/>
      <c r="D37" s="3"/>
      <c r="E37" s="3" t="s">
        <v>103</v>
      </c>
      <c r="F37" s="3"/>
      <c r="G37" s="25"/>
      <c r="K37" s="3" t="s">
        <v>100</v>
      </c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</row>
    <row r="41" spans="2:12" x14ac:dyDescent="0.25">
      <c r="B41" s="3"/>
      <c r="C41" s="3"/>
      <c r="D41" s="3"/>
      <c r="E41" s="3"/>
      <c r="F41" s="3"/>
      <c r="G41" s="25"/>
      <c r="L41" s="3" t="s">
        <v>0</v>
      </c>
    </row>
    <row r="42" spans="2:12" x14ac:dyDescent="0.25">
      <c r="B42" s="3"/>
      <c r="C42" s="3"/>
      <c r="D42" s="3"/>
      <c r="E42" s="3"/>
      <c r="F42" s="3"/>
      <c r="L42"/>
    </row>
    <row r="43" spans="2:12" x14ac:dyDescent="0.25">
      <c r="B43" s="3"/>
      <c r="C43" s="3"/>
      <c r="D43" s="3"/>
      <c r="E43" s="3"/>
      <c r="F43" s="3"/>
      <c r="K43"/>
      <c r="L43"/>
    </row>
    <row r="44" spans="2:12" x14ac:dyDescent="0.25">
      <c r="B44" s="3"/>
      <c r="C44" s="3"/>
      <c r="D44" s="3"/>
      <c r="E44" s="3"/>
      <c r="F44" s="3"/>
      <c r="L44"/>
    </row>
    <row r="45" spans="2:12" x14ac:dyDescent="0.25">
      <c r="B45" s="3"/>
      <c r="C45" s="3"/>
      <c r="D45" s="3"/>
      <c r="E45" s="3"/>
      <c r="F45" s="3"/>
    </row>
    <row r="46" spans="2:12" x14ac:dyDescent="0.25">
      <c r="B46" s="3"/>
      <c r="C46" s="3"/>
      <c r="D46" s="3"/>
      <c r="E46" s="3"/>
      <c r="F46" s="3"/>
    </row>
    <row r="47" spans="2:12" x14ac:dyDescent="0.25">
      <c r="F47" s="3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showGridLines="0" topLeftCell="A88" zoomScale="130" zoomScaleNormal="130" workbookViewId="0">
      <selection activeCell="A27" sqref="A27"/>
    </sheetView>
  </sheetViews>
  <sheetFormatPr defaultRowHeight="13.2" x14ac:dyDescent="0.25"/>
  <cols>
    <col min="1" max="1" width="17.88671875" style="26" customWidth="1"/>
    <col min="2" max="2" width="7.5546875" style="138" bestFit="1" customWidth="1"/>
    <col min="3" max="3" width="20.109375" style="151" customWidth="1"/>
    <col min="4" max="4" width="5.21875" style="166" customWidth="1"/>
    <col min="5" max="5" width="11.109375" style="26" customWidth="1"/>
    <col min="6" max="6" width="13" style="27" customWidth="1"/>
    <col min="7" max="7" width="22.6640625" style="195" customWidth="1"/>
    <col min="8" max="8" width="15.44140625" style="206" customWidth="1"/>
    <col min="9" max="9" width="15.109375" style="198" bestFit="1" customWidth="1"/>
    <col min="10" max="10" width="12.44140625" style="195" bestFit="1" customWidth="1"/>
    <col min="11" max="11" width="0" style="3" hidden="1" customWidth="1"/>
    <col min="12" max="12" width="15.109375" style="211" bestFit="1" customWidth="1"/>
  </cols>
  <sheetData>
    <row r="2" spans="1:13" s="35" customFormat="1" x14ac:dyDescent="0.25">
      <c r="B2" s="146"/>
      <c r="C2" s="147"/>
      <c r="D2" s="162"/>
      <c r="F2" s="30"/>
      <c r="G2" s="195"/>
      <c r="H2" s="206"/>
      <c r="I2" s="198"/>
      <c r="J2" s="195" t="s">
        <v>201</v>
      </c>
      <c r="K2" s="145"/>
      <c r="L2" s="211"/>
    </row>
    <row r="3" spans="1:13" x14ac:dyDescent="0.25">
      <c r="A3" s="29" t="s">
        <v>19</v>
      </c>
      <c r="C3" s="148" t="s">
        <v>20</v>
      </c>
      <c r="D3" s="162" t="s">
        <v>165</v>
      </c>
      <c r="E3" s="29" t="s">
        <v>21</v>
      </c>
      <c r="F3" s="30" t="s">
        <v>22</v>
      </c>
      <c r="G3" s="193" t="s">
        <v>23</v>
      </c>
      <c r="H3" s="206" t="s">
        <v>24</v>
      </c>
      <c r="I3" s="198" t="s">
        <v>25</v>
      </c>
      <c r="J3" s="195" t="s">
        <v>26</v>
      </c>
      <c r="K3" s="28" t="s">
        <v>27</v>
      </c>
      <c r="L3" s="211" t="s">
        <v>85</v>
      </c>
    </row>
    <row r="4" spans="1:13" s="16" customFormat="1" x14ac:dyDescent="0.25">
      <c r="A4" s="31"/>
      <c r="B4" s="139"/>
      <c r="C4" s="149" t="s">
        <v>28</v>
      </c>
      <c r="D4" s="163" t="s">
        <v>166</v>
      </c>
      <c r="E4" s="32" t="s">
        <v>29</v>
      </c>
      <c r="F4" s="33" t="s">
        <v>30</v>
      </c>
      <c r="G4" s="194" t="s">
        <v>31</v>
      </c>
      <c r="H4" s="209"/>
      <c r="I4" s="220"/>
      <c r="J4" s="204" t="s">
        <v>34</v>
      </c>
      <c r="K4" s="34" t="s">
        <v>35</v>
      </c>
      <c r="L4" s="212" t="s">
        <v>34</v>
      </c>
    </row>
    <row r="5" spans="1:13" ht="12" customHeight="1" x14ac:dyDescent="0.25">
      <c r="A5" s="35" t="s">
        <v>36</v>
      </c>
      <c r="C5" s="150" t="s">
        <v>184</v>
      </c>
      <c r="D5" s="167">
        <v>1.3460000000000001</v>
      </c>
      <c r="F5" s="77">
        <v>43100</v>
      </c>
      <c r="G5" s="193">
        <v>16198428.279999999</v>
      </c>
      <c r="H5" s="193">
        <v>16198428.279999999</v>
      </c>
      <c r="I5" s="198">
        <v>16198428.279999999</v>
      </c>
      <c r="J5" s="205">
        <v>27514.78</v>
      </c>
      <c r="L5" s="213">
        <f>SUM(J5)</f>
        <v>27514.78</v>
      </c>
    </row>
    <row r="6" spans="1:13" ht="12" customHeight="1" x14ac:dyDescent="0.25">
      <c r="A6" s="35"/>
      <c r="C6" s="150" t="s">
        <v>147</v>
      </c>
      <c r="D6" s="167">
        <v>1.0150999999999999</v>
      </c>
      <c r="F6" s="77">
        <v>43100</v>
      </c>
      <c r="G6" s="193">
        <v>800</v>
      </c>
      <c r="H6" s="193">
        <v>800</v>
      </c>
      <c r="I6" s="198">
        <v>800</v>
      </c>
      <c r="J6" s="195">
        <v>2619.52</v>
      </c>
      <c r="L6" s="213">
        <f t="shared" ref="L6:L30" si="0">SUM(J6)</f>
        <v>2619.52</v>
      </c>
    </row>
    <row r="7" spans="1:13" ht="12" customHeight="1" x14ac:dyDescent="0.25">
      <c r="A7" s="35"/>
      <c r="C7" s="150" t="s">
        <v>148</v>
      </c>
      <c r="D7" s="167">
        <v>1.2644</v>
      </c>
      <c r="F7" s="77">
        <v>43100</v>
      </c>
      <c r="G7" s="193">
        <v>12000000</v>
      </c>
      <c r="H7" s="193">
        <v>12000000</v>
      </c>
      <c r="I7" s="198">
        <v>12000000</v>
      </c>
      <c r="J7" s="195">
        <v>41056</v>
      </c>
      <c r="L7" s="213">
        <f t="shared" si="0"/>
        <v>41056</v>
      </c>
    </row>
    <row r="8" spans="1:13" s="78" customFormat="1" x14ac:dyDescent="0.25">
      <c r="A8" s="129" t="s">
        <v>126</v>
      </c>
      <c r="B8" s="182">
        <v>35.659999999999997</v>
      </c>
      <c r="C8" s="151" t="s">
        <v>159</v>
      </c>
      <c r="D8" s="168">
        <v>1.75</v>
      </c>
      <c r="E8" s="121" t="s">
        <v>203</v>
      </c>
      <c r="F8" s="37">
        <v>43784</v>
      </c>
      <c r="G8" s="193">
        <v>248000</v>
      </c>
      <c r="H8" s="198">
        <v>248000</v>
      </c>
      <c r="I8" s="198">
        <v>246951.95</v>
      </c>
      <c r="J8" s="195">
        <v>563.53</v>
      </c>
      <c r="K8" s="3"/>
      <c r="L8" s="213">
        <f t="shared" si="0"/>
        <v>563.53</v>
      </c>
      <c r="M8"/>
    </row>
    <row r="9" spans="1:13" ht="12" customHeight="1" x14ac:dyDescent="0.25">
      <c r="A9" s="129" t="s">
        <v>127</v>
      </c>
      <c r="B9" s="140">
        <v>3692.79</v>
      </c>
      <c r="C9" s="152" t="s">
        <v>157</v>
      </c>
      <c r="D9" s="168">
        <v>1.75</v>
      </c>
      <c r="E9" s="192" t="s">
        <v>204</v>
      </c>
      <c r="F9" s="137">
        <v>43784</v>
      </c>
      <c r="G9" s="195">
        <v>248000</v>
      </c>
      <c r="H9" s="206">
        <v>248000</v>
      </c>
      <c r="I9" s="198">
        <v>246951.95</v>
      </c>
      <c r="J9" s="195">
        <v>563.53</v>
      </c>
      <c r="L9" s="213">
        <f t="shared" si="0"/>
        <v>563.53</v>
      </c>
      <c r="M9" s="78"/>
    </row>
    <row r="10" spans="1:13" ht="12" customHeight="1" x14ac:dyDescent="0.25">
      <c r="A10" s="129" t="s">
        <v>128</v>
      </c>
      <c r="B10" s="140">
        <v>74.7</v>
      </c>
      <c r="C10" s="153" t="s">
        <v>158</v>
      </c>
      <c r="D10" s="168">
        <v>1.75</v>
      </c>
      <c r="E10" s="121" t="s">
        <v>202</v>
      </c>
      <c r="F10" s="77">
        <v>43790</v>
      </c>
      <c r="G10" s="193">
        <v>248000</v>
      </c>
      <c r="H10" s="198">
        <v>248000</v>
      </c>
      <c r="I10" s="198">
        <v>246966.83</v>
      </c>
      <c r="J10" s="195">
        <v>633.35</v>
      </c>
      <c r="L10" s="213">
        <f t="shared" si="0"/>
        <v>633.35</v>
      </c>
    </row>
    <row r="11" spans="1:13" ht="12" customHeight="1" x14ac:dyDescent="0.25">
      <c r="A11" s="129" t="s">
        <v>135</v>
      </c>
      <c r="B11" s="140">
        <v>2455.69</v>
      </c>
      <c r="C11" s="151" t="s">
        <v>156</v>
      </c>
      <c r="D11" s="168">
        <v>0.93</v>
      </c>
      <c r="E11" s="39" t="s">
        <v>118</v>
      </c>
      <c r="F11" s="77">
        <v>43110</v>
      </c>
      <c r="G11" s="193">
        <v>1000000</v>
      </c>
      <c r="H11" s="198">
        <v>1000000</v>
      </c>
      <c r="I11" s="198">
        <v>999700</v>
      </c>
      <c r="J11" s="195">
        <v>1744.2</v>
      </c>
      <c r="L11" s="213">
        <f t="shared" si="0"/>
        <v>1744.2</v>
      </c>
      <c r="M11" s="78"/>
    </row>
    <row r="12" spans="1:13" ht="12" customHeight="1" x14ac:dyDescent="0.25">
      <c r="A12" s="129" t="s">
        <v>129</v>
      </c>
      <c r="B12" s="140">
        <v>5106.91</v>
      </c>
      <c r="C12" s="151" t="s">
        <v>155</v>
      </c>
      <c r="D12" s="168">
        <v>1.25</v>
      </c>
      <c r="E12" s="39" t="s">
        <v>119</v>
      </c>
      <c r="F12" s="77">
        <v>43116</v>
      </c>
      <c r="G12" s="193">
        <v>248000</v>
      </c>
      <c r="H12" s="198">
        <v>248000</v>
      </c>
      <c r="I12" s="198">
        <v>248023.06</v>
      </c>
      <c r="J12" s="195">
        <v>780.3</v>
      </c>
      <c r="L12" s="213">
        <f t="shared" si="0"/>
        <v>780.3</v>
      </c>
    </row>
    <row r="13" spans="1:13" ht="12" customHeight="1" x14ac:dyDescent="0.25">
      <c r="A13" s="129" t="s">
        <v>130</v>
      </c>
      <c r="B13" s="140">
        <v>508.11</v>
      </c>
      <c r="C13" s="151" t="s">
        <v>154</v>
      </c>
      <c r="D13" s="168">
        <v>1.2</v>
      </c>
      <c r="E13" s="39" t="s">
        <v>120</v>
      </c>
      <c r="F13" s="77">
        <v>43116</v>
      </c>
      <c r="G13" s="193">
        <v>249000</v>
      </c>
      <c r="H13" s="198">
        <v>249000</v>
      </c>
      <c r="I13" s="198">
        <v>249000</v>
      </c>
      <c r="J13" s="195">
        <v>751.5</v>
      </c>
      <c r="L13" s="213">
        <f t="shared" si="0"/>
        <v>751.5</v>
      </c>
    </row>
    <row r="14" spans="1:13" ht="12" customHeight="1" x14ac:dyDescent="0.25">
      <c r="A14" s="129" t="s">
        <v>131</v>
      </c>
      <c r="B14" s="140">
        <v>3.33</v>
      </c>
      <c r="C14" s="151" t="s">
        <v>153</v>
      </c>
      <c r="D14" s="168">
        <v>1.2</v>
      </c>
      <c r="E14" s="39" t="s">
        <v>121</v>
      </c>
      <c r="F14" s="77">
        <v>43119</v>
      </c>
      <c r="G14" s="193">
        <v>248000</v>
      </c>
      <c r="H14" s="198">
        <v>248000</v>
      </c>
      <c r="I14" s="198">
        <v>248035.71</v>
      </c>
      <c r="J14" s="195">
        <v>748.8</v>
      </c>
      <c r="L14" s="213">
        <f t="shared" si="0"/>
        <v>748.8</v>
      </c>
    </row>
    <row r="15" spans="1:13" ht="12" customHeight="1" x14ac:dyDescent="0.25">
      <c r="A15" s="172" t="s">
        <v>134</v>
      </c>
      <c r="B15" s="183">
        <v>1223.0899999999999</v>
      </c>
      <c r="C15" s="151" t="s">
        <v>152</v>
      </c>
      <c r="D15" s="168">
        <v>1.2</v>
      </c>
      <c r="E15" s="39" t="s">
        <v>122</v>
      </c>
      <c r="F15" s="77">
        <v>43122</v>
      </c>
      <c r="G15" s="193">
        <v>248000</v>
      </c>
      <c r="H15" s="198">
        <v>248000</v>
      </c>
      <c r="I15" s="198">
        <v>248042.66</v>
      </c>
      <c r="J15" s="195">
        <v>748.8</v>
      </c>
      <c r="L15" s="213">
        <f t="shared" si="0"/>
        <v>748.8</v>
      </c>
    </row>
    <row r="16" spans="1:13" ht="12" customHeight="1" x14ac:dyDescent="0.25">
      <c r="A16" s="130" t="s">
        <v>132</v>
      </c>
      <c r="B16" s="143">
        <f>SUM(B8:B15)</f>
        <v>13100.28</v>
      </c>
      <c r="C16" s="151" t="s">
        <v>151</v>
      </c>
      <c r="D16" s="168">
        <v>1.3</v>
      </c>
      <c r="E16" s="39" t="s">
        <v>123</v>
      </c>
      <c r="F16" s="77">
        <v>43122</v>
      </c>
      <c r="G16" s="193">
        <v>249000</v>
      </c>
      <c r="H16" s="198">
        <v>249000</v>
      </c>
      <c r="I16" s="198">
        <v>249000</v>
      </c>
      <c r="J16" s="195">
        <v>814.5</v>
      </c>
      <c r="L16" s="213">
        <f t="shared" si="0"/>
        <v>814.5</v>
      </c>
    </row>
    <row r="17" spans="1:13" ht="13.8" thickBot="1" x14ac:dyDescent="0.3">
      <c r="A17" s="130" t="s">
        <v>185</v>
      </c>
      <c r="B17" s="144">
        <v>14414.5</v>
      </c>
      <c r="C17" s="151" t="s">
        <v>150</v>
      </c>
      <c r="D17" s="168">
        <v>1</v>
      </c>
      <c r="E17" s="39" t="s">
        <v>124</v>
      </c>
      <c r="F17" s="77">
        <v>43143</v>
      </c>
      <c r="G17" s="193">
        <v>248000</v>
      </c>
      <c r="H17" s="198">
        <v>248000</v>
      </c>
      <c r="I17" s="198">
        <v>248007.94</v>
      </c>
      <c r="J17" s="195">
        <v>623.70000000000005</v>
      </c>
      <c r="L17" s="213">
        <f t="shared" si="0"/>
        <v>623.70000000000005</v>
      </c>
    </row>
    <row r="18" spans="1:13" s="78" customFormat="1" ht="13.8" thickTop="1" x14ac:dyDescent="0.25">
      <c r="A18" s="130" t="s">
        <v>133</v>
      </c>
      <c r="B18" s="140">
        <f>SUM(B16:B17)</f>
        <v>27514.78</v>
      </c>
      <c r="C18" s="151" t="s">
        <v>149</v>
      </c>
      <c r="D18" s="168">
        <v>1.1000000000000001</v>
      </c>
      <c r="E18" s="39" t="s">
        <v>125</v>
      </c>
      <c r="F18" s="77">
        <v>43151</v>
      </c>
      <c r="G18" s="193">
        <v>248000</v>
      </c>
      <c r="H18" s="198">
        <v>248000</v>
      </c>
      <c r="I18" s="198">
        <v>248008.43</v>
      </c>
      <c r="J18" s="195">
        <v>685.8</v>
      </c>
      <c r="K18" s="3"/>
      <c r="L18" s="213">
        <f t="shared" si="0"/>
        <v>685.8</v>
      </c>
      <c r="M18"/>
    </row>
    <row r="19" spans="1:13" x14ac:dyDescent="0.25">
      <c r="A19" s="130"/>
      <c r="B19" s="140"/>
      <c r="C19" s="151" t="s">
        <v>176</v>
      </c>
      <c r="D19" s="168">
        <v>1.1000000000000001</v>
      </c>
      <c r="E19" s="39" t="s">
        <v>175</v>
      </c>
      <c r="F19" s="77">
        <v>43151</v>
      </c>
      <c r="G19" s="193">
        <v>500000</v>
      </c>
      <c r="H19" s="198">
        <v>502496.25</v>
      </c>
      <c r="I19" s="198">
        <v>500300</v>
      </c>
      <c r="J19" s="195">
        <v>2739.6</v>
      </c>
      <c r="L19" s="213">
        <f t="shared" si="0"/>
        <v>2739.6</v>
      </c>
    </row>
    <row r="20" spans="1:13" s="78" customFormat="1" x14ac:dyDescent="0.25">
      <c r="A20" s="184"/>
      <c r="B20" s="185"/>
      <c r="C20" s="151" t="s">
        <v>177</v>
      </c>
      <c r="D20" s="168">
        <v>1.4</v>
      </c>
      <c r="E20" s="39" t="s">
        <v>178</v>
      </c>
      <c r="F20" s="77">
        <v>43507</v>
      </c>
      <c r="G20" s="193">
        <v>248000</v>
      </c>
      <c r="H20" s="198">
        <v>248000</v>
      </c>
      <c r="I20" s="206">
        <v>246985.18</v>
      </c>
      <c r="J20" s="195">
        <v>873.9</v>
      </c>
      <c r="K20" s="3"/>
      <c r="L20" s="213">
        <f t="shared" si="0"/>
        <v>873.9</v>
      </c>
      <c r="M20"/>
    </row>
    <row r="21" spans="1:13" ht="12" customHeight="1" x14ac:dyDescent="0.25">
      <c r="A21" s="186"/>
      <c r="B21" s="185"/>
      <c r="C21" s="153" t="s">
        <v>189</v>
      </c>
      <c r="D21" s="167">
        <v>1.327</v>
      </c>
      <c r="E21" s="191" t="s">
        <v>190</v>
      </c>
      <c r="F21" s="77">
        <v>43454</v>
      </c>
      <c r="G21" s="195">
        <v>750000</v>
      </c>
      <c r="H21" s="195">
        <v>747941.67</v>
      </c>
      <c r="I21" s="206">
        <v>743400</v>
      </c>
      <c r="J21" s="206">
        <v>1871.1</v>
      </c>
      <c r="L21" s="213">
        <f t="shared" si="0"/>
        <v>1871.1</v>
      </c>
    </row>
    <row r="22" spans="1:13" x14ac:dyDescent="0.25">
      <c r="A22" s="184"/>
      <c r="B22" s="185"/>
      <c r="C22" s="153" t="s">
        <v>191</v>
      </c>
      <c r="D22" s="167">
        <v>1.55</v>
      </c>
      <c r="E22" s="121" t="s">
        <v>192</v>
      </c>
      <c r="F22" s="77">
        <v>43507</v>
      </c>
      <c r="G22" s="195">
        <v>248000</v>
      </c>
      <c r="H22" s="195">
        <v>248000</v>
      </c>
      <c r="I22" s="206">
        <v>248000</v>
      </c>
      <c r="J22" s="206">
        <v>968.76</v>
      </c>
      <c r="L22" s="213">
        <f t="shared" si="0"/>
        <v>968.76</v>
      </c>
    </row>
    <row r="23" spans="1:13" x14ac:dyDescent="0.25">
      <c r="C23" s="153" t="s">
        <v>193</v>
      </c>
      <c r="D23" s="167">
        <v>1.4450000000000001</v>
      </c>
      <c r="E23" s="121" t="s">
        <v>194</v>
      </c>
      <c r="F23" s="77">
        <v>43600</v>
      </c>
      <c r="G23" s="195">
        <v>1000000</v>
      </c>
      <c r="H23" s="195">
        <v>1000000</v>
      </c>
      <c r="I23" s="206">
        <v>993200</v>
      </c>
      <c r="J23" s="206">
        <v>3646.88</v>
      </c>
      <c r="L23" s="213">
        <f t="shared" si="0"/>
        <v>3646.88</v>
      </c>
    </row>
    <row r="24" spans="1:13" x14ac:dyDescent="0.25">
      <c r="C24" s="153" t="s">
        <v>195</v>
      </c>
      <c r="D24" s="167">
        <v>1.4</v>
      </c>
      <c r="E24" s="121">
        <v>882722385</v>
      </c>
      <c r="F24" s="77">
        <v>43678</v>
      </c>
      <c r="G24" s="195">
        <v>1009730</v>
      </c>
      <c r="H24" s="195">
        <v>1010524.17</v>
      </c>
      <c r="I24" s="206">
        <v>998300</v>
      </c>
      <c r="J24" s="206">
        <v>3551.2</v>
      </c>
      <c r="L24" s="213">
        <f t="shared" si="0"/>
        <v>3551.2</v>
      </c>
    </row>
    <row r="25" spans="1:13" x14ac:dyDescent="0.25">
      <c r="C25" s="153" t="s">
        <v>196</v>
      </c>
      <c r="D25" s="167">
        <v>1.75</v>
      </c>
      <c r="E25" s="121" t="s">
        <v>197</v>
      </c>
      <c r="F25" s="77">
        <v>43707</v>
      </c>
      <c r="G25" s="195">
        <v>247000</v>
      </c>
      <c r="H25" s="195">
        <v>247000</v>
      </c>
      <c r="I25" s="206">
        <v>247000</v>
      </c>
      <c r="J25" s="206">
        <v>1089.28</v>
      </c>
      <c r="L25" s="213">
        <f t="shared" si="0"/>
        <v>1089.28</v>
      </c>
    </row>
    <row r="26" spans="1:13" x14ac:dyDescent="0.25">
      <c r="C26" s="153" t="s">
        <v>158</v>
      </c>
      <c r="D26" s="168">
        <v>1.1499999999999999</v>
      </c>
      <c r="E26" s="121" t="s">
        <v>117</v>
      </c>
      <c r="F26" s="77">
        <v>43045</v>
      </c>
      <c r="G26" s="193">
        <v>0</v>
      </c>
      <c r="H26" s="193">
        <v>0</v>
      </c>
      <c r="I26" s="206">
        <v>0</v>
      </c>
      <c r="J26" s="195">
        <v>223.32</v>
      </c>
      <c r="L26" s="213">
        <f t="shared" ref="L26:L29" si="1">SUM(J26)</f>
        <v>223.32</v>
      </c>
    </row>
    <row r="27" spans="1:13" s="217" customFormat="1" x14ac:dyDescent="0.25">
      <c r="A27" s="151"/>
      <c r="B27" s="185"/>
      <c r="C27" s="151" t="s">
        <v>160</v>
      </c>
      <c r="D27" s="168">
        <v>1.1499999999999999</v>
      </c>
      <c r="E27" s="151" t="s">
        <v>114</v>
      </c>
      <c r="F27" s="137">
        <v>43024</v>
      </c>
      <c r="G27" s="198">
        <v>0</v>
      </c>
      <c r="H27" s="198">
        <v>0</v>
      </c>
      <c r="I27" s="198">
        <v>0</v>
      </c>
      <c r="J27" s="206">
        <v>119.25</v>
      </c>
      <c r="K27" s="189"/>
      <c r="L27" s="213">
        <f t="shared" si="1"/>
        <v>119.25</v>
      </c>
    </row>
    <row r="28" spans="1:13" x14ac:dyDescent="0.25">
      <c r="C28" s="151" t="s">
        <v>159</v>
      </c>
      <c r="D28" s="168">
        <v>1.1000000000000001</v>
      </c>
      <c r="E28" s="121" t="s">
        <v>115</v>
      </c>
      <c r="F28" s="37">
        <v>43045</v>
      </c>
      <c r="G28" s="193">
        <v>0</v>
      </c>
      <c r="H28" s="193">
        <v>0</v>
      </c>
      <c r="I28" s="198">
        <v>0</v>
      </c>
      <c r="J28" s="195">
        <v>220.62</v>
      </c>
      <c r="L28" s="213">
        <f t="shared" si="1"/>
        <v>220.62</v>
      </c>
    </row>
    <row r="29" spans="1:13" x14ac:dyDescent="0.25">
      <c r="C29" s="152" t="s">
        <v>157</v>
      </c>
      <c r="D29" s="168">
        <v>1.1499999999999999</v>
      </c>
      <c r="E29" s="26" t="s">
        <v>116</v>
      </c>
      <c r="F29" s="137">
        <v>43045</v>
      </c>
      <c r="G29" s="193">
        <v>0</v>
      </c>
      <c r="H29" s="193">
        <v>0</v>
      </c>
      <c r="I29" s="198">
        <v>0</v>
      </c>
      <c r="J29" s="195">
        <v>228.14</v>
      </c>
      <c r="L29" s="213">
        <f t="shared" si="1"/>
        <v>228.14</v>
      </c>
    </row>
    <row r="30" spans="1:13" ht="12" customHeight="1" thickBot="1" x14ac:dyDescent="0.3">
      <c r="C30" s="154"/>
      <c r="D30" s="165"/>
      <c r="E30" s="79" t="s">
        <v>88</v>
      </c>
      <c r="F30" s="80"/>
      <c r="G30" s="196">
        <f>SUM(G5:G29)</f>
        <v>35683958.280000001</v>
      </c>
      <c r="H30" s="210">
        <f>SUM(H5:H25)</f>
        <v>35685190.370000005</v>
      </c>
      <c r="I30" s="210">
        <f>SUM(I5:I25)</f>
        <v>35655101.989999995</v>
      </c>
      <c r="J30" s="207">
        <f>SUM(J5:J26)</f>
        <v>94812.35000000002</v>
      </c>
      <c r="K30" s="179"/>
      <c r="L30" s="214">
        <f t="shared" si="0"/>
        <v>94812.35000000002</v>
      </c>
    </row>
    <row r="31" spans="1:13" ht="12" customHeight="1" x14ac:dyDescent="0.25">
      <c r="C31" s="154"/>
      <c r="D31" s="165"/>
      <c r="E31" s="79"/>
      <c r="F31" s="80"/>
      <c r="G31" s="193"/>
      <c r="H31" s="198"/>
      <c r="K31" s="134"/>
    </row>
    <row r="32" spans="1:13" ht="12" customHeight="1" x14ac:dyDescent="0.25">
      <c r="C32" s="154"/>
      <c r="D32" s="165"/>
      <c r="E32" s="79"/>
      <c r="F32" s="80"/>
      <c r="G32" s="193"/>
      <c r="H32" s="198"/>
      <c r="K32" s="134"/>
    </row>
    <row r="33" spans="1:13" ht="12" customHeight="1" x14ac:dyDescent="0.25">
      <c r="C33" s="154"/>
      <c r="D33" s="165"/>
      <c r="E33" s="79"/>
      <c r="F33" s="80"/>
      <c r="G33" s="193"/>
      <c r="H33" s="198"/>
      <c r="K33" s="134"/>
    </row>
    <row r="34" spans="1:13" ht="12" customHeight="1" x14ac:dyDescent="0.25">
      <c r="C34" s="154"/>
      <c r="D34" s="165"/>
      <c r="E34" s="79"/>
      <c r="F34" s="80"/>
      <c r="G34" s="193"/>
      <c r="H34" s="198"/>
      <c r="K34" s="134"/>
    </row>
    <row r="35" spans="1:13" ht="12" customHeight="1" x14ac:dyDescent="0.25">
      <c r="C35" s="154"/>
      <c r="D35" s="165"/>
      <c r="E35" s="79"/>
      <c r="F35" s="80"/>
      <c r="G35" s="193"/>
      <c r="H35" s="198"/>
      <c r="K35" s="134"/>
    </row>
    <row r="36" spans="1:13" ht="12" customHeight="1" x14ac:dyDescent="0.25">
      <c r="C36" s="154"/>
      <c r="D36" s="165"/>
      <c r="E36" s="79"/>
      <c r="F36" s="80"/>
      <c r="G36" s="193"/>
      <c r="H36" s="198"/>
      <c r="J36" s="195" t="s">
        <v>201</v>
      </c>
      <c r="K36" s="134"/>
    </row>
    <row r="37" spans="1:13" ht="12" customHeight="1" x14ac:dyDescent="0.25">
      <c r="A37" s="29" t="s">
        <v>19</v>
      </c>
      <c r="C37" s="148" t="s">
        <v>20</v>
      </c>
      <c r="D37" s="162" t="s">
        <v>165</v>
      </c>
      <c r="E37" s="29" t="s">
        <v>21</v>
      </c>
      <c r="F37" s="30" t="s">
        <v>22</v>
      </c>
      <c r="G37" s="193" t="s">
        <v>23</v>
      </c>
      <c r="H37" s="206" t="s">
        <v>24</v>
      </c>
      <c r="I37" s="198" t="s">
        <v>25</v>
      </c>
      <c r="J37" s="195" t="s">
        <v>26</v>
      </c>
      <c r="K37" s="28" t="s">
        <v>27</v>
      </c>
      <c r="L37" s="211" t="s">
        <v>85</v>
      </c>
      <c r="M37" s="78"/>
    </row>
    <row r="38" spans="1:13" ht="12" customHeight="1" x14ac:dyDescent="0.25">
      <c r="A38" s="31"/>
      <c r="B38" s="171"/>
      <c r="C38" s="149" t="s">
        <v>28</v>
      </c>
      <c r="D38" s="163" t="s">
        <v>166</v>
      </c>
      <c r="E38" s="32" t="s">
        <v>29</v>
      </c>
      <c r="F38" s="33" t="s">
        <v>30</v>
      </c>
      <c r="G38" s="194" t="s">
        <v>31</v>
      </c>
      <c r="H38" s="209" t="s">
        <v>32</v>
      </c>
      <c r="I38" s="220" t="s">
        <v>33</v>
      </c>
      <c r="J38" s="204" t="s">
        <v>34</v>
      </c>
      <c r="K38" s="34" t="s">
        <v>35</v>
      </c>
      <c r="L38" s="212" t="s">
        <v>34</v>
      </c>
    </row>
    <row r="39" spans="1:13" ht="12" customHeight="1" x14ac:dyDescent="0.25">
      <c r="C39" s="154"/>
      <c r="D39" s="165"/>
      <c r="E39" s="79"/>
      <c r="F39" s="80"/>
      <c r="G39" s="193"/>
      <c r="H39" s="198"/>
      <c r="K39" s="134"/>
    </row>
    <row r="40" spans="1:13" ht="12" customHeight="1" x14ac:dyDescent="0.25">
      <c r="A40" s="35" t="s">
        <v>7</v>
      </c>
      <c r="C40" s="150" t="s">
        <v>182</v>
      </c>
      <c r="D40" s="167">
        <v>1.3460000000000001</v>
      </c>
      <c r="F40" s="77">
        <v>43100</v>
      </c>
      <c r="G40" s="193">
        <v>1519247.15</v>
      </c>
      <c r="H40" s="193">
        <v>1519247.15</v>
      </c>
      <c r="I40" s="198">
        <v>1519247.15</v>
      </c>
      <c r="J40" s="195">
        <v>4667.3500000000004</v>
      </c>
      <c r="L40" s="211">
        <f>SUM(J40)</f>
        <v>4667.3500000000004</v>
      </c>
    </row>
    <row r="41" spans="1:13" ht="12" customHeight="1" x14ac:dyDescent="0.25">
      <c r="A41" s="35"/>
      <c r="C41" s="150"/>
      <c r="D41" s="161"/>
      <c r="E41"/>
      <c r="F41" s="77"/>
      <c r="G41" s="197"/>
      <c r="H41" s="197"/>
      <c r="I41" s="221"/>
    </row>
    <row r="42" spans="1:13" ht="12" customHeight="1" x14ac:dyDescent="0.25">
      <c r="A42" s="35" t="s">
        <v>91</v>
      </c>
      <c r="C42" s="150" t="s">
        <v>182</v>
      </c>
      <c r="D42" s="167">
        <v>1.3460000000000001</v>
      </c>
      <c r="F42" s="77">
        <v>43100</v>
      </c>
      <c r="G42" s="197">
        <v>2881.09</v>
      </c>
      <c r="H42" s="197">
        <v>2881.09</v>
      </c>
      <c r="I42" s="221">
        <v>2881.09</v>
      </c>
      <c r="J42" s="197">
        <v>8.85</v>
      </c>
      <c r="L42" s="211">
        <f t="shared" ref="L42:L72" si="2">SUM(J42)</f>
        <v>8.85</v>
      </c>
    </row>
    <row r="43" spans="1:13" ht="12" customHeight="1" x14ac:dyDescent="0.25">
      <c r="A43" s="35"/>
      <c r="C43" s="150"/>
      <c r="D43" s="167"/>
      <c r="F43" s="77"/>
      <c r="G43" s="197"/>
      <c r="H43" s="197"/>
      <c r="I43" s="221"/>
      <c r="J43" s="197"/>
    </row>
    <row r="44" spans="1:13" x14ac:dyDescent="0.25">
      <c r="A44" s="35" t="s">
        <v>8</v>
      </c>
      <c r="C44" s="150" t="s">
        <v>182</v>
      </c>
      <c r="D44" s="167">
        <v>1.3460000000000001</v>
      </c>
      <c r="F44" s="77">
        <v>43100</v>
      </c>
      <c r="G44" s="193">
        <v>12751.89</v>
      </c>
      <c r="H44" s="193">
        <v>12751.89</v>
      </c>
      <c r="I44" s="198">
        <v>12751.89</v>
      </c>
      <c r="J44" s="193">
        <v>39.18</v>
      </c>
      <c r="L44" s="211">
        <f t="shared" si="2"/>
        <v>39.18</v>
      </c>
      <c r="M44" s="14"/>
    </row>
    <row r="45" spans="1:13" x14ac:dyDescent="0.25">
      <c r="C45" s="150"/>
      <c r="D45" s="161"/>
      <c r="E45" s="43"/>
      <c r="F45" s="37"/>
      <c r="G45" s="193"/>
      <c r="H45" s="193"/>
    </row>
    <row r="46" spans="1:13" x14ac:dyDescent="0.25">
      <c r="A46" s="35" t="s">
        <v>9</v>
      </c>
      <c r="C46" s="150" t="s">
        <v>182</v>
      </c>
      <c r="D46" s="167">
        <v>1.3460000000000001</v>
      </c>
      <c r="F46" s="77">
        <v>43100</v>
      </c>
      <c r="G46" s="195">
        <v>423740</v>
      </c>
      <c r="H46" s="195">
        <v>423740</v>
      </c>
      <c r="I46" s="206">
        <v>423740</v>
      </c>
      <c r="J46" s="195">
        <v>1294.67</v>
      </c>
      <c r="L46" s="211">
        <f t="shared" si="2"/>
        <v>1294.67</v>
      </c>
    </row>
    <row r="47" spans="1:13" x14ac:dyDescent="0.25">
      <c r="A47" s="35"/>
      <c r="C47" s="150" t="s">
        <v>161</v>
      </c>
      <c r="D47" s="167">
        <v>1.55</v>
      </c>
      <c r="F47" s="77">
        <v>43250</v>
      </c>
      <c r="G47" s="195">
        <v>2000000</v>
      </c>
      <c r="H47" s="195">
        <v>2000000</v>
      </c>
      <c r="I47" s="206">
        <v>2000000</v>
      </c>
      <c r="J47" s="195">
        <v>2632.83</v>
      </c>
    </row>
    <row r="48" spans="1:13" x14ac:dyDescent="0.25">
      <c r="C48" s="150" t="s">
        <v>161</v>
      </c>
      <c r="D48" s="168">
        <v>1.23</v>
      </c>
      <c r="F48" s="37">
        <v>43066</v>
      </c>
      <c r="G48" s="195">
        <v>0</v>
      </c>
      <c r="H48" s="195">
        <v>0</v>
      </c>
      <c r="I48" s="206">
        <v>0</v>
      </c>
      <c r="J48" s="195">
        <v>4019.23</v>
      </c>
      <c r="L48" s="211">
        <f t="shared" si="2"/>
        <v>4019.23</v>
      </c>
    </row>
    <row r="49" spans="1:13" s="217" customFormat="1" x14ac:dyDescent="0.25">
      <c r="A49" s="151"/>
      <c r="B49" s="185"/>
      <c r="C49" s="150" t="s">
        <v>187</v>
      </c>
      <c r="D49" s="168"/>
      <c r="E49" s="151"/>
      <c r="F49" s="137">
        <v>43100</v>
      </c>
      <c r="G49" s="206">
        <v>0</v>
      </c>
      <c r="H49" s="206">
        <v>0</v>
      </c>
      <c r="I49" s="206">
        <v>0</v>
      </c>
      <c r="J49" s="206">
        <v>0.42</v>
      </c>
      <c r="K49" s="189"/>
      <c r="L49" s="213"/>
    </row>
    <row r="50" spans="1:13" x14ac:dyDescent="0.25">
      <c r="A50" s="40"/>
      <c r="B50" s="141"/>
      <c r="C50" s="180"/>
      <c r="D50" s="165"/>
      <c r="E50" s="41"/>
      <c r="F50" s="42"/>
      <c r="G50" s="193"/>
      <c r="H50" s="193"/>
      <c r="K50" s="28"/>
    </row>
    <row r="51" spans="1:13" x14ac:dyDescent="0.25">
      <c r="A51" s="35" t="s">
        <v>10</v>
      </c>
      <c r="C51" s="150" t="s">
        <v>182</v>
      </c>
      <c r="D51" s="167">
        <v>1.3460000000000001</v>
      </c>
      <c r="F51" s="77">
        <v>43100</v>
      </c>
      <c r="G51" s="193">
        <v>491416.48</v>
      </c>
      <c r="H51" s="193">
        <v>491416.48</v>
      </c>
      <c r="I51" s="198">
        <v>491416.48</v>
      </c>
      <c r="J51" s="195">
        <v>1392.22</v>
      </c>
      <c r="L51" s="211">
        <f t="shared" si="2"/>
        <v>1392.22</v>
      </c>
    </row>
    <row r="52" spans="1:13" x14ac:dyDescent="0.25">
      <c r="A52" s="35"/>
      <c r="C52" s="150" t="s">
        <v>162</v>
      </c>
      <c r="D52" s="167">
        <v>1.55</v>
      </c>
      <c r="F52" s="137">
        <v>43250</v>
      </c>
      <c r="G52" s="198">
        <v>1000000</v>
      </c>
      <c r="H52" s="198">
        <v>1000000</v>
      </c>
      <c r="I52" s="198">
        <v>1000000</v>
      </c>
      <c r="J52" s="195">
        <v>1316.57</v>
      </c>
    </row>
    <row r="53" spans="1:13" s="14" customFormat="1" x14ac:dyDescent="0.25">
      <c r="A53" s="26"/>
      <c r="B53" s="138"/>
      <c r="C53" s="150" t="s">
        <v>162</v>
      </c>
      <c r="D53" s="167">
        <v>1.23</v>
      </c>
      <c r="E53" s="26"/>
      <c r="F53" s="137">
        <v>43066</v>
      </c>
      <c r="G53" s="198">
        <v>0</v>
      </c>
      <c r="H53" s="198">
        <v>0</v>
      </c>
      <c r="I53" s="198">
        <v>0</v>
      </c>
      <c r="J53" s="195">
        <v>2009.83</v>
      </c>
      <c r="K53" s="189"/>
      <c r="L53" s="211">
        <f t="shared" si="2"/>
        <v>2009.83</v>
      </c>
      <c r="M53"/>
    </row>
    <row r="54" spans="1:13" x14ac:dyDescent="0.25">
      <c r="C54" s="150"/>
      <c r="D54" s="167"/>
      <c r="F54" s="37"/>
      <c r="H54" s="195"/>
      <c r="I54" s="206"/>
    </row>
    <row r="55" spans="1:13" x14ac:dyDescent="0.25">
      <c r="A55" s="35" t="s">
        <v>11</v>
      </c>
      <c r="C55" s="150" t="s">
        <v>182</v>
      </c>
      <c r="D55" s="167">
        <v>1.3460000000000001</v>
      </c>
      <c r="F55" s="77">
        <v>43100</v>
      </c>
      <c r="G55" s="193">
        <v>1889645.3</v>
      </c>
      <c r="H55" s="193">
        <v>1889645.3</v>
      </c>
      <c r="I55" s="198">
        <v>1889645.3</v>
      </c>
      <c r="J55" s="195">
        <v>4949.25</v>
      </c>
      <c r="L55" s="211">
        <f t="shared" si="2"/>
        <v>4949.25</v>
      </c>
    </row>
    <row r="56" spans="1:13" x14ac:dyDescent="0.25">
      <c r="A56" s="35"/>
      <c r="C56" s="150"/>
      <c r="D56" s="161"/>
      <c r="F56" s="77"/>
      <c r="G56" s="193"/>
      <c r="H56" s="193"/>
    </row>
    <row r="57" spans="1:13" x14ac:dyDescent="0.25">
      <c r="A57" s="35" t="s">
        <v>12</v>
      </c>
      <c r="C57" s="150" t="s">
        <v>182</v>
      </c>
      <c r="D57" s="167">
        <v>1.3460000000000001</v>
      </c>
      <c r="F57" s="77">
        <v>43100</v>
      </c>
      <c r="G57" s="193">
        <v>73294.19</v>
      </c>
      <c r="H57" s="193">
        <v>73294.19</v>
      </c>
      <c r="I57" s="198">
        <v>73294.19</v>
      </c>
      <c r="J57" s="195">
        <v>227.59</v>
      </c>
      <c r="L57" s="211">
        <f t="shared" si="2"/>
        <v>227.59</v>
      </c>
    </row>
    <row r="58" spans="1:13" x14ac:dyDescent="0.25">
      <c r="A58" s="35"/>
      <c r="C58" s="150"/>
      <c r="D58" s="161"/>
      <c r="F58" s="77"/>
      <c r="G58" s="193"/>
      <c r="H58" s="193"/>
      <c r="K58" s="28"/>
    </row>
    <row r="59" spans="1:13" x14ac:dyDescent="0.25">
      <c r="A59" s="35" t="s">
        <v>37</v>
      </c>
      <c r="C59" s="150" t="s">
        <v>182</v>
      </c>
      <c r="D59" s="167">
        <v>1.3460000000000001</v>
      </c>
      <c r="F59" s="77">
        <v>43100</v>
      </c>
      <c r="G59" s="193">
        <v>399117.65</v>
      </c>
      <c r="H59" s="193">
        <v>399117.65</v>
      </c>
      <c r="I59" s="198">
        <v>399117.65</v>
      </c>
      <c r="J59" s="195" t="s">
        <v>108</v>
      </c>
      <c r="K59" s="28"/>
      <c r="L59" s="195" t="s">
        <v>108</v>
      </c>
    </row>
    <row r="60" spans="1:13" x14ac:dyDescent="0.25">
      <c r="A60" s="35"/>
      <c r="C60" s="150"/>
      <c r="D60" s="161"/>
      <c r="F60" s="77"/>
      <c r="H60" s="195"/>
      <c r="I60" s="206"/>
      <c r="K60" s="28"/>
    </row>
    <row r="61" spans="1:13" x14ac:dyDescent="0.25">
      <c r="A61" s="35" t="s">
        <v>38</v>
      </c>
      <c r="C61" s="150" t="s">
        <v>182</v>
      </c>
      <c r="D61" s="167">
        <v>1.3460000000000001</v>
      </c>
      <c r="F61" s="77">
        <v>43100</v>
      </c>
      <c r="G61" s="193">
        <v>250556.08</v>
      </c>
      <c r="H61" s="193">
        <v>250556.08</v>
      </c>
      <c r="I61" s="198">
        <v>250556.08</v>
      </c>
      <c r="J61" s="195">
        <v>785.73</v>
      </c>
      <c r="L61" s="211">
        <f t="shared" si="2"/>
        <v>785.73</v>
      </c>
    </row>
    <row r="62" spans="1:13" x14ac:dyDescent="0.25">
      <c r="A62" s="35"/>
      <c r="C62" s="150"/>
      <c r="D62" s="161"/>
      <c r="F62" s="77"/>
      <c r="G62" s="193"/>
      <c r="H62" s="193"/>
    </row>
    <row r="63" spans="1:13" x14ac:dyDescent="0.25">
      <c r="A63" s="35" t="s">
        <v>39</v>
      </c>
      <c r="C63" s="150" t="s">
        <v>182</v>
      </c>
      <c r="D63" s="167">
        <v>1.3460000000000001</v>
      </c>
      <c r="F63" s="77">
        <v>43100</v>
      </c>
      <c r="G63" s="193">
        <v>878320.54</v>
      </c>
      <c r="H63" s="193">
        <v>878320.54</v>
      </c>
      <c r="I63" s="198">
        <v>878320.54</v>
      </c>
      <c r="J63" s="195">
        <v>1635.12</v>
      </c>
      <c r="L63" s="211">
        <f t="shared" si="2"/>
        <v>1635.12</v>
      </c>
    </row>
    <row r="64" spans="1:13" ht="15" customHeight="1" x14ac:dyDescent="0.25">
      <c r="C64" s="150"/>
      <c r="D64" s="161"/>
      <c r="F64" s="77"/>
      <c r="H64" s="195"/>
      <c r="I64" s="206"/>
    </row>
    <row r="65" spans="1:13" x14ac:dyDescent="0.25">
      <c r="A65" s="35" t="s">
        <v>16</v>
      </c>
      <c r="C65" s="150" t="s">
        <v>182</v>
      </c>
      <c r="D65" s="167">
        <v>1.3460000000000001</v>
      </c>
      <c r="F65" s="77">
        <v>43100</v>
      </c>
      <c r="G65" s="193">
        <v>1972004.08</v>
      </c>
      <c r="H65" s="193">
        <v>1972004.08</v>
      </c>
      <c r="I65" s="198">
        <v>1972004.08</v>
      </c>
      <c r="J65" s="195">
        <v>1673.84</v>
      </c>
      <c r="L65" s="211">
        <f t="shared" si="2"/>
        <v>1673.84</v>
      </c>
    </row>
    <row r="66" spans="1:13" x14ac:dyDescent="0.25">
      <c r="A66" s="35"/>
      <c r="C66" s="150"/>
      <c r="D66" s="167"/>
      <c r="F66" s="77"/>
      <c r="G66" s="193"/>
      <c r="H66" s="193"/>
    </row>
    <row r="67" spans="1:13" x14ac:dyDescent="0.25">
      <c r="A67" s="35" t="s">
        <v>172</v>
      </c>
      <c r="C67" s="150" t="s">
        <v>182</v>
      </c>
      <c r="D67" s="167">
        <v>1.3460000000000001</v>
      </c>
      <c r="F67" s="77">
        <v>43100</v>
      </c>
      <c r="G67" s="193">
        <v>93361.19</v>
      </c>
      <c r="H67" s="193">
        <v>93361.19</v>
      </c>
      <c r="I67" s="198">
        <v>93361.19</v>
      </c>
      <c r="J67" s="195">
        <v>4153.68</v>
      </c>
      <c r="L67" s="211">
        <f t="shared" si="2"/>
        <v>4153.68</v>
      </c>
    </row>
    <row r="68" spans="1:13" x14ac:dyDescent="0.25">
      <c r="A68" s="35"/>
      <c r="C68" s="150" t="s">
        <v>163</v>
      </c>
      <c r="D68" s="167">
        <v>1.137</v>
      </c>
      <c r="F68" s="77">
        <v>43100</v>
      </c>
      <c r="G68" s="193">
        <v>40405378.229999997</v>
      </c>
      <c r="H68" s="193">
        <v>40405378.229999997</v>
      </c>
      <c r="I68" s="198">
        <v>40405378.229999997</v>
      </c>
      <c r="J68" s="195">
        <v>133708.07</v>
      </c>
      <c r="L68" s="211">
        <f t="shared" si="2"/>
        <v>133708.07</v>
      </c>
    </row>
    <row r="69" spans="1:13" x14ac:dyDescent="0.25">
      <c r="A69" s="35"/>
      <c r="C69" s="151" t="s">
        <v>198</v>
      </c>
      <c r="D69" s="168">
        <v>1.23</v>
      </c>
      <c r="F69" s="37">
        <v>43131</v>
      </c>
      <c r="G69" s="195">
        <v>10000000</v>
      </c>
      <c r="H69" s="195">
        <v>10000000</v>
      </c>
      <c r="I69" s="206">
        <v>10000000</v>
      </c>
      <c r="J69" s="195">
        <v>33867.47</v>
      </c>
      <c r="L69" s="211">
        <f t="shared" si="2"/>
        <v>33867.47</v>
      </c>
    </row>
    <row r="70" spans="1:13" x14ac:dyDescent="0.25">
      <c r="A70" s="35"/>
      <c r="C70" s="150" t="s">
        <v>186</v>
      </c>
      <c r="D70" s="167">
        <v>0.85</v>
      </c>
      <c r="E70" s="78"/>
      <c r="F70" s="77">
        <v>43100</v>
      </c>
      <c r="G70" s="193">
        <v>0</v>
      </c>
      <c r="H70" s="193">
        <v>0</v>
      </c>
      <c r="I70" s="198">
        <v>0</v>
      </c>
      <c r="J70" s="195">
        <v>0.49</v>
      </c>
      <c r="L70" s="211">
        <f t="shared" si="2"/>
        <v>0.49</v>
      </c>
    </row>
    <row r="71" spans="1:13" x14ac:dyDescent="0.25">
      <c r="A71" s="35"/>
      <c r="C71" s="150"/>
      <c r="D71" s="167"/>
      <c r="F71" s="77"/>
      <c r="G71" s="193"/>
      <c r="H71" s="193"/>
    </row>
    <row r="72" spans="1:13" x14ac:dyDescent="0.25">
      <c r="A72" s="35" t="s">
        <v>110</v>
      </c>
      <c r="C72" s="150" t="s">
        <v>182</v>
      </c>
      <c r="D72" s="167">
        <v>1.3460000000000001</v>
      </c>
      <c r="F72" s="77">
        <v>43100</v>
      </c>
      <c r="G72" s="195">
        <v>907975.05</v>
      </c>
      <c r="H72" s="195">
        <v>907975.05</v>
      </c>
      <c r="I72" s="206">
        <v>907975.05</v>
      </c>
      <c r="J72" s="195">
        <v>2783.51</v>
      </c>
      <c r="L72" s="211">
        <f t="shared" si="2"/>
        <v>2783.51</v>
      </c>
    </row>
    <row r="73" spans="1:13" x14ac:dyDescent="0.25">
      <c r="A73" s="35"/>
      <c r="C73" s="150"/>
      <c r="D73" s="167"/>
      <c r="F73" s="77"/>
      <c r="H73" s="195"/>
    </row>
    <row r="74" spans="1:13" x14ac:dyDescent="0.25">
      <c r="C74" s="154"/>
      <c r="D74" s="165"/>
      <c r="E74" s="79"/>
      <c r="F74" s="80"/>
      <c r="G74" s="193"/>
      <c r="H74" s="198"/>
      <c r="J74" s="195" t="s">
        <v>201</v>
      </c>
      <c r="K74" s="134"/>
    </row>
    <row r="75" spans="1:13" x14ac:dyDescent="0.25">
      <c r="A75" s="29" t="s">
        <v>19</v>
      </c>
      <c r="C75" s="148" t="s">
        <v>20</v>
      </c>
      <c r="D75" s="162" t="s">
        <v>165</v>
      </c>
      <c r="E75" s="29" t="s">
        <v>21</v>
      </c>
      <c r="F75" s="30" t="s">
        <v>22</v>
      </c>
      <c r="G75" s="193" t="s">
        <v>23</v>
      </c>
      <c r="H75" s="206" t="s">
        <v>24</v>
      </c>
      <c r="I75" s="198" t="s">
        <v>25</v>
      </c>
      <c r="J75" s="195" t="s">
        <v>26</v>
      </c>
      <c r="K75" s="28" t="s">
        <v>27</v>
      </c>
      <c r="L75" s="211" t="s">
        <v>85</v>
      </c>
      <c r="M75" s="78"/>
    </row>
    <row r="76" spans="1:13" x14ac:dyDescent="0.25">
      <c r="A76" s="31"/>
      <c r="B76" s="171"/>
      <c r="C76" s="149" t="s">
        <v>28</v>
      </c>
      <c r="D76" s="163" t="s">
        <v>166</v>
      </c>
      <c r="E76" s="32" t="s">
        <v>29</v>
      </c>
      <c r="F76" s="33" t="s">
        <v>30</v>
      </c>
      <c r="G76" s="194" t="s">
        <v>31</v>
      </c>
      <c r="H76" s="209" t="s">
        <v>32</v>
      </c>
      <c r="I76" s="220" t="s">
        <v>33</v>
      </c>
      <c r="J76" s="204" t="s">
        <v>34</v>
      </c>
      <c r="K76" s="34" t="s">
        <v>35</v>
      </c>
      <c r="L76" s="212" t="s">
        <v>34</v>
      </c>
    </row>
    <row r="77" spans="1:13" ht="13.8" customHeight="1" x14ac:dyDescent="0.25">
      <c r="A77" s="35"/>
      <c r="C77" s="150"/>
      <c r="D77" s="167"/>
      <c r="F77" s="77"/>
      <c r="H77" s="195"/>
    </row>
    <row r="78" spans="1:13" ht="13.8" customHeight="1" thickBot="1" x14ac:dyDescent="0.3">
      <c r="A78" s="35" t="s">
        <v>17</v>
      </c>
      <c r="C78" s="147" t="s">
        <v>183</v>
      </c>
      <c r="D78" s="169"/>
      <c r="E78" s="35"/>
      <c r="F78" s="158"/>
      <c r="G78" s="196">
        <v>8758129.6699999999</v>
      </c>
      <c r="H78" s="196">
        <v>8758129.6699999999</v>
      </c>
      <c r="I78" s="210">
        <v>8758129.6699999999</v>
      </c>
      <c r="J78" s="207">
        <v>16640.810000000001</v>
      </c>
      <c r="K78" s="159">
        <f>SUM(K79:K100)</f>
        <v>0</v>
      </c>
      <c r="L78" s="215">
        <f>SUM(J78)</f>
        <v>16640.810000000001</v>
      </c>
    </row>
    <row r="79" spans="1:13" x14ac:dyDescent="0.25">
      <c r="A79" s="35"/>
      <c r="B79" s="146"/>
      <c r="C79" s="155" t="s">
        <v>112</v>
      </c>
      <c r="D79" s="167">
        <v>1.3460000000000001</v>
      </c>
      <c r="E79" s="45"/>
      <c r="F79" s="46">
        <v>43100</v>
      </c>
      <c r="G79" s="195">
        <v>1434631.04</v>
      </c>
      <c r="H79" s="195">
        <v>1434631.04</v>
      </c>
      <c r="I79" s="206">
        <v>1434631.04</v>
      </c>
      <c r="J79" s="195">
        <v>3705.29</v>
      </c>
      <c r="K79" s="48"/>
      <c r="L79" s="211">
        <f>SUM(J79)</f>
        <v>3705.29</v>
      </c>
      <c r="M79" s="35"/>
    </row>
    <row r="80" spans="1:13" x14ac:dyDescent="0.25">
      <c r="A80" s="44" t="s">
        <v>40</v>
      </c>
      <c r="C80" s="156" t="s">
        <v>41</v>
      </c>
      <c r="D80" s="167">
        <v>1.3460000000000001</v>
      </c>
      <c r="E80" s="161"/>
      <c r="F80" s="46">
        <v>43100</v>
      </c>
      <c r="G80" s="197">
        <v>6041.19</v>
      </c>
      <c r="H80" s="197">
        <v>6041.19</v>
      </c>
      <c r="I80" s="221">
        <v>6041.19</v>
      </c>
      <c r="J80" s="195">
        <v>18.54</v>
      </c>
      <c r="K80" s="48"/>
      <c r="L80" s="211">
        <f t="shared" ref="L80:L103" si="3">SUM(J80)</f>
        <v>18.54</v>
      </c>
      <c r="M80" s="45"/>
    </row>
    <row r="81" spans="1:13" x14ac:dyDescent="0.25">
      <c r="A81" s="44"/>
      <c r="C81" s="156" t="s">
        <v>174</v>
      </c>
      <c r="D81" s="167">
        <v>1.3460000000000001</v>
      </c>
      <c r="E81" s="161"/>
      <c r="F81" s="46">
        <v>43100</v>
      </c>
      <c r="G81" s="200">
        <v>113788.36</v>
      </c>
      <c r="H81" s="200">
        <v>113788.36</v>
      </c>
      <c r="I81" s="206">
        <v>113788.36</v>
      </c>
      <c r="J81" s="195">
        <v>195.97</v>
      </c>
      <c r="K81" s="48"/>
      <c r="L81" s="211">
        <f t="shared" si="3"/>
        <v>195.97</v>
      </c>
      <c r="M81" s="50"/>
    </row>
    <row r="82" spans="1:13" x14ac:dyDescent="0.25">
      <c r="A82" s="49"/>
      <c r="C82" s="155" t="s">
        <v>42</v>
      </c>
      <c r="D82" s="167">
        <v>1.3460000000000001</v>
      </c>
      <c r="E82" s="161"/>
      <c r="F82" s="46">
        <v>43100</v>
      </c>
      <c r="G82" s="200">
        <v>19635</v>
      </c>
      <c r="H82" s="200">
        <v>19635</v>
      </c>
      <c r="I82" s="206">
        <v>19635</v>
      </c>
      <c r="J82" s="195" t="s">
        <v>108</v>
      </c>
      <c r="K82" s="48"/>
      <c r="L82" s="195" t="s">
        <v>108</v>
      </c>
      <c r="M82" s="50"/>
    </row>
    <row r="83" spans="1:13" s="78" customFormat="1" x14ac:dyDescent="0.25">
      <c r="A83" s="50"/>
      <c r="B83" s="138"/>
      <c r="C83" s="155" t="s">
        <v>109</v>
      </c>
      <c r="D83" s="167">
        <v>1.3460000000000001</v>
      </c>
      <c r="E83" s="161"/>
      <c r="F83" s="46">
        <v>43100</v>
      </c>
      <c r="G83" s="201">
        <v>656365.68000000005</v>
      </c>
      <c r="H83" s="201">
        <v>656365.68000000005</v>
      </c>
      <c r="I83" s="198">
        <v>656365.68000000005</v>
      </c>
      <c r="J83" s="195">
        <v>2032.63</v>
      </c>
      <c r="K83" s="47"/>
      <c r="L83" s="211">
        <f t="shared" si="3"/>
        <v>2032.63</v>
      </c>
      <c r="M83" s="50"/>
    </row>
    <row r="84" spans="1:13" x14ac:dyDescent="0.25">
      <c r="A84" s="49"/>
      <c r="C84" s="155" t="s">
        <v>43</v>
      </c>
      <c r="D84" s="167">
        <v>1.3460000000000001</v>
      </c>
      <c r="E84" s="161"/>
      <c r="F84" s="46">
        <v>43100</v>
      </c>
      <c r="G84" s="201">
        <v>261838.97</v>
      </c>
      <c r="H84" s="201">
        <v>261838.97</v>
      </c>
      <c r="I84" s="198">
        <v>261838.97</v>
      </c>
      <c r="J84" s="195">
        <v>780.88</v>
      </c>
      <c r="K84" s="47"/>
      <c r="L84" s="211">
        <f t="shared" si="3"/>
        <v>780.88</v>
      </c>
      <c r="M84" s="50"/>
    </row>
    <row r="85" spans="1:13" x14ac:dyDescent="0.25">
      <c r="A85" s="49"/>
      <c r="C85" s="155" t="s">
        <v>96</v>
      </c>
      <c r="D85" s="167">
        <v>1.3460000000000001</v>
      </c>
      <c r="E85" s="161"/>
      <c r="F85" s="46">
        <v>43100</v>
      </c>
      <c r="G85" s="193">
        <v>1285376.21</v>
      </c>
      <c r="H85" s="193">
        <v>1285376.21</v>
      </c>
      <c r="I85" s="198">
        <v>1285376.21</v>
      </c>
      <c r="J85" s="195" t="s">
        <v>108</v>
      </c>
      <c r="K85" s="48"/>
      <c r="L85" s="195" t="s">
        <v>108</v>
      </c>
      <c r="M85" s="50"/>
    </row>
    <row r="86" spans="1:13" x14ac:dyDescent="0.25">
      <c r="A86" s="44"/>
      <c r="C86" s="156" t="s">
        <v>44</v>
      </c>
      <c r="D86" s="167">
        <v>1.3460000000000001</v>
      </c>
      <c r="E86" s="161"/>
      <c r="F86" s="46">
        <v>43100</v>
      </c>
      <c r="G86" s="201">
        <v>130398.46</v>
      </c>
      <c r="H86" s="201">
        <v>130398.46</v>
      </c>
      <c r="I86" s="198">
        <v>130398.46</v>
      </c>
      <c r="J86" s="195">
        <v>384.57</v>
      </c>
      <c r="K86" s="47"/>
      <c r="L86" s="211">
        <f t="shared" si="3"/>
        <v>384.57</v>
      </c>
      <c r="M86" s="45"/>
    </row>
    <row r="87" spans="1:13" x14ac:dyDescent="0.25">
      <c r="A87" s="49"/>
      <c r="C87" s="155" t="s">
        <v>45</v>
      </c>
      <c r="D87" s="167">
        <v>1.3460000000000001</v>
      </c>
      <c r="E87" s="161"/>
      <c r="F87" s="46">
        <v>43100</v>
      </c>
      <c r="G87" s="201">
        <v>124645.17</v>
      </c>
      <c r="H87" s="201">
        <v>124645.17</v>
      </c>
      <c r="I87" s="198">
        <v>124645.17</v>
      </c>
      <c r="J87" s="195">
        <v>486.89</v>
      </c>
      <c r="K87" s="47"/>
      <c r="L87" s="211">
        <f t="shared" si="3"/>
        <v>486.89</v>
      </c>
      <c r="M87" s="50"/>
    </row>
    <row r="88" spans="1:13" s="4" customFormat="1" ht="12" customHeight="1" x14ac:dyDescent="0.25">
      <c r="A88" s="49"/>
      <c r="B88" s="138"/>
      <c r="C88" s="155" t="s">
        <v>46</v>
      </c>
      <c r="D88" s="167">
        <v>1.3460000000000001</v>
      </c>
      <c r="E88" s="161"/>
      <c r="F88" s="46">
        <v>43100</v>
      </c>
      <c r="G88" s="201">
        <v>1222437.68</v>
      </c>
      <c r="H88" s="201">
        <v>1222437.68</v>
      </c>
      <c r="I88" s="198">
        <v>1222437.68</v>
      </c>
      <c r="J88" s="195">
        <v>3807.99</v>
      </c>
      <c r="K88" s="47"/>
      <c r="L88" s="211">
        <f t="shared" si="3"/>
        <v>3807.99</v>
      </c>
      <c r="M88" s="50"/>
    </row>
    <row r="89" spans="1:13" s="35" customFormat="1" x14ac:dyDescent="0.25">
      <c r="A89" s="49"/>
      <c r="B89" s="138"/>
      <c r="C89" s="155" t="s">
        <v>47</v>
      </c>
      <c r="D89" s="167">
        <v>1.3460000000000001</v>
      </c>
      <c r="E89" s="161"/>
      <c r="F89" s="46">
        <v>43100</v>
      </c>
      <c r="G89" s="201">
        <v>41789.82</v>
      </c>
      <c r="H89" s="201">
        <v>41789.82</v>
      </c>
      <c r="I89" s="198">
        <v>41789.82</v>
      </c>
      <c r="J89" s="195">
        <v>128</v>
      </c>
      <c r="K89" s="47"/>
      <c r="L89" s="211">
        <f t="shared" si="3"/>
        <v>128</v>
      </c>
      <c r="M89" s="50"/>
    </row>
    <row r="90" spans="1:13" s="45" customFormat="1" x14ac:dyDescent="0.25">
      <c r="A90" s="49"/>
      <c r="B90" s="142"/>
      <c r="C90" s="155" t="s">
        <v>48</v>
      </c>
      <c r="D90" s="167">
        <v>1.3460000000000001</v>
      </c>
      <c r="E90" s="161"/>
      <c r="F90" s="46">
        <v>43100</v>
      </c>
      <c r="G90" s="201">
        <v>168037.79</v>
      </c>
      <c r="H90" s="201">
        <v>168037.79</v>
      </c>
      <c r="I90" s="198">
        <v>168037.79</v>
      </c>
      <c r="J90" s="195">
        <v>499.91</v>
      </c>
      <c r="K90" s="47"/>
      <c r="L90" s="211">
        <f t="shared" si="3"/>
        <v>499.91</v>
      </c>
      <c r="M90" s="50"/>
    </row>
    <row r="91" spans="1:13" s="45" customFormat="1" x14ac:dyDescent="0.25">
      <c r="A91" s="49"/>
      <c r="B91" s="138"/>
      <c r="C91" s="155" t="s">
        <v>97</v>
      </c>
      <c r="D91" s="167">
        <v>1.3460000000000001</v>
      </c>
      <c r="E91" s="161"/>
      <c r="F91" s="46">
        <v>43100</v>
      </c>
      <c r="G91" s="193">
        <v>45005.37</v>
      </c>
      <c r="H91" s="193">
        <v>45005.37</v>
      </c>
      <c r="I91" s="198">
        <v>45005.37</v>
      </c>
      <c r="J91" s="195" t="s">
        <v>108</v>
      </c>
      <c r="K91" s="47"/>
      <c r="L91" s="195" t="s">
        <v>108</v>
      </c>
      <c r="M91" s="50"/>
    </row>
    <row r="92" spans="1:13" s="50" customFormat="1" x14ac:dyDescent="0.25">
      <c r="A92" s="49"/>
      <c r="B92" s="142"/>
      <c r="C92" s="155" t="s">
        <v>90</v>
      </c>
      <c r="D92" s="167">
        <v>1.3460000000000001</v>
      </c>
      <c r="E92" s="161"/>
      <c r="F92" s="46">
        <v>43100</v>
      </c>
      <c r="G92" s="193">
        <v>1</v>
      </c>
      <c r="H92" s="193">
        <v>1</v>
      </c>
      <c r="I92" s="198">
        <v>1</v>
      </c>
      <c r="J92" s="195" t="s">
        <v>108</v>
      </c>
      <c r="K92" s="47"/>
      <c r="L92" s="195" t="s">
        <v>108</v>
      </c>
    </row>
    <row r="93" spans="1:13" s="50" customFormat="1" x14ac:dyDescent="0.25">
      <c r="A93" s="49"/>
      <c r="B93" s="138"/>
      <c r="C93" s="155" t="s">
        <v>49</v>
      </c>
      <c r="D93" s="167">
        <v>1.3460000000000001</v>
      </c>
      <c r="E93" s="161"/>
      <c r="F93" s="46">
        <v>43100</v>
      </c>
      <c r="G93" s="201">
        <v>1419710.87</v>
      </c>
      <c r="H93" s="201">
        <v>1419710.87</v>
      </c>
      <c r="I93" s="198">
        <v>1419710.87</v>
      </c>
      <c r="J93" s="195" t="s">
        <v>108</v>
      </c>
      <c r="K93" s="47"/>
      <c r="L93" s="195" t="s">
        <v>108</v>
      </c>
    </row>
    <row r="94" spans="1:13" s="50" customFormat="1" x14ac:dyDescent="0.25">
      <c r="A94" s="49"/>
      <c r="B94" s="138"/>
      <c r="C94" s="155" t="s">
        <v>50</v>
      </c>
      <c r="D94" s="167">
        <v>1.3460000000000001</v>
      </c>
      <c r="E94" s="161"/>
      <c r="F94" s="46">
        <v>43100</v>
      </c>
      <c r="G94" s="201">
        <v>110769.9</v>
      </c>
      <c r="H94" s="201">
        <v>110769.9</v>
      </c>
      <c r="I94" s="198">
        <v>110769.9</v>
      </c>
      <c r="J94" s="195">
        <v>340.54</v>
      </c>
      <c r="K94" s="47"/>
      <c r="L94" s="211">
        <f t="shared" si="3"/>
        <v>340.54</v>
      </c>
    </row>
    <row r="95" spans="1:13" s="50" customFormat="1" x14ac:dyDescent="0.25">
      <c r="A95" s="49"/>
      <c r="B95" s="138"/>
      <c r="C95" s="155" t="s">
        <v>51</v>
      </c>
      <c r="D95" s="167">
        <v>1.3460000000000001</v>
      </c>
      <c r="E95" s="161"/>
      <c r="F95" s="46">
        <v>43100</v>
      </c>
      <c r="G95" s="201">
        <v>201728.77</v>
      </c>
      <c r="H95" s="201">
        <v>201728.77</v>
      </c>
      <c r="I95" s="198">
        <v>201728.77</v>
      </c>
      <c r="J95" s="195" t="s">
        <v>108</v>
      </c>
      <c r="K95" s="47"/>
      <c r="L95" s="195" t="s">
        <v>108</v>
      </c>
    </row>
    <row r="96" spans="1:13" s="45" customFormat="1" x14ac:dyDescent="0.25">
      <c r="A96" s="49"/>
      <c r="B96" s="138"/>
      <c r="C96" s="155" t="s">
        <v>52</v>
      </c>
      <c r="D96" s="167">
        <v>1.3460000000000001</v>
      </c>
      <c r="E96" s="161"/>
      <c r="F96" s="46">
        <v>43100</v>
      </c>
      <c r="G96" s="201">
        <v>37978.82</v>
      </c>
      <c r="H96" s="201">
        <v>37978.82</v>
      </c>
      <c r="I96" s="198">
        <v>37978.82</v>
      </c>
      <c r="J96" s="195">
        <v>116.67</v>
      </c>
      <c r="K96" s="47"/>
      <c r="L96" s="211">
        <f t="shared" si="3"/>
        <v>116.67</v>
      </c>
      <c r="M96" s="50"/>
    </row>
    <row r="97" spans="1:13" s="50" customFormat="1" x14ac:dyDescent="0.25">
      <c r="A97" s="49"/>
      <c r="B97" s="138"/>
      <c r="C97" s="155" t="s">
        <v>53</v>
      </c>
      <c r="D97" s="167">
        <v>1.3460000000000001</v>
      </c>
      <c r="E97" s="161"/>
      <c r="F97" s="46">
        <v>43100</v>
      </c>
      <c r="G97" s="193">
        <v>364972.17</v>
      </c>
      <c r="H97" s="193">
        <v>364972.17</v>
      </c>
      <c r="I97" s="198">
        <v>364972.17</v>
      </c>
      <c r="J97" s="195">
        <v>1124.75</v>
      </c>
      <c r="K97" s="48"/>
      <c r="L97" s="211">
        <f t="shared" si="3"/>
        <v>1124.75</v>
      </c>
    </row>
    <row r="98" spans="1:13" s="50" customFormat="1" x14ac:dyDescent="0.25">
      <c r="A98" s="44"/>
      <c r="B98" s="138"/>
      <c r="C98" s="155" t="s">
        <v>54</v>
      </c>
      <c r="D98" s="167">
        <v>1.3460000000000001</v>
      </c>
      <c r="E98" s="161"/>
      <c r="F98" s="46">
        <v>43100</v>
      </c>
      <c r="G98" s="201">
        <v>1082.52</v>
      </c>
      <c r="H98" s="201">
        <v>1082.52</v>
      </c>
      <c r="I98" s="198">
        <v>1082.52</v>
      </c>
      <c r="J98" s="195" t="s">
        <v>108</v>
      </c>
      <c r="K98" s="47"/>
      <c r="L98" s="195" t="s">
        <v>108</v>
      </c>
      <c r="M98" s="45"/>
    </row>
    <row r="99" spans="1:13" s="50" customFormat="1" x14ac:dyDescent="0.25">
      <c r="A99" s="49"/>
      <c r="B99" s="138"/>
      <c r="C99" s="155" t="s">
        <v>55</v>
      </c>
      <c r="D99" s="167">
        <v>1.3460000000000001</v>
      </c>
      <c r="E99" s="161"/>
      <c r="F99" s="46">
        <v>43100</v>
      </c>
      <c r="G99" s="193">
        <v>1053725.6599999999</v>
      </c>
      <c r="H99" s="193">
        <v>1053725.6599999999</v>
      </c>
      <c r="I99" s="198">
        <v>1053725.6599999999</v>
      </c>
      <c r="J99" s="195">
        <v>2843.45</v>
      </c>
      <c r="K99" s="48"/>
      <c r="L99" s="211">
        <f t="shared" si="3"/>
        <v>2843.45</v>
      </c>
    </row>
    <row r="100" spans="1:13" s="50" customFormat="1" x14ac:dyDescent="0.25">
      <c r="A100" s="44"/>
      <c r="B100" s="138"/>
      <c r="C100" s="155" t="s">
        <v>56</v>
      </c>
      <c r="D100" s="167">
        <v>1.3460000000000001</v>
      </c>
      <c r="E100" s="161"/>
      <c r="F100" s="46">
        <v>43100</v>
      </c>
      <c r="G100" s="193">
        <v>58169.22</v>
      </c>
      <c r="H100" s="193">
        <v>58169.22</v>
      </c>
      <c r="I100" s="198">
        <v>58169.22</v>
      </c>
      <c r="J100" s="199">
        <v>174.73</v>
      </c>
      <c r="K100" s="47"/>
      <c r="L100" s="211">
        <f t="shared" si="3"/>
        <v>174.73</v>
      </c>
      <c r="M100" s="45"/>
    </row>
    <row r="101" spans="1:13" s="50" customFormat="1" ht="13.8" thickBot="1" x14ac:dyDescent="0.3">
      <c r="A101" s="49"/>
      <c r="B101" s="138"/>
      <c r="C101" s="157"/>
      <c r="D101" s="164"/>
      <c r="F101" s="46"/>
      <c r="G101" s="202">
        <f>SUM(G79:G100)</f>
        <v>8758129.6699999999</v>
      </c>
      <c r="H101" s="202">
        <f>SUM(H79:H100)</f>
        <v>8758129.6699999999</v>
      </c>
      <c r="I101" s="222">
        <f>SUM(I79:I100)</f>
        <v>8758129.6699999999</v>
      </c>
      <c r="J101" s="208">
        <f>SUM(J79:J100)</f>
        <v>16640.810000000001</v>
      </c>
      <c r="K101" s="181"/>
      <c r="L101" s="215">
        <f t="shared" si="3"/>
        <v>16640.810000000001</v>
      </c>
      <c r="M101"/>
    </row>
    <row r="102" spans="1:13" s="50" customFormat="1" ht="8.25" customHeight="1" x14ac:dyDescent="0.25">
      <c r="A102" s="218"/>
      <c r="B102" s="185"/>
      <c r="C102" s="219"/>
      <c r="D102" s="164"/>
      <c r="F102" s="46"/>
      <c r="G102" s="193"/>
      <c r="H102" s="198"/>
      <c r="I102" s="198"/>
      <c r="J102" s="195"/>
      <c r="K102" s="47"/>
      <c r="L102" s="211">
        <f t="shared" si="3"/>
        <v>0</v>
      </c>
      <c r="M102"/>
    </row>
    <row r="103" spans="1:13" s="50" customFormat="1" ht="13.8" thickBot="1" x14ac:dyDescent="0.3">
      <c r="A103" s="218"/>
      <c r="B103" s="185"/>
      <c r="C103" s="151"/>
      <c r="D103" s="170"/>
      <c r="E103" s="112"/>
      <c r="F103" s="114"/>
      <c r="G103" s="203">
        <v>106761776.87</v>
      </c>
      <c r="H103" s="203">
        <v>106763008.95999999</v>
      </c>
      <c r="I103" s="223">
        <v>106732920.58</v>
      </c>
      <c r="J103" s="224">
        <v>312619.06</v>
      </c>
      <c r="K103" s="173"/>
      <c r="L103" s="216">
        <f t="shared" si="3"/>
        <v>312619.06</v>
      </c>
      <c r="M103"/>
    </row>
    <row r="104" spans="1:13" s="50" customFormat="1" ht="13.8" thickTop="1" x14ac:dyDescent="0.25">
      <c r="A104" s="112" t="s">
        <v>57</v>
      </c>
      <c r="B104" s="138"/>
      <c r="C104" s="151"/>
      <c r="D104" s="164"/>
      <c r="E104" s="26"/>
      <c r="F104" s="51"/>
      <c r="G104" s="193"/>
      <c r="H104" s="193"/>
      <c r="I104" s="198"/>
      <c r="J104" s="195"/>
      <c r="K104" s="3"/>
      <c r="L104" s="211"/>
      <c r="M104"/>
    </row>
    <row r="105" spans="1:13" s="50" customFormat="1" x14ac:dyDescent="0.25">
      <c r="A105" s="26"/>
      <c r="B105" s="138"/>
      <c r="C105" s="150"/>
      <c r="D105" s="160"/>
      <c r="E105" s="78"/>
      <c r="F105" s="77"/>
      <c r="G105" s="193"/>
      <c r="H105" s="198"/>
      <c r="I105" s="198"/>
      <c r="J105" s="195"/>
      <c r="K105" s="28"/>
      <c r="L105" s="211"/>
      <c r="M105"/>
    </row>
    <row r="106" spans="1:13" s="50" customFormat="1" x14ac:dyDescent="0.25">
      <c r="A106" s="35"/>
      <c r="B106" s="138"/>
      <c r="C106" s="151"/>
      <c r="D106" s="166"/>
      <c r="E106" s="26"/>
      <c r="F106" s="27"/>
      <c r="G106" s="195"/>
      <c r="H106" s="206"/>
      <c r="I106" s="198"/>
      <c r="J106" s="195"/>
      <c r="K106" s="3"/>
      <c r="L106" s="211"/>
      <c r="M106"/>
    </row>
    <row r="107" spans="1:13" s="50" customFormat="1" x14ac:dyDescent="0.25">
      <c r="A107" s="26"/>
      <c r="B107" s="138"/>
      <c r="C107" s="155"/>
      <c r="D107" s="164"/>
      <c r="F107" s="46"/>
      <c r="G107" s="201"/>
      <c r="H107" s="198"/>
      <c r="I107" s="198"/>
      <c r="J107" s="195"/>
      <c r="K107" s="3"/>
      <c r="L107" s="211"/>
      <c r="M107"/>
    </row>
    <row r="108" spans="1:13" s="45" customFormat="1" x14ac:dyDescent="0.25">
      <c r="A108" s="49"/>
      <c r="B108" s="138"/>
      <c r="C108" s="155"/>
      <c r="D108" s="164"/>
      <c r="E108" s="50"/>
      <c r="F108" s="46"/>
      <c r="G108" s="201"/>
      <c r="H108" s="198"/>
      <c r="I108" s="198"/>
      <c r="J108" s="195"/>
      <c r="K108" s="3"/>
      <c r="L108" s="211"/>
      <c r="M108"/>
    </row>
    <row r="109" spans="1:13" s="50" customFormat="1" ht="8.4" customHeight="1" x14ac:dyDescent="0.25">
      <c r="A109" s="49"/>
      <c r="B109" s="138"/>
      <c r="C109" s="155"/>
      <c r="D109" s="164"/>
      <c r="F109" s="46"/>
      <c r="G109" s="201"/>
      <c r="H109" s="198"/>
      <c r="I109" s="198"/>
      <c r="J109" s="195"/>
      <c r="K109" s="3"/>
      <c r="L109" s="211"/>
      <c r="M109"/>
    </row>
    <row r="110" spans="1:13" s="45" customFormat="1" ht="9.6" customHeight="1" x14ac:dyDescent="0.25">
      <c r="A110" s="49"/>
      <c r="B110" s="138"/>
      <c r="C110" s="155"/>
      <c r="D110" s="164"/>
      <c r="E110" s="26"/>
      <c r="F110" s="27"/>
      <c r="G110" s="195"/>
      <c r="H110" s="206"/>
      <c r="I110" s="198"/>
      <c r="J110" s="195"/>
      <c r="K110" s="3"/>
      <c r="L110" s="211"/>
      <c r="M110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1" manualBreakCount="1">
    <brk id="31" max="11" man="1"/>
  </rowBreaks>
  <cellWatches>
    <cellWatch r="C4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zoomScaleNormal="100" workbookViewId="0">
      <selection activeCell="I13" sqref="I13"/>
    </sheetView>
  </sheetViews>
  <sheetFormatPr defaultColWidth="9.109375" defaultRowHeight="13.2" outlineLevelRow="1" x14ac:dyDescent="0.25"/>
  <cols>
    <col min="1" max="1" width="21.6640625" style="52" customWidth="1"/>
    <col min="2" max="2" width="15" style="52" customWidth="1"/>
    <col min="3" max="3" width="11.5546875" style="55" customWidth="1"/>
    <col min="4" max="4" width="11.5546875" style="81" customWidth="1"/>
    <col min="5" max="5" width="2.33203125" style="52" customWidth="1"/>
    <col min="6" max="6" width="16.109375" style="22" bestFit="1" customWidth="1"/>
    <col min="7" max="7" width="8.109375" style="53" customWidth="1"/>
    <col min="8" max="8" width="15" style="22" customWidth="1"/>
    <col min="9" max="9" width="1.5546875" style="56" customWidth="1"/>
    <col min="10" max="10" width="16.109375" style="22" bestFit="1" customWidth="1"/>
    <col min="11" max="11" width="9.44140625" style="53" bestFit="1" customWidth="1"/>
    <col min="12" max="12" width="17.5546875" style="22" customWidth="1"/>
    <col min="13" max="13" width="1.44140625" style="22" customWidth="1"/>
    <col min="14" max="14" width="16.33203125" style="109" customWidth="1"/>
    <col min="15" max="16384" width="9.109375" style="76"/>
  </cols>
  <sheetData>
    <row r="1" spans="1:256" x14ac:dyDescent="0.25">
      <c r="A1"/>
      <c r="B1" s="54"/>
      <c r="I1" s="107"/>
      <c r="M1" s="105"/>
    </row>
    <row r="2" spans="1:256" s="89" customFormat="1" x14ac:dyDescent="0.25">
      <c r="B2" s="93"/>
      <c r="C2" s="88"/>
      <c r="D2" s="87"/>
      <c r="E2" s="87"/>
      <c r="F2" s="63"/>
      <c r="G2" s="96">
        <v>42979</v>
      </c>
      <c r="H2" s="63"/>
      <c r="I2" s="102"/>
      <c r="J2" s="63"/>
      <c r="K2" s="96">
        <v>43070</v>
      </c>
      <c r="L2" s="63"/>
      <c r="M2" s="102"/>
      <c r="N2" s="109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pans="1:256" s="89" customFormat="1" x14ac:dyDescent="0.25">
      <c r="A3" s="87"/>
      <c r="B3" s="87"/>
      <c r="C3" s="88"/>
      <c r="D3" s="87"/>
      <c r="E3" s="87"/>
      <c r="F3" s="63"/>
      <c r="G3" s="90"/>
      <c r="H3" s="63"/>
      <c r="I3" s="102"/>
      <c r="J3" s="63"/>
      <c r="K3" s="90"/>
      <c r="L3" s="63"/>
      <c r="M3" s="102"/>
      <c r="N3" s="109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pans="1:256" s="89" customFormat="1" x14ac:dyDescent="0.25">
      <c r="A4" s="87" t="s">
        <v>58</v>
      </c>
      <c r="B4" s="94" t="s">
        <v>20</v>
      </c>
      <c r="C4" s="88" t="s">
        <v>21</v>
      </c>
      <c r="D4" s="87" t="s">
        <v>59</v>
      </c>
      <c r="E4" s="87"/>
      <c r="F4" s="63" t="s">
        <v>60</v>
      </c>
      <c r="G4" s="90" t="s">
        <v>61</v>
      </c>
      <c r="H4" s="63"/>
      <c r="I4" s="102"/>
      <c r="J4" s="63" t="s">
        <v>60</v>
      </c>
      <c r="K4" s="90" t="s">
        <v>61</v>
      </c>
      <c r="L4" s="63"/>
      <c r="M4" s="102"/>
      <c r="N4" s="109" t="s">
        <v>62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pans="1:256" s="89" customFormat="1" ht="13.5" customHeight="1" x14ac:dyDescent="0.25">
      <c r="A5" s="87"/>
      <c r="B5" s="94" t="s">
        <v>28</v>
      </c>
      <c r="C5" s="88" t="s">
        <v>29</v>
      </c>
      <c r="D5" s="87" t="s">
        <v>63</v>
      </c>
      <c r="E5" s="87"/>
      <c r="F5" s="63" t="s">
        <v>64</v>
      </c>
      <c r="G5" s="90" t="s">
        <v>65</v>
      </c>
      <c r="H5" s="63" t="s">
        <v>66</v>
      </c>
      <c r="I5" s="102"/>
      <c r="J5" s="63" t="s">
        <v>64</v>
      </c>
      <c r="K5" s="90" t="s">
        <v>65</v>
      </c>
      <c r="L5" s="63" t="s">
        <v>66</v>
      </c>
      <c r="M5" s="102"/>
      <c r="N5" s="109" t="s">
        <v>18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pans="1:256" s="89" customFormat="1" ht="5.25" customHeight="1" x14ac:dyDescent="0.25">
      <c r="A6" s="99"/>
      <c r="B6" s="100"/>
      <c r="C6" s="101"/>
      <c r="D6" s="99"/>
      <c r="E6" s="99"/>
      <c r="F6" s="102"/>
      <c r="G6" s="108"/>
      <c r="H6" s="102"/>
      <c r="I6" s="102"/>
      <c r="J6" s="102"/>
      <c r="K6" s="108"/>
      <c r="L6" s="102"/>
      <c r="M6" s="102"/>
      <c r="N6" s="11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pans="1:256" s="14" customFormat="1" outlineLevel="1" x14ac:dyDescent="0.25">
      <c r="A7" s="36" t="s">
        <v>36</v>
      </c>
      <c r="B7" s="52" t="s">
        <v>182</v>
      </c>
      <c r="C7" s="72"/>
      <c r="D7" s="82">
        <v>43100</v>
      </c>
      <c r="E7" s="57"/>
      <c r="F7" s="22">
        <v>875247.32</v>
      </c>
      <c r="G7" s="135">
        <f>+H7/F7</f>
        <v>1</v>
      </c>
      <c r="H7" s="22">
        <v>875247.32</v>
      </c>
      <c r="I7" s="107" t="s">
        <v>68</v>
      </c>
      <c r="J7" s="22">
        <v>16198428.279999999</v>
      </c>
      <c r="K7" s="135">
        <f>+L7/J7</f>
        <v>1</v>
      </c>
      <c r="L7" s="22">
        <v>16198428.279999999</v>
      </c>
      <c r="M7" s="105"/>
      <c r="N7" s="187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pans="1:256" s="14" customFormat="1" outlineLevel="1" x14ac:dyDescent="0.25">
      <c r="A8" s="36"/>
      <c r="B8" s="36" t="s">
        <v>67</v>
      </c>
      <c r="C8" s="72"/>
      <c r="D8" s="82">
        <v>43100</v>
      </c>
      <c r="E8" s="57"/>
      <c r="F8" s="22">
        <v>800</v>
      </c>
      <c r="G8" s="135">
        <f t="shared" ref="G8:G9" si="0">+H8/F8</f>
        <v>1</v>
      </c>
      <c r="H8" s="22">
        <v>800</v>
      </c>
      <c r="I8" s="107" t="s">
        <v>68</v>
      </c>
      <c r="J8" s="22">
        <v>800</v>
      </c>
      <c r="K8" s="135">
        <f t="shared" ref="K8:K12" si="1">+L8/J8</f>
        <v>1</v>
      </c>
      <c r="L8" s="22">
        <v>800</v>
      </c>
      <c r="M8" s="105"/>
      <c r="N8" s="187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pans="1:256" s="14" customFormat="1" outlineLevel="1" x14ac:dyDescent="0.25">
      <c r="A9" s="36"/>
      <c r="B9" s="36" t="s">
        <v>163</v>
      </c>
      <c r="C9" s="72"/>
      <c r="D9" s="82">
        <v>43100</v>
      </c>
      <c r="E9" s="57"/>
      <c r="F9" s="22">
        <v>16000000</v>
      </c>
      <c r="G9" s="135">
        <f t="shared" si="0"/>
        <v>1</v>
      </c>
      <c r="H9" s="22">
        <v>16000000</v>
      </c>
      <c r="I9" s="107" t="s">
        <v>68</v>
      </c>
      <c r="J9" s="22">
        <v>12000000</v>
      </c>
      <c r="K9" s="135">
        <f t="shared" si="1"/>
        <v>1</v>
      </c>
      <c r="L9" s="22">
        <v>12000000</v>
      </c>
      <c r="M9" s="105"/>
      <c r="N9" s="187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pans="1:256" s="14" customFormat="1" outlineLevel="1" x14ac:dyDescent="0.25">
      <c r="A10" s="36"/>
      <c r="B10" s="36" t="s">
        <v>205</v>
      </c>
      <c r="C10" s="72" t="s">
        <v>203</v>
      </c>
      <c r="D10" s="82">
        <v>43784</v>
      </c>
      <c r="E10" s="57"/>
      <c r="F10" s="22"/>
      <c r="G10" s="135"/>
      <c r="H10" s="22"/>
      <c r="I10" s="107" t="s">
        <v>68</v>
      </c>
      <c r="J10" s="22">
        <v>248000</v>
      </c>
      <c r="K10" s="135">
        <f t="shared" si="1"/>
        <v>0.99577399193548388</v>
      </c>
      <c r="L10" s="22">
        <v>246951.95</v>
      </c>
      <c r="M10" s="105"/>
      <c r="N10" s="187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pans="1:256" s="14" customFormat="1" outlineLevel="1" x14ac:dyDescent="0.25">
      <c r="A11" s="36"/>
      <c r="B11" s="36" t="s">
        <v>137</v>
      </c>
      <c r="C11" s="72" t="s">
        <v>204</v>
      </c>
      <c r="D11" s="82">
        <v>43784</v>
      </c>
      <c r="E11" s="57"/>
      <c r="F11" s="22"/>
      <c r="G11" s="135"/>
      <c r="H11" s="22"/>
      <c r="I11" s="107" t="s">
        <v>68</v>
      </c>
      <c r="J11" s="22">
        <v>248000</v>
      </c>
      <c r="K11" s="135">
        <f t="shared" si="1"/>
        <v>0.99577399193548388</v>
      </c>
      <c r="L11" s="22">
        <v>246951.95</v>
      </c>
      <c r="M11" s="105"/>
      <c r="N11" s="187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pans="1:256" s="14" customFormat="1" outlineLevel="1" x14ac:dyDescent="0.25">
      <c r="A12" s="36"/>
      <c r="B12" s="36" t="s">
        <v>206</v>
      </c>
      <c r="C12" s="72" t="s">
        <v>207</v>
      </c>
      <c r="D12" s="82">
        <v>43790</v>
      </c>
      <c r="E12" s="57"/>
      <c r="F12" s="22"/>
      <c r="G12" s="135"/>
      <c r="H12" s="22"/>
      <c r="I12" s="107" t="s">
        <v>68</v>
      </c>
      <c r="J12" s="22">
        <v>248000</v>
      </c>
      <c r="K12" s="135">
        <f t="shared" si="1"/>
        <v>0.99583399193548383</v>
      </c>
      <c r="L12" s="22">
        <v>246966.83</v>
      </c>
      <c r="M12" s="105"/>
      <c r="N12" s="187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pans="1:256" s="14" customFormat="1" outlineLevel="1" x14ac:dyDescent="0.25">
      <c r="A13" s="36"/>
      <c r="B13" s="36" t="s">
        <v>138</v>
      </c>
      <c r="C13" s="72" t="s">
        <v>118</v>
      </c>
      <c r="D13" s="82">
        <v>43110</v>
      </c>
      <c r="E13" s="57"/>
      <c r="F13" s="22">
        <v>1000000</v>
      </c>
      <c r="G13" s="136">
        <f t="shared" ref="G13:G26" si="2">H13/F13</f>
        <v>0.99912000000000001</v>
      </c>
      <c r="H13" s="22">
        <v>999120</v>
      </c>
      <c r="I13" s="107" t="s">
        <v>68</v>
      </c>
      <c r="J13" s="22">
        <v>1000000</v>
      </c>
      <c r="K13" s="136">
        <f t="shared" ref="K13:K78" si="3">L13/J13</f>
        <v>0.99970000000000003</v>
      </c>
      <c r="L13" s="22">
        <v>999700</v>
      </c>
      <c r="M13" s="105"/>
      <c r="N13" s="187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pans="1:256" s="14" customFormat="1" outlineLevel="1" x14ac:dyDescent="0.25">
      <c r="A14" s="36"/>
      <c r="B14" s="36" t="s">
        <v>139</v>
      </c>
      <c r="C14" s="72" t="s">
        <v>119</v>
      </c>
      <c r="D14" s="82">
        <v>43116</v>
      </c>
      <c r="E14" s="57"/>
      <c r="F14" s="22">
        <v>248000</v>
      </c>
      <c r="G14" s="136">
        <f t="shared" si="2"/>
        <v>1.0008460080645161</v>
      </c>
      <c r="H14" s="22">
        <v>248209.81</v>
      </c>
      <c r="I14" s="107" t="s">
        <v>68</v>
      </c>
      <c r="J14" s="22">
        <v>248000</v>
      </c>
      <c r="K14" s="136">
        <f t="shared" si="3"/>
        <v>1.0000929838709678</v>
      </c>
      <c r="L14" s="22">
        <v>248023.06</v>
      </c>
      <c r="M14" s="105"/>
      <c r="N14" s="187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pans="1:256" s="14" customFormat="1" outlineLevel="1" x14ac:dyDescent="0.25">
      <c r="A15" s="36"/>
      <c r="B15" s="36" t="s">
        <v>140</v>
      </c>
      <c r="C15" s="72" t="s">
        <v>120</v>
      </c>
      <c r="D15" s="82">
        <v>43116</v>
      </c>
      <c r="E15" s="57"/>
      <c r="F15" s="22">
        <v>249000</v>
      </c>
      <c r="G15" s="136">
        <f t="shared" si="2"/>
        <v>0.99975000000000003</v>
      </c>
      <c r="H15" s="22">
        <v>248937.75</v>
      </c>
      <c r="I15" s="107" t="s">
        <v>68</v>
      </c>
      <c r="J15" s="22">
        <v>249000</v>
      </c>
      <c r="K15" s="136">
        <f t="shared" si="3"/>
        <v>1</v>
      </c>
      <c r="L15" s="22">
        <v>249000</v>
      </c>
      <c r="M15" s="105"/>
      <c r="N15" s="187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pans="1:256" s="14" customFormat="1" outlineLevel="1" x14ac:dyDescent="0.25">
      <c r="A16" s="36"/>
      <c r="B16" s="36" t="s">
        <v>141</v>
      </c>
      <c r="C16" s="72" t="s">
        <v>121</v>
      </c>
      <c r="D16" s="82">
        <v>43119</v>
      </c>
      <c r="E16" s="57"/>
      <c r="F16" s="22">
        <v>248000</v>
      </c>
      <c r="G16" s="136">
        <f t="shared" si="2"/>
        <v>1.0010389919354838</v>
      </c>
      <c r="H16" s="22">
        <v>248257.67</v>
      </c>
      <c r="I16" s="107" t="s">
        <v>68</v>
      </c>
      <c r="J16" s="22">
        <v>248000</v>
      </c>
      <c r="K16" s="136">
        <f t="shared" si="3"/>
        <v>1.0001439919354838</v>
      </c>
      <c r="L16" s="22">
        <v>248035.71</v>
      </c>
      <c r="M16" s="105"/>
      <c r="N16" s="18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pans="1:256" s="14" customFormat="1" outlineLevel="1" x14ac:dyDescent="0.25">
      <c r="A17" s="36"/>
      <c r="B17" s="36" t="s">
        <v>142</v>
      </c>
      <c r="C17" s="72" t="s">
        <v>122</v>
      </c>
      <c r="D17" s="82">
        <v>43122</v>
      </c>
      <c r="E17" s="57"/>
      <c r="F17" s="22">
        <v>248000</v>
      </c>
      <c r="G17" s="136">
        <f t="shared" si="2"/>
        <v>1.0010770161290323</v>
      </c>
      <c r="H17" s="22">
        <v>248267.1</v>
      </c>
      <c r="I17" s="107" t="s">
        <v>68</v>
      </c>
      <c r="J17" s="22">
        <v>248000</v>
      </c>
      <c r="K17" s="136">
        <f t="shared" si="3"/>
        <v>1.0001720161290322</v>
      </c>
      <c r="L17" s="22">
        <v>248042.66</v>
      </c>
      <c r="M17" s="105"/>
      <c r="N17" s="187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pans="1:256" s="14" customFormat="1" outlineLevel="1" x14ac:dyDescent="0.25">
      <c r="A18" s="36"/>
      <c r="B18" s="36" t="s">
        <v>143</v>
      </c>
      <c r="C18" s="72" t="s">
        <v>123</v>
      </c>
      <c r="D18" s="82">
        <v>43122</v>
      </c>
      <c r="E18" s="57"/>
      <c r="F18" s="22">
        <v>249000</v>
      </c>
      <c r="G18" s="136">
        <f t="shared" si="2"/>
        <v>1</v>
      </c>
      <c r="H18" s="22">
        <v>249000</v>
      </c>
      <c r="I18" s="107" t="s">
        <v>68</v>
      </c>
      <c r="J18" s="22">
        <v>249000</v>
      </c>
      <c r="K18" s="136">
        <f t="shared" si="3"/>
        <v>1</v>
      </c>
      <c r="L18" s="22">
        <v>249000</v>
      </c>
      <c r="M18" s="105"/>
      <c r="N18" s="187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pans="1:256" s="14" customFormat="1" outlineLevel="1" x14ac:dyDescent="0.25">
      <c r="A19" s="36"/>
      <c r="B19" s="36" t="s">
        <v>144</v>
      </c>
      <c r="C19" s="72" t="s">
        <v>145</v>
      </c>
      <c r="D19" s="82">
        <v>43143</v>
      </c>
      <c r="E19" s="57"/>
      <c r="F19" s="22">
        <v>248000</v>
      </c>
      <c r="G19" s="136">
        <f t="shared" si="2"/>
        <v>1.0003900000000001</v>
      </c>
      <c r="H19" s="22">
        <v>248096.72</v>
      </c>
      <c r="I19" s="107" t="s">
        <v>68</v>
      </c>
      <c r="J19" s="22">
        <v>248000</v>
      </c>
      <c r="K19" s="136">
        <f t="shared" si="3"/>
        <v>1.0000320161290324</v>
      </c>
      <c r="L19" s="22">
        <v>248007.94</v>
      </c>
      <c r="M19" s="105"/>
      <c r="N19" s="187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pans="1:256" s="14" customFormat="1" outlineLevel="1" x14ac:dyDescent="0.25">
      <c r="A20" s="36"/>
      <c r="B20" s="36" t="s">
        <v>146</v>
      </c>
      <c r="C20" s="72" t="s">
        <v>125</v>
      </c>
      <c r="D20" s="82">
        <v>43151</v>
      </c>
      <c r="E20" s="57"/>
      <c r="F20" s="22">
        <v>248000</v>
      </c>
      <c r="G20" s="136">
        <f t="shared" si="2"/>
        <v>1.0004160080645161</v>
      </c>
      <c r="H20" s="22">
        <v>248103.17</v>
      </c>
      <c r="I20" s="107" t="s">
        <v>68</v>
      </c>
      <c r="J20" s="22">
        <v>248000</v>
      </c>
      <c r="K20" s="136">
        <f t="shared" si="3"/>
        <v>1.0000339919354839</v>
      </c>
      <c r="L20" s="22">
        <v>248008.43</v>
      </c>
      <c r="M20" s="105"/>
      <c r="N20" s="187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pans="1:256" s="14" customFormat="1" outlineLevel="1" x14ac:dyDescent="0.25">
      <c r="A21" s="36"/>
      <c r="B21" s="36" t="s">
        <v>176</v>
      </c>
      <c r="C21" s="72" t="s">
        <v>175</v>
      </c>
      <c r="D21" s="82">
        <v>43151</v>
      </c>
      <c r="E21" s="57"/>
      <c r="F21" s="22">
        <v>500000</v>
      </c>
      <c r="G21" s="136">
        <f t="shared" si="2"/>
        <v>1.0019</v>
      </c>
      <c r="H21" s="22">
        <v>500950</v>
      </c>
      <c r="I21" s="107" t="s">
        <v>68</v>
      </c>
      <c r="J21" s="22">
        <v>500000</v>
      </c>
      <c r="K21" s="136">
        <f t="shared" si="3"/>
        <v>1.0005999999999999</v>
      </c>
      <c r="L21" s="22">
        <v>500300</v>
      </c>
      <c r="M21" s="105"/>
      <c r="N21" s="187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pans="1:256" s="14" customFormat="1" outlineLevel="1" x14ac:dyDescent="0.25">
      <c r="A22" s="36"/>
      <c r="B22" s="36" t="s">
        <v>179</v>
      </c>
      <c r="C22" s="72" t="s">
        <v>180</v>
      </c>
      <c r="D22" s="82">
        <v>43507</v>
      </c>
      <c r="E22" s="57"/>
      <c r="F22" s="22">
        <v>248000</v>
      </c>
      <c r="G22" s="136">
        <f t="shared" si="2"/>
        <v>0.99756</v>
      </c>
      <c r="H22" s="22">
        <v>247394.88</v>
      </c>
      <c r="I22" s="107" t="s">
        <v>68</v>
      </c>
      <c r="J22" s="22">
        <v>248000</v>
      </c>
      <c r="K22" s="136">
        <f t="shared" si="3"/>
        <v>0.99590798387096768</v>
      </c>
      <c r="L22" s="22">
        <v>246985.18</v>
      </c>
      <c r="M22" s="105"/>
      <c r="N22" s="187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pans="1:256" s="14" customFormat="1" outlineLevel="1" x14ac:dyDescent="0.25">
      <c r="A23" s="36"/>
      <c r="B23" s="36" t="s">
        <v>189</v>
      </c>
      <c r="C23" s="72" t="s">
        <v>190</v>
      </c>
      <c r="D23" s="82">
        <v>43454</v>
      </c>
      <c r="E23" s="57"/>
      <c r="F23" s="22">
        <v>750000</v>
      </c>
      <c r="G23" s="136">
        <f t="shared" si="2"/>
        <v>0.99360000000000004</v>
      </c>
      <c r="H23" s="22">
        <v>745200</v>
      </c>
      <c r="I23" s="107" t="s">
        <v>68</v>
      </c>
      <c r="J23" s="22">
        <v>750000</v>
      </c>
      <c r="K23" s="136">
        <f t="shared" si="3"/>
        <v>0.99119999999999997</v>
      </c>
      <c r="L23" s="22">
        <v>743400</v>
      </c>
      <c r="M23" s="105"/>
      <c r="N23" s="187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pans="1:256" s="14" customFormat="1" outlineLevel="1" x14ac:dyDescent="0.25">
      <c r="A24" s="36"/>
      <c r="B24" s="36" t="s">
        <v>191</v>
      </c>
      <c r="C24" s="72" t="s">
        <v>192</v>
      </c>
      <c r="D24" s="82">
        <v>43507</v>
      </c>
      <c r="E24" s="57"/>
      <c r="F24" s="22">
        <v>248000</v>
      </c>
      <c r="G24" s="136">
        <f t="shared" si="2"/>
        <v>1</v>
      </c>
      <c r="H24" s="22">
        <v>248000</v>
      </c>
      <c r="I24" s="107" t="s">
        <v>68</v>
      </c>
      <c r="J24" s="22">
        <v>248000</v>
      </c>
      <c r="K24" s="136">
        <f t="shared" si="3"/>
        <v>1</v>
      </c>
      <c r="L24" s="22">
        <v>248000</v>
      </c>
      <c r="M24" s="105"/>
      <c r="N24" s="187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  <row r="25" spans="1:256" s="14" customFormat="1" outlineLevel="1" x14ac:dyDescent="0.25">
      <c r="A25" s="36"/>
      <c r="B25" s="36" t="s">
        <v>193</v>
      </c>
      <c r="C25" s="72" t="s">
        <v>194</v>
      </c>
      <c r="D25" s="82">
        <v>43600</v>
      </c>
      <c r="E25" s="57"/>
      <c r="F25" s="22">
        <v>1000000</v>
      </c>
      <c r="G25" s="136">
        <f t="shared" si="2"/>
        <v>0.99639999999999995</v>
      </c>
      <c r="H25" s="22">
        <v>996400</v>
      </c>
      <c r="I25" s="107" t="s">
        <v>68</v>
      </c>
      <c r="J25" s="22">
        <v>1000000</v>
      </c>
      <c r="K25" s="136">
        <f t="shared" si="3"/>
        <v>0.99319999999999997</v>
      </c>
      <c r="L25" s="22">
        <v>993200</v>
      </c>
      <c r="M25" s="105"/>
      <c r="N25" s="187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</row>
    <row r="26" spans="1:256" s="14" customFormat="1" outlineLevel="1" x14ac:dyDescent="0.25">
      <c r="A26" s="36"/>
      <c r="B26" s="36" t="s">
        <v>199</v>
      </c>
      <c r="C26" s="72">
        <v>882722385</v>
      </c>
      <c r="D26" s="82">
        <v>43678</v>
      </c>
      <c r="E26" s="57"/>
      <c r="F26" s="22">
        <v>1009730</v>
      </c>
      <c r="G26" s="136">
        <f t="shared" si="2"/>
        <v>1.0050003466273163</v>
      </c>
      <c r="H26" s="22">
        <v>1014779</v>
      </c>
      <c r="I26" s="107" t="s">
        <v>68</v>
      </c>
      <c r="J26" s="22">
        <v>1009730</v>
      </c>
      <c r="K26" s="136">
        <f t="shared" si="3"/>
        <v>0.98868014221623601</v>
      </c>
      <c r="L26" s="22">
        <v>998300</v>
      </c>
      <c r="M26" s="105"/>
      <c r="N26" s="187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</row>
    <row r="27" spans="1:256" s="14" customFormat="1" outlineLevel="1" x14ac:dyDescent="0.25">
      <c r="A27" s="36"/>
      <c r="B27" s="36" t="s">
        <v>200</v>
      </c>
      <c r="C27" s="72" t="s">
        <v>197</v>
      </c>
      <c r="D27" s="82">
        <v>43707</v>
      </c>
      <c r="E27" s="57"/>
      <c r="F27" s="22">
        <v>247000</v>
      </c>
      <c r="G27" s="136">
        <f>H27/F27</f>
        <v>1</v>
      </c>
      <c r="H27" s="22">
        <v>247000</v>
      </c>
      <c r="I27" s="107" t="s">
        <v>68</v>
      </c>
      <c r="J27" s="22">
        <v>247000</v>
      </c>
      <c r="K27" s="136">
        <f>L27/J27</f>
        <v>1</v>
      </c>
      <c r="L27" s="22">
        <v>247000</v>
      </c>
      <c r="M27" s="105"/>
      <c r="N27" s="187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</row>
    <row r="28" spans="1:256" s="14" customFormat="1" outlineLevel="1" x14ac:dyDescent="0.25">
      <c r="A28" s="36"/>
      <c r="B28" s="36" t="s">
        <v>136</v>
      </c>
      <c r="C28" s="72" t="s">
        <v>114</v>
      </c>
      <c r="D28" s="82">
        <v>43024</v>
      </c>
      <c r="E28" s="57"/>
      <c r="F28" s="22">
        <v>248000</v>
      </c>
      <c r="G28" s="136">
        <f t="shared" ref="G28:G31" si="4">H28/F28</f>
        <v>1.0000810080645162</v>
      </c>
      <c r="H28" s="22">
        <v>248020.09</v>
      </c>
      <c r="I28" s="107" t="s">
        <v>68</v>
      </c>
      <c r="J28" s="22">
        <v>0</v>
      </c>
      <c r="K28" s="136">
        <v>0</v>
      </c>
      <c r="L28" s="22">
        <v>0</v>
      </c>
      <c r="M28" s="105"/>
      <c r="N28" s="187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</row>
    <row r="29" spans="1:256" s="14" customFormat="1" outlineLevel="1" x14ac:dyDescent="0.25">
      <c r="A29" s="36"/>
      <c r="B29" s="36" t="s">
        <v>113</v>
      </c>
      <c r="C29" s="72" t="s">
        <v>115</v>
      </c>
      <c r="D29" s="82">
        <v>43045</v>
      </c>
      <c r="E29" s="57"/>
      <c r="F29" s="22">
        <v>248000</v>
      </c>
      <c r="G29" s="136">
        <f t="shared" si="4"/>
        <v>1.0001820161290322</v>
      </c>
      <c r="H29" s="22">
        <v>248045.14</v>
      </c>
      <c r="I29" s="107" t="s">
        <v>68</v>
      </c>
      <c r="J29" s="22">
        <v>0</v>
      </c>
      <c r="K29" s="136">
        <v>0</v>
      </c>
      <c r="L29" s="22">
        <v>0</v>
      </c>
      <c r="M29" s="105"/>
      <c r="N29" s="187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</row>
    <row r="30" spans="1:256" s="14" customFormat="1" outlineLevel="1" x14ac:dyDescent="0.25">
      <c r="A30" s="36"/>
      <c r="B30" s="36" t="s">
        <v>137</v>
      </c>
      <c r="C30" s="72" t="s">
        <v>116</v>
      </c>
      <c r="D30" s="82">
        <v>43045</v>
      </c>
      <c r="E30" s="57"/>
      <c r="F30" s="22">
        <v>248000</v>
      </c>
      <c r="G30" s="136">
        <f t="shared" si="4"/>
        <v>1.0001820161290322</v>
      </c>
      <c r="H30" s="22">
        <v>248045.14</v>
      </c>
      <c r="I30" s="107" t="s">
        <v>68</v>
      </c>
      <c r="J30" s="22">
        <v>0</v>
      </c>
      <c r="K30" s="136">
        <v>0</v>
      </c>
      <c r="L30" s="22">
        <v>0</v>
      </c>
      <c r="M30" s="105"/>
      <c r="N30" s="187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</row>
    <row r="31" spans="1:256" s="14" customFormat="1" outlineLevel="1" x14ac:dyDescent="0.25">
      <c r="A31" s="36"/>
      <c r="B31" s="36" t="s">
        <v>111</v>
      </c>
      <c r="C31" s="72" t="s">
        <v>117</v>
      </c>
      <c r="D31" s="82">
        <v>43045</v>
      </c>
      <c r="E31" s="57"/>
      <c r="F31" s="22">
        <v>248000</v>
      </c>
      <c r="G31" s="136">
        <f t="shared" si="4"/>
        <v>1.0001810080645162</v>
      </c>
      <c r="H31" s="22">
        <v>248044.89</v>
      </c>
      <c r="I31" s="107" t="s">
        <v>68</v>
      </c>
      <c r="J31" s="22">
        <v>0</v>
      </c>
      <c r="K31" s="136">
        <v>0</v>
      </c>
      <c r="L31" s="22">
        <v>0</v>
      </c>
      <c r="M31" s="105"/>
      <c r="N31" s="187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</row>
    <row r="32" spans="1:256" s="14" customFormat="1" ht="12" customHeight="1" x14ac:dyDescent="0.25">
      <c r="A32" s="36" t="s">
        <v>89</v>
      </c>
      <c r="B32" s="98"/>
      <c r="C32" s="123"/>
      <c r="D32" s="131"/>
      <c r="E32" s="57"/>
      <c r="F32" s="60">
        <f>SUM(F7:F31)</f>
        <v>24608777.32</v>
      </c>
      <c r="G32" s="136"/>
      <c r="H32" s="60">
        <f>SUM(H7:H31)</f>
        <v>24605918.680000003</v>
      </c>
      <c r="I32" s="102"/>
      <c r="J32" s="60">
        <f>SUM(J7:J31)</f>
        <v>35683958.280000001</v>
      </c>
      <c r="K32" s="136"/>
      <c r="L32" s="60">
        <f>SUM(L7:L31)</f>
        <v>35655101.989999995</v>
      </c>
      <c r="M32" s="103"/>
      <c r="N32" s="187">
        <f>SUM(L32-H32)</f>
        <v>11049183.309999991</v>
      </c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</row>
    <row r="33" spans="1:256" s="14" customFormat="1" ht="12" customHeight="1" x14ac:dyDescent="0.25">
      <c r="A33" s="36"/>
      <c r="B33" s="98"/>
      <c r="C33" s="123"/>
      <c r="D33" s="131"/>
      <c r="E33" s="57"/>
      <c r="F33" s="60"/>
      <c r="G33" s="136"/>
      <c r="H33" s="60"/>
      <c r="I33" s="102"/>
      <c r="J33" s="60"/>
      <c r="K33" s="136"/>
      <c r="L33" s="60"/>
      <c r="M33" s="103"/>
      <c r="N33" s="187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</row>
    <row r="34" spans="1:256" s="92" customFormat="1" ht="15.75" customHeight="1" x14ac:dyDescent="0.25">
      <c r="A34" s="88"/>
      <c r="B34" s="88"/>
      <c r="C34" s="88"/>
      <c r="D34" s="91"/>
      <c r="E34" s="91"/>
      <c r="H34" s="63"/>
      <c r="I34" s="102"/>
      <c r="K34" s="136"/>
      <c r="L34" s="63"/>
      <c r="M34" s="102"/>
      <c r="N34" s="18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  <c r="EN34" s="97"/>
      <c r="EO34" s="97"/>
      <c r="EP34" s="97"/>
      <c r="EQ34" s="97"/>
      <c r="ER34" s="97"/>
      <c r="ES34" s="97"/>
      <c r="ET34" s="97"/>
      <c r="EU34" s="97"/>
      <c r="EV34" s="97"/>
      <c r="EW34" s="97"/>
      <c r="EX34" s="97"/>
      <c r="EY34" s="97"/>
      <c r="EZ34" s="97"/>
      <c r="FA34" s="97"/>
      <c r="FB34" s="97"/>
      <c r="FC34" s="97"/>
      <c r="FD34" s="97"/>
      <c r="FE34" s="97"/>
      <c r="FF34" s="97"/>
      <c r="FG34" s="97"/>
      <c r="FH34" s="97"/>
      <c r="FI34" s="97"/>
      <c r="FJ34" s="97"/>
      <c r="FK34" s="97"/>
      <c r="FL34" s="97"/>
      <c r="FM34" s="97"/>
      <c r="FN34" s="97"/>
      <c r="FO34" s="97"/>
      <c r="FP34" s="97"/>
      <c r="FQ34" s="97"/>
      <c r="FR34" s="97"/>
      <c r="FS34" s="97"/>
      <c r="FT34" s="97"/>
      <c r="FU34" s="97"/>
      <c r="FV34" s="97"/>
      <c r="FW34" s="97"/>
      <c r="FX34" s="97"/>
      <c r="FY34" s="97"/>
      <c r="FZ34" s="97"/>
      <c r="GA34" s="97"/>
      <c r="GB34" s="97"/>
      <c r="GC34" s="97"/>
      <c r="GD34" s="97"/>
      <c r="GE34" s="97"/>
      <c r="GF34" s="97"/>
      <c r="GG34" s="97"/>
      <c r="GH34" s="97"/>
      <c r="GI34" s="97"/>
      <c r="GJ34" s="97"/>
      <c r="GK34" s="97"/>
      <c r="GL34" s="97"/>
      <c r="GM34" s="97"/>
      <c r="GN34" s="97"/>
      <c r="GO34" s="97"/>
      <c r="GP34" s="97"/>
      <c r="GQ34" s="97"/>
      <c r="GR34" s="97"/>
      <c r="GS34" s="97"/>
      <c r="GT34" s="97"/>
      <c r="GU34" s="97"/>
      <c r="GV34" s="97"/>
      <c r="GW34" s="97"/>
      <c r="GX34" s="97"/>
      <c r="GY34" s="97"/>
      <c r="GZ34" s="97"/>
      <c r="HA34" s="97"/>
      <c r="HB34" s="97"/>
      <c r="HC34" s="97"/>
      <c r="HD34" s="97"/>
      <c r="HE34" s="97"/>
      <c r="HF34" s="97"/>
      <c r="HG34" s="97"/>
      <c r="HH34" s="97"/>
      <c r="HI34" s="97"/>
      <c r="HJ34" s="97"/>
      <c r="HK34" s="97"/>
      <c r="HL34" s="97"/>
      <c r="HM34" s="97"/>
      <c r="HN34" s="97"/>
      <c r="HO34" s="97"/>
      <c r="HP34" s="97"/>
      <c r="HQ34" s="97"/>
      <c r="HR34" s="97"/>
      <c r="HS34" s="97"/>
      <c r="HT34" s="97"/>
      <c r="HU34" s="97"/>
      <c r="HV34" s="97"/>
      <c r="HW34" s="97"/>
      <c r="HX34" s="97"/>
      <c r="HY34" s="97"/>
      <c r="HZ34" s="97"/>
      <c r="IA34" s="97"/>
      <c r="IB34" s="97"/>
      <c r="IC34" s="97"/>
      <c r="ID34" s="97"/>
      <c r="IE34" s="97"/>
      <c r="IF34" s="97"/>
      <c r="IG34" s="97"/>
      <c r="IH34" s="97"/>
      <c r="II34" s="97"/>
      <c r="IJ34" s="97"/>
      <c r="IK34" s="97"/>
      <c r="IL34" s="97"/>
      <c r="IM34" s="97"/>
      <c r="IN34" s="97"/>
      <c r="IO34" s="97"/>
      <c r="IP34" s="97"/>
      <c r="IQ34" s="97"/>
      <c r="IR34" s="97"/>
      <c r="IS34" s="97"/>
      <c r="IT34" s="97"/>
      <c r="IU34" s="97"/>
      <c r="IV34" s="97"/>
    </row>
    <row r="35" spans="1:256" s="92" customFormat="1" ht="15.75" customHeight="1" x14ac:dyDescent="0.25">
      <c r="A35" s="88"/>
      <c r="B35" s="88"/>
      <c r="C35" s="88"/>
      <c r="D35" s="91"/>
      <c r="E35" s="91"/>
      <c r="G35" s="96">
        <v>42979</v>
      </c>
      <c r="H35" s="63"/>
      <c r="I35" s="102"/>
      <c r="K35" s="96">
        <v>43070</v>
      </c>
      <c r="L35" s="63"/>
      <c r="M35" s="102"/>
      <c r="N35" s="109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</row>
    <row r="36" spans="1:256" s="92" customFormat="1" ht="15.75" customHeight="1" x14ac:dyDescent="0.25">
      <c r="A36" s="88"/>
      <c r="B36" s="88"/>
      <c r="C36" s="88"/>
      <c r="D36" s="91"/>
      <c r="E36" s="91"/>
      <c r="G36" s="96"/>
      <c r="H36" s="63"/>
      <c r="I36" s="102"/>
      <c r="K36" s="136"/>
      <c r="L36" s="63"/>
      <c r="M36" s="102"/>
      <c r="N36" s="109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</row>
    <row r="37" spans="1:256" s="92" customFormat="1" x14ac:dyDescent="0.25">
      <c r="A37" s="88" t="s">
        <v>58</v>
      </c>
      <c r="B37" s="95" t="s">
        <v>20</v>
      </c>
      <c r="C37" s="88" t="s">
        <v>21</v>
      </c>
      <c r="D37" s="88" t="s">
        <v>59</v>
      </c>
      <c r="E37" s="88"/>
      <c r="F37" s="63" t="s">
        <v>60</v>
      </c>
      <c r="G37" s="90" t="s">
        <v>61</v>
      </c>
      <c r="H37" s="63"/>
      <c r="I37" s="102"/>
      <c r="J37" s="63" t="s">
        <v>60</v>
      </c>
      <c r="K37" s="90" t="s">
        <v>61</v>
      </c>
      <c r="L37" s="63"/>
      <c r="M37" s="102"/>
      <c r="N37" s="109" t="s">
        <v>62</v>
      </c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  <c r="IJ37" s="97"/>
      <c r="IK37" s="97"/>
      <c r="IL37" s="97"/>
      <c r="IM37" s="97"/>
      <c r="IN37" s="97"/>
      <c r="IO37" s="97"/>
      <c r="IP37" s="97"/>
      <c r="IQ37" s="97"/>
      <c r="IR37" s="97"/>
      <c r="IS37" s="97"/>
      <c r="IT37" s="97"/>
      <c r="IU37" s="97"/>
      <c r="IV37" s="97"/>
    </row>
    <row r="38" spans="1:256" s="92" customFormat="1" x14ac:dyDescent="0.25">
      <c r="A38" s="88"/>
      <c r="B38" s="95" t="s">
        <v>28</v>
      </c>
      <c r="C38" s="88" t="s">
        <v>29</v>
      </c>
      <c r="D38" s="88" t="s">
        <v>63</v>
      </c>
      <c r="E38" s="88"/>
      <c r="F38" s="63" t="s">
        <v>64</v>
      </c>
      <c r="G38" s="90" t="s">
        <v>65</v>
      </c>
      <c r="H38" s="63" t="s">
        <v>66</v>
      </c>
      <c r="I38" s="102"/>
      <c r="J38" s="63" t="s">
        <v>64</v>
      </c>
      <c r="K38" s="90" t="s">
        <v>65</v>
      </c>
      <c r="L38" s="63" t="s">
        <v>66</v>
      </c>
      <c r="M38" s="102"/>
      <c r="N38" s="109" t="s">
        <v>18</v>
      </c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  <c r="IR38" s="97"/>
      <c r="IS38" s="97"/>
      <c r="IT38" s="97"/>
      <c r="IU38" s="97"/>
      <c r="IV38" s="97"/>
    </row>
    <row r="39" spans="1:256" s="92" customFormat="1" ht="9" customHeight="1" x14ac:dyDescent="0.25">
      <c r="A39" s="101"/>
      <c r="B39" s="104"/>
      <c r="C39" s="101"/>
      <c r="D39" s="101"/>
      <c r="E39" s="101"/>
      <c r="F39" s="102"/>
      <c r="G39" s="108"/>
      <c r="H39" s="102"/>
      <c r="I39" s="102"/>
      <c r="J39" s="102"/>
      <c r="K39" s="108"/>
      <c r="L39" s="102"/>
      <c r="M39" s="102"/>
      <c r="N39" s="110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</row>
    <row r="40" spans="1:256" s="14" customFormat="1" ht="12" customHeight="1" x14ac:dyDescent="0.25">
      <c r="A40" s="36"/>
      <c r="B40" s="98"/>
      <c r="C40" s="123"/>
      <c r="D40" s="131"/>
      <c r="E40" s="57"/>
      <c r="F40" s="60"/>
      <c r="G40" s="136"/>
      <c r="H40" s="60"/>
      <c r="I40" s="102"/>
      <c r="J40" s="60"/>
      <c r="K40" s="136"/>
      <c r="L40" s="60"/>
      <c r="M40" s="103"/>
      <c r="N40" s="109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</row>
    <row r="41" spans="1:256" s="14" customFormat="1" x14ac:dyDescent="0.25">
      <c r="A41" s="36" t="s">
        <v>7</v>
      </c>
      <c r="B41" s="36" t="s">
        <v>182</v>
      </c>
      <c r="C41" s="72"/>
      <c r="D41" s="82">
        <v>43100</v>
      </c>
      <c r="E41" s="57"/>
      <c r="F41" s="56">
        <v>1514579.8</v>
      </c>
      <c r="G41" s="136">
        <f t="shared" ref="G41:G70" si="5">H41/F41</f>
        <v>1</v>
      </c>
      <c r="H41" s="56">
        <v>1514579.8</v>
      </c>
      <c r="I41" s="107" t="s">
        <v>68</v>
      </c>
      <c r="J41" s="56">
        <v>1519247.15</v>
      </c>
      <c r="K41" s="136">
        <f t="shared" si="3"/>
        <v>1</v>
      </c>
      <c r="L41" s="56">
        <v>1519247.15</v>
      </c>
      <c r="M41" s="105"/>
      <c r="N41" s="109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</row>
    <row r="42" spans="1:256" s="14" customFormat="1" x14ac:dyDescent="0.25">
      <c r="A42" s="36"/>
      <c r="B42" s="36"/>
      <c r="C42" s="72"/>
      <c r="D42" s="82"/>
      <c r="E42" s="57"/>
      <c r="F42" s="60">
        <f>SUM(F41)</f>
        <v>1514579.8</v>
      </c>
      <c r="G42" s="136"/>
      <c r="H42" s="60">
        <f>SUM(H41)</f>
        <v>1514579.8</v>
      </c>
      <c r="I42" s="102"/>
      <c r="J42" s="60">
        <f>SUM(J41)</f>
        <v>1519247.15</v>
      </c>
      <c r="K42" s="136"/>
      <c r="L42" s="60">
        <f>SUM(L41)</f>
        <v>1519247.15</v>
      </c>
      <c r="M42" s="103"/>
      <c r="N42" s="109">
        <f>SUM(L42-H42)</f>
        <v>4667.3499999998603</v>
      </c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</row>
    <row r="43" spans="1:256" s="14" customFormat="1" x14ac:dyDescent="0.25">
      <c r="A43" s="36"/>
      <c r="B43" s="36"/>
      <c r="C43" s="72"/>
      <c r="D43" s="82"/>
      <c r="E43" s="57"/>
      <c r="F43" s="60"/>
      <c r="G43" s="136"/>
      <c r="H43" s="60"/>
      <c r="I43" s="102"/>
      <c r="J43" s="60"/>
      <c r="K43" s="136"/>
      <c r="L43" s="60"/>
      <c r="M43" s="103"/>
      <c r="N43" s="109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</row>
    <row r="44" spans="1:256" s="14" customFormat="1" x14ac:dyDescent="0.25">
      <c r="A44" s="36" t="s">
        <v>91</v>
      </c>
      <c r="B44" s="36" t="s">
        <v>182</v>
      </c>
      <c r="C44" s="72"/>
      <c r="D44" s="82">
        <v>43100</v>
      </c>
      <c r="E44" s="57"/>
      <c r="F44" s="22">
        <v>2872.24</v>
      </c>
      <c r="G44" s="136">
        <f t="shared" ref="G44:G70" si="6">H44/F44</f>
        <v>1</v>
      </c>
      <c r="H44" s="22">
        <v>2872.24</v>
      </c>
      <c r="I44" s="102" t="s">
        <v>68</v>
      </c>
      <c r="J44" s="22">
        <v>2881.09</v>
      </c>
      <c r="K44" s="136">
        <f t="shared" si="3"/>
        <v>1</v>
      </c>
      <c r="L44" s="22">
        <v>2881.09</v>
      </c>
      <c r="M44" s="105"/>
      <c r="N44" s="109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</row>
    <row r="45" spans="1:256" s="14" customFormat="1" x14ac:dyDescent="0.25">
      <c r="A45" s="36"/>
      <c r="B45" s="36"/>
      <c r="C45" s="72"/>
      <c r="D45" s="82"/>
      <c r="E45" s="57"/>
      <c r="F45" s="60">
        <f>SUM(F44:F44)</f>
        <v>2872.24</v>
      </c>
      <c r="G45" s="136"/>
      <c r="H45" s="60">
        <f>SUM(H44:H44)</f>
        <v>2872.24</v>
      </c>
      <c r="I45" s="102"/>
      <c r="J45" s="60">
        <f>SUM(J44:J44)</f>
        <v>2881.09</v>
      </c>
      <c r="K45" s="136"/>
      <c r="L45" s="60">
        <f>SUM(L44:L44)</f>
        <v>2881.09</v>
      </c>
      <c r="M45" s="103"/>
      <c r="N45" s="109">
        <f>SUM(L45-H45)</f>
        <v>8.8500000000003638</v>
      </c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</row>
    <row r="46" spans="1:256" s="14" customFormat="1" x14ac:dyDescent="0.25">
      <c r="A46" s="36"/>
      <c r="B46" s="36"/>
      <c r="C46" s="72"/>
      <c r="D46" s="82"/>
      <c r="E46" s="57"/>
      <c r="F46" s="60"/>
      <c r="G46" s="136"/>
      <c r="H46" s="60"/>
      <c r="I46" s="102"/>
      <c r="J46" s="60"/>
      <c r="K46" s="136"/>
      <c r="L46" s="60"/>
      <c r="M46" s="103"/>
      <c r="N46" s="109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</row>
    <row r="47" spans="1:256" s="14" customFormat="1" x14ac:dyDescent="0.25">
      <c r="A47" s="36" t="s">
        <v>8</v>
      </c>
      <c r="B47" s="36" t="s">
        <v>182</v>
      </c>
      <c r="C47" s="72"/>
      <c r="D47" s="82">
        <v>43100</v>
      </c>
      <c r="E47" s="57"/>
      <c r="F47" s="22">
        <v>12712.71</v>
      </c>
      <c r="G47" s="136">
        <f t="shared" ref="G47:G70" si="7">H47/F47</f>
        <v>1</v>
      </c>
      <c r="H47" s="22">
        <v>12712.71</v>
      </c>
      <c r="I47" s="107" t="s">
        <v>68</v>
      </c>
      <c r="J47" s="22">
        <v>12751.89</v>
      </c>
      <c r="K47" s="136">
        <f t="shared" si="3"/>
        <v>1</v>
      </c>
      <c r="L47" s="22">
        <v>12751.89</v>
      </c>
      <c r="M47" s="105"/>
      <c r="N47" s="109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</row>
    <row r="48" spans="1:256" s="14" customFormat="1" x14ac:dyDescent="0.25">
      <c r="A48" s="36"/>
      <c r="B48" s="36"/>
      <c r="C48" s="72"/>
      <c r="D48" s="82"/>
      <c r="E48" s="57"/>
      <c r="F48" s="60">
        <f>SUM(F47)</f>
        <v>12712.71</v>
      </c>
      <c r="G48" s="136"/>
      <c r="H48" s="60">
        <f>SUM(H47)</f>
        <v>12712.71</v>
      </c>
      <c r="I48" s="102"/>
      <c r="J48" s="60">
        <f>SUM(J47)</f>
        <v>12751.89</v>
      </c>
      <c r="K48" s="136"/>
      <c r="L48" s="60">
        <f>SUM(L47)</f>
        <v>12751.89</v>
      </c>
      <c r="M48" s="103"/>
      <c r="N48" s="109">
        <f>SUM(L48-H48)</f>
        <v>39.180000000000291</v>
      </c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</row>
    <row r="49" spans="1:256" s="14" customFormat="1" ht="12" customHeight="1" x14ac:dyDescent="0.25">
      <c r="A49" s="36"/>
      <c r="B49" s="98"/>
      <c r="C49" s="123"/>
      <c r="D49" s="131"/>
      <c r="E49" s="57"/>
      <c r="F49" s="60"/>
      <c r="G49" s="136"/>
      <c r="H49" s="60"/>
      <c r="I49" s="102"/>
      <c r="J49" s="60"/>
      <c r="K49" s="136"/>
      <c r="L49" s="60"/>
      <c r="M49" s="103"/>
      <c r="N49" s="109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</row>
    <row r="50" spans="1:256" s="14" customFormat="1" outlineLevel="1" x14ac:dyDescent="0.25">
      <c r="A50" s="36" t="s">
        <v>9</v>
      </c>
      <c r="B50" s="36" t="s">
        <v>182</v>
      </c>
      <c r="C50" s="55"/>
      <c r="D50" s="82">
        <v>43100</v>
      </c>
      <c r="E50" s="57"/>
      <c r="F50" s="61">
        <v>420268.88</v>
      </c>
      <c r="G50" s="136">
        <f>H50/F50</f>
        <v>1</v>
      </c>
      <c r="H50" s="61">
        <v>420268.88</v>
      </c>
      <c r="I50" s="107" t="s">
        <v>68</v>
      </c>
      <c r="J50" s="61">
        <v>423740</v>
      </c>
      <c r="K50" s="136">
        <f>L50/J50</f>
        <v>1</v>
      </c>
      <c r="L50" s="61">
        <v>423740</v>
      </c>
      <c r="M50" s="106"/>
      <c r="N50" s="109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</row>
    <row r="51" spans="1:256" s="14" customFormat="1" outlineLevel="1" x14ac:dyDescent="0.25">
      <c r="A51" s="36"/>
      <c r="B51" s="36" t="s">
        <v>164</v>
      </c>
      <c r="C51" s="55"/>
      <c r="D51" s="190">
        <v>42978</v>
      </c>
      <c r="E51" s="57"/>
      <c r="F51" s="61">
        <v>2000000</v>
      </c>
      <c r="G51" s="136">
        <f>H51/F51</f>
        <v>1</v>
      </c>
      <c r="H51" s="61">
        <v>2000000</v>
      </c>
      <c r="I51" s="107" t="s">
        <v>68</v>
      </c>
      <c r="J51" s="61">
        <v>2000000</v>
      </c>
      <c r="K51" s="136">
        <f>L51/J51</f>
        <v>1</v>
      </c>
      <c r="L51" s="61">
        <v>2000000</v>
      </c>
      <c r="M51" s="106"/>
      <c r="N51" s="109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</row>
    <row r="52" spans="1:256" s="14" customFormat="1" outlineLevel="1" x14ac:dyDescent="0.25">
      <c r="A52" s="36"/>
      <c r="B52" s="36" t="s">
        <v>187</v>
      </c>
      <c r="C52" s="55"/>
      <c r="D52" s="82">
        <v>43100</v>
      </c>
      <c r="E52" s="57"/>
      <c r="F52" s="61">
        <v>0.42</v>
      </c>
      <c r="G52" s="136"/>
      <c r="H52" s="61">
        <v>0.42</v>
      </c>
      <c r="I52" s="107" t="s">
        <v>68</v>
      </c>
      <c r="J52" s="61">
        <v>0</v>
      </c>
      <c r="K52" s="136"/>
      <c r="L52" s="61">
        <v>0</v>
      </c>
      <c r="M52" s="106"/>
      <c r="N52" s="109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</row>
    <row r="53" spans="1:256" s="14" customFormat="1" x14ac:dyDescent="0.25">
      <c r="A53" s="36"/>
      <c r="B53" s="36"/>
      <c r="C53" s="55"/>
      <c r="D53" s="82"/>
      <c r="E53" s="57"/>
      <c r="F53" s="60">
        <f>SUM(F50:F52)</f>
        <v>2420269.2999999998</v>
      </c>
      <c r="G53" s="136"/>
      <c r="H53" s="60">
        <f>SUM(H50:H52)</f>
        <v>2420269.2999999998</v>
      </c>
      <c r="I53" s="102"/>
      <c r="J53" s="60">
        <f>SUM(J50:J52)</f>
        <v>2423740</v>
      </c>
      <c r="K53" s="136"/>
      <c r="L53" s="60">
        <f>SUM(L50:L52)</f>
        <v>2423740</v>
      </c>
      <c r="M53" s="103"/>
      <c r="N53" s="109">
        <f>SUM(L53-H53)</f>
        <v>3470.7000000001863</v>
      </c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</row>
    <row r="54" spans="1:256" s="14" customFormat="1" x14ac:dyDescent="0.25">
      <c r="A54" s="36"/>
      <c r="B54" s="36"/>
      <c r="C54" s="55"/>
      <c r="D54" s="82"/>
      <c r="E54" s="57"/>
      <c r="F54" s="22"/>
      <c r="G54" s="136"/>
      <c r="H54" s="22"/>
      <c r="I54" s="107"/>
      <c r="J54" s="22"/>
      <c r="K54" s="136"/>
      <c r="L54" s="22"/>
      <c r="M54" s="105"/>
      <c r="N54" s="109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</row>
    <row r="55" spans="1:256" s="14" customFormat="1" x14ac:dyDescent="0.25">
      <c r="A55" s="36" t="s">
        <v>69</v>
      </c>
      <c r="B55" s="36" t="s">
        <v>182</v>
      </c>
      <c r="C55" s="55"/>
      <c r="D55" s="82">
        <v>43100</v>
      </c>
      <c r="E55" s="57"/>
      <c r="F55" s="22">
        <v>405893.14</v>
      </c>
      <c r="G55" s="136"/>
      <c r="H55" s="22">
        <v>405893.14</v>
      </c>
      <c r="I55" s="107" t="s">
        <v>68</v>
      </c>
      <c r="J55" s="22">
        <v>491416.48</v>
      </c>
      <c r="K55" s="136"/>
      <c r="L55" s="22">
        <v>491416.48</v>
      </c>
      <c r="M55" s="105"/>
      <c r="N55" s="109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</row>
    <row r="56" spans="1:256" s="14" customFormat="1" outlineLevel="1" x14ac:dyDescent="0.25">
      <c r="A56" s="36"/>
      <c r="B56" s="36" t="s">
        <v>164</v>
      </c>
      <c r="C56" s="55"/>
      <c r="D56" s="131">
        <v>42978</v>
      </c>
      <c r="E56" s="57"/>
      <c r="F56" s="61">
        <v>1000000</v>
      </c>
      <c r="G56" s="136">
        <f t="shared" ref="G56:G70" si="8">H56/F56</f>
        <v>1</v>
      </c>
      <c r="H56" s="61">
        <v>1000000</v>
      </c>
      <c r="I56" s="107" t="s">
        <v>68</v>
      </c>
      <c r="J56" s="61">
        <v>1000000</v>
      </c>
      <c r="K56" s="136">
        <f t="shared" si="3"/>
        <v>1</v>
      </c>
      <c r="L56" s="61">
        <v>1000000</v>
      </c>
      <c r="M56" s="106"/>
      <c r="N56" s="109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</row>
    <row r="57" spans="1:256" s="14" customFormat="1" outlineLevel="1" x14ac:dyDescent="0.25">
      <c r="A57" s="36"/>
      <c r="B57" s="36" t="s">
        <v>187</v>
      </c>
      <c r="C57" s="55"/>
      <c r="D57" s="82">
        <v>43100</v>
      </c>
      <c r="E57" s="57"/>
      <c r="F57" s="61">
        <v>0.21</v>
      </c>
      <c r="G57" s="136"/>
      <c r="H57" s="61">
        <v>0.21</v>
      </c>
      <c r="I57" s="107" t="s">
        <v>68</v>
      </c>
      <c r="J57" s="61">
        <v>0</v>
      </c>
      <c r="K57" s="136"/>
      <c r="L57" s="61">
        <v>0</v>
      </c>
      <c r="M57" s="106"/>
      <c r="N57" s="109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</row>
    <row r="58" spans="1:256" s="14" customFormat="1" x14ac:dyDescent="0.25">
      <c r="A58" s="36"/>
      <c r="B58" s="36"/>
      <c r="C58" s="55"/>
      <c r="D58" s="82"/>
      <c r="E58" s="57"/>
      <c r="F58" s="60">
        <f>SUM(F55:F57)</f>
        <v>1405893.35</v>
      </c>
      <c r="G58" s="136"/>
      <c r="H58" s="60">
        <f>SUM(H55:H57)</f>
        <v>1405893.35</v>
      </c>
      <c r="I58" s="102"/>
      <c r="J58" s="60">
        <f>SUM(J55:J57)</f>
        <v>1491416.48</v>
      </c>
      <c r="K58" s="136"/>
      <c r="L58" s="60">
        <f>SUM(L55:L57)</f>
        <v>1491416.48</v>
      </c>
      <c r="M58" s="103"/>
      <c r="N58" s="109">
        <f>SUM(L58-H58)</f>
        <v>85523.129999999888</v>
      </c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</row>
    <row r="59" spans="1:256" s="14" customFormat="1" x14ac:dyDescent="0.25">
      <c r="A59" s="36"/>
      <c r="B59" s="36"/>
      <c r="C59" s="55"/>
      <c r="D59" s="82"/>
      <c r="E59" s="57"/>
      <c r="F59" s="60"/>
      <c r="G59" s="136"/>
      <c r="H59" s="60"/>
      <c r="I59" s="102"/>
      <c r="J59" s="60"/>
      <c r="K59" s="136"/>
      <c r="L59" s="60"/>
      <c r="M59" s="103"/>
      <c r="N59" s="109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</row>
    <row r="60" spans="1:256" s="14" customFormat="1" x14ac:dyDescent="0.25">
      <c r="A60" s="36" t="s">
        <v>70</v>
      </c>
      <c r="B60" s="36" t="s">
        <v>182</v>
      </c>
      <c r="C60" s="55"/>
      <c r="D60" s="82">
        <v>43100</v>
      </c>
      <c r="E60" s="55"/>
      <c r="F60" s="56">
        <v>1858826.71</v>
      </c>
      <c r="G60" s="136">
        <f t="shared" ref="G60:G70" si="9">H60/F60</f>
        <v>1</v>
      </c>
      <c r="H60" s="56">
        <v>1858826.71</v>
      </c>
      <c r="I60" s="107" t="s">
        <v>68</v>
      </c>
      <c r="J60" s="56">
        <v>1889645.3</v>
      </c>
      <c r="K60" s="136">
        <f t="shared" si="3"/>
        <v>1</v>
      </c>
      <c r="L60" s="56">
        <v>1889645.3</v>
      </c>
      <c r="M60" s="107"/>
      <c r="N60" s="10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</row>
    <row r="61" spans="1:256" s="14" customFormat="1" x14ac:dyDescent="0.25">
      <c r="A61" s="36"/>
      <c r="B61" s="36"/>
      <c r="C61" s="55"/>
      <c r="D61" s="83"/>
      <c r="E61" s="55"/>
      <c r="F61" s="63">
        <f>SUM(F60)</f>
        <v>1858826.71</v>
      </c>
      <c r="G61" s="136"/>
      <c r="H61" s="63">
        <f>SUM(H60)</f>
        <v>1858826.71</v>
      </c>
      <c r="I61" s="102"/>
      <c r="J61" s="63">
        <f>SUM(J60)</f>
        <v>1889645.3</v>
      </c>
      <c r="K61" s="136"/>
      <c r="L61" s="63">
        <f>SUM(L60)</f>
        <v>1889645.3</v>
      </c>
      <c r="M61" s="102"/>
      <c r="N61" s="109">
        <f>SUM(L61-H61)</f>
        <v>30818.590000000084</v>
      </c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</row>
    <row r="62" spans="1:256" s="14" customFormat="1" x14ac:dyDescent="0.25">
      <c r="A62" s="38"/>
      <c r="B62" s="36"/>
      <c r="C62" s="55"/>
      <c r="D62" s="82"/>
      <c r="E62" s="57"/>
      <c r="F62" s="60"/>
      <c r="G62" s="136"/>
      <c r="H62" s="60"/>
      <c r="I62" s="102"/>
      <c r="J62" s="60"/>
      <c r="K62" s="136"/>
      <c r="L62" s="60"/>
      <c r="M62" s="103"/>
      <c r="N62" s="109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</row>
    <row r="63" spans="1:256" s="36" customFormat="1" ht="14.25" customHeight="1" x14ac:dyDescent="0.25">
      <c r="A63" s="36" t="s">
        <v>12</v>
      </c>
      <c r="B63" s="36" t="s">
        <v>182</v>
      </c>
      <c r="C63" s="55"/>
      <c r="D63" s="82">
        <v>43100</v>
      </c>
      <c r="E63" s="57"/>
      <c r="F63" s="22">
        <v>73978.5</v>
      </c>
      <c r="G63" s="136">
        <f t="shared" ref="G63:G70" si="10">H63/F63</f>
        <v>1</v>
      </c>
      <c r="H63" s="22">
        <v>73978.5</v>
      </c>
      <c r="I63" s="107" t="s">
        <v>68</v>
      </c>
      <c r="J63" s="22">
        <v>73294.19</v>
      </c>
      <c r="K63" s="136">
        <f t="shared" si="3"/>
        <v>1</v>
      </c>
      <c r="L63" s="22">
        <v>73294.19</v>
      </c>
      <c r="M63" s="105"/>
      <c r="N63" s="109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</row>
    <row r="64" spans="1:256" s="14" customFormat="1" x14ac:dyDescent="0.25">
      <c r="C64" s="73"/>
      <c r="D64" s="84"/>
      <c r="F64" s="60">
        <f>SUM(F63)</f>
        <v>73978.5</v>
      </c>
      <c r="G64" s="136"/>
      <c r="H64" s="60">
        <f>SUM(H63)</f>
        <v>73978.5</v>
      </c>
      <c r="I64" s="102"/>
      <c r="J64" s="60">
        <f>SUM(J63)</f>
        <v>73294.19</v>
      </c>
      <c r="K64" s="136"/>
      <c r="L64" s="60">
        <f>SUM(L63)</f>
        <v>73294.19</v>
      </c>
      <c r="M64" s="103"/>
      <c r="N64" s="109">
        <f>SUM(L64-H64)</f>
        <v>-684.30999999999767</v>
      </c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  <c r="IQ64" s="76"/>
      <c r="IR64" s="76"/>
      <c r="IS64" s="76"/>
      <c r="IT64" s="76"/>
      <c r="IU64" s="76"/>
      <c r="IV64" s="76"/>
    </row>
    <row r="65" spans="1:256" s="14" customFormat="1" x14ac:dyDescent="0.25">
      <c r="A65" s="36"/>
      <c r="B65" s="36"/>
      <c r="C65" s="55"/>
      <c r="D65" s="83"/>
      <c r="E65" s="36"/>
      <c r="F65" s="22"/>
      <c r="G65" s="136"/>
      <c r="H65" s="22"/>
      <c r="I65" s="107"/>
      <c r="J65" s="22"/>
      <c r="K65" s="136"/>
      <c r="L65" s="22"/>
      <c r="M65" s="105"/>
      <c r="N65" s="109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  <c r="IQ65" s="76"/>
      <c r="IR65" s="76"/>
      <c r="IS65" s="76"/>
      <c r="IT65" s="76"/>
      <c r="IU65" s="76"/>
      <c r="IV65" s="76"/>
    </row>
    <row r="66" spans="1:256" s="14" customFormat="1" x14ac:dyDescent="0.25">
      <c r="A66" s="36" t="s">
        <v>37</v>
      </c>
      <c r="B66" s="36" t="s">
        <v>182</v>
      </c>
      <c r="C66" s="55"/>
      <c r="D66" s="82">
        <v>43100</v>
      </c>
      <c r="E66" s="36"/>
      <c r="F66" s="22">
        <v>393398.56</v>
      </c>
      <c r="G66" s="136">
        <f t="shared" ref="G66:G70" si="11">H66/F66</f>
        <v>1</v>
      </c>
      <c r="H66" s="22">
        <v>393398.56</v>
      </c>
      <c r="I66" s="107" t="s">
        <v>68</v>
      </c>
      <c r="J66" s="22">
        <v>399117.65</v>
      </c>
      <c r="K66" s="136">
        <f t="shared" si="3"/>
        <v>1</v>
      </c>
      <c r="L66" s="22">
        <v>399117.65</v>
      </c>
      <c r="M66" s="105"/>
      <c r="N66" s="109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  <c r="IQ66" s="76"/>
      <c r="IR66" s="76"/>
      <c r="IS66" s="76"/>
      <c r="IT66" s="76"/>
      <c r="IU66" s="76"/>
      <c r="IV66" s="76"/>
    </row>
    <row r="67" spans="1:256" s="14" customFormat="1" x14ac:dyDescent="0.25">
      <c r="A67" s="36"/>
      <c r="B67" s="36"/>
      <c r="C67" s="55"/>
      <c r="D67" s="83"/>
      <c r="E67" s="36"/>
      <c r="F67" s="60">
        <f>SUM(F66:F66)</f>
        <v>393398.56</v>
      </c>
      <c r="G67" s="136"/>
      <c r="H67" s="60">
        <f>SUM(H66:H66)</f>
        <v>393398.56</v>
      </c>
      <c r="I67" s="102"/>
      <c r="J67" s="60">
        <f>SUM(J66:J66)</f>
        <v>399117.65</v>
      </c>
      <c r="K67" s="136"/>
      <c r="L67" s="60">
        <f>SUM(L66:L66)</f>
        <v>399117.65</v>
      </c>
      <c r="M67" s="103"/>
      <c r="N67" s="109">
        <f>SUM(L67-H67)</f>
        <v>5719.0900000000256</v>
      </c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</row>
    <row r="68" spans="1:256" s="14" customFormat="1" x14ac:dyDescent="0.25">
      <c r="A68" s="36"/>
      <c r="B68" s="36"/>
      <c r="C68" s="55"/>
      <c r="D68" s="83"/>
      <c r="E68" s="36"/>
      <c r="F68" s="60"/>
      <c r="G68" s="136"/>
      <c r="H68" s="60"/>
      <c r="I68" s="102"/>
      <c r="J68" s="60"/>
      <c r="K68" s="136"/>
      <c r="L68" s="60"/>
      <c r="M68" s="103"/>
      <c r="N68" s="109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  <c r="IQ68" s="76"/>
      <c r="IR68" s="76"/>
      <c r="IS68" s="76"/>
      <c r="IT68" s="76"/>
      <c r="IU68" s="76"/>
      <c r="IV68" s="76"/>
    </row>
    <row r="69" spans="1:256" s="14" customFormat="1" x14ac:dyDescent="0.25">
      <c r="A69" s="36" t="s">
        <v>38</v>
      </c>
      <c r="B69" s="36" t="s">
        <v>182</v>
      </c>
      <c r="C69" s="55"/>
      <c r="D69" s="82">
        <v>43100</v>
      </c>
      <c r="E69" s="57"/>
      <c r="F69" s="22">
        <v>258525.48</v>
      </c>
      <c r="G69" s="136">
        <f t="shared" ref="G69:G70" si="12">H69/F69</f>
        <v>1</v>
      </c>
      <c r="H69" s="22">
        <v>258525.48</v>
      </c>
      <c r="I69" s="107" t="s">
        <v>68</v>
      </c>
      <c r="J69" s="22">
        <v>250556.08</v>
      </c>
      <c r="K69" s="136">
        <f t="shared" si="3"/>
        <v>1</v>
      </c>
      <c r="L69" s="22">
        <v>250556.08</v>
      </c>
      <c r="M69" s="105"/>
      <c r="N69" s="109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  <c r="IQ69" s="76"/>
      <c r="IR69" s="76"/>
      <c r="IS69" s="76"/>
      <c r="IT69" s="76"/>
      <c r="IU69" s="76"/>
      <c r="IV69" s="76"/>
    </row>
    <row r="70" spans="1:256" s="14" customFormat="1" ht="11.4" customHeight="1" x14ac:dyDescent="0.25">
      <c r="A70" s="36"/>
      <c r="B70" s="58"/>
      <c r="C70" s="74"/>
      <c r="D70" s="59"/>
      <c r="E70" s="36"/>
      <c r="F70" s="60">
        <f>SUM(F69:F69)</f>
        <v>258525.48</v>
      </c>
      <c r="G70" s="136"/>
      <c r="H70" s="60">
        <f>SUM(H69:H69)</f>
        <v>258525.48</v>
      </c>
      <c r="I70" s="102"/>
      <c r="J70" s="60">
        <f>SUM(J69:J69)</f>
        <v>250556.08</v>
      </c>
      <c r="K70" s="136"/>
      <c r="L70" s="60">
        <f>SUM(L69:L69)</f>
        <v>250556.08</v>
      </c>
      <c r="M70" s="103"/>
      <c r="N70" s="109">
        <f>SUM(L70-H70)</f>
        <v>-7969.4000000000233</v>
      </c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  <c r="IQ70" s="76"/>
      <c r="IR70" s="76"/>
      <c r="IS70" s="76"/>
      <c r="IT70" s="76"/>
      <c r="IU70" s="76"/>
      <c r="IV70" s="76"/>
    </row>
    <row r="71" spans="1:256" s="14" customFormat="1" ht="11.4" customHeight="1" x14ac:dyDescent="0.25">
      <c r="A71" s="36"/>
      <c r="B71" s="58"/>
      <c r="C71" s="74"/>
      <c r="D71" s="59"/>
      <c r="E71" s="36"/>
      <c r="F71" s="60"/>
      <c r="G71" s="136"/>
      <c r="H71" s="60"/>
      <c r="I71" s="102"/>
      <c r="J71" s="60"/>
      <c r="K71" s="136"/>
      <c r="L71" s="60"/>
      <c r="M71" s="103"/>
      <c r="N71" s="109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  <c r="IQ71" s="76"/>
      <c r="IR71" s="76"/>
      <c r="IS71" s="76"/>
      <c r="IT71" s="76"/>
      <c r="IU71" s="76"/>
      <c r="IV71" s="76"/>
    </row>
    <row r="72" spans="1:256" s="92" customFormat="1" ht="15" customHeight="1" x14ac:dyDescent="0.25">
      <c r="A72" s="88"/>
      <c r="B72" s="88"/>
      <c r="C72" s="88"/>
      <c r="D72" s="91"/>
      <c r="E72" s="91"/>
      <c r="G72" s="96">
        <v>42979</v>
      </c>
      <c r="H72" s="63"/>
      <c r="I72" s="102"/>
      <c r="K72" s="96">
        <v>43070</v>
      </c>
      <c r="L72" s="63"/>
      <c r="M72" s="102"/>
      <c r="N72" s="109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97"/>
      <c r="GB72" s="97"/>
      <c r="GC72" s="97"/>
      <c r="GD72" s="97"/>
      <c r="GE72" s="97"/>
      <c r="GF72" s="97"/>
      <c r="GG72" s="97"/>
      <c r="GH72" s="97"/>
      <c r="GI72" s="97"/>
      <c r="GJ72" s="97"/>
      <c r="GK72" s="97"/>
      <c r="GL72" s="97"/>
      <c r="GM72" s="97"/>
      <c r="GN72" s="97"/>
      <c r="GO72" s="97"/>
      <c r="GP72" s="97"/>
      <c r="GQ72" s="97"/>
      <c r="GR72" s="97"/>
      <c r="GS72" s="97"/>
      <c r="GT72" s="97"/>
      <c r="GU72" s="97"/>
      <c r="GV72" s="97"/>
      <c r="GW72" s="97"/>
      <c r="GX72" s="97"/>
      <c r="GY72" s="97"/>
      <c r="GZ72" s="97"/>
      <c r="HA72" s="97"/>
      <c r="HB72" s="97"/>
      <c r="HC72" s="97"/>
      <c r="HD72" s="97"/>
      <c r="HE72" s="97"/>
      <c r="HF72" s="97"/>
      <c r="HG72" s="97"/>
      <c r="HH72" s="97"/>
      <c r="HI72" s="97"/>
      <c r="HJ72" s="97"/>
      <c r="HK72" s="97"/>
      <c r="HL72" s="97"/>
      <c r="HM72" s="97"/>
      <c r="HN72" s="97"/>
      <c r="HO72" s="97"/>
      <c r="HP72" s="97"/>
      <c r="HQ72" s="97"/>
      <c r="HR72" s="97"/>
      <c r="HS72" s="97"/>
      <c r="HT72" s="97"/>
      <c r="HU72" s="97"/>
      <c r="HV72" s="97"/>
      <c r="HW72" s="97"/>
      <c r="HX72" s="97"/>
      <c r="HY72" s="97"/>
      <c r="HZ72" s="97"/>
      <c r="IA72" s="97"/>
      <c r="IB72" s="97"/>
      <c r="IC72" s="97"/>
      <c r="ID72" s="97"/>
      <c r="IE72" s="97"/>
      <c r="IF72" s="97"/>
      <c r="IG72" s="97"/>
      <c r="IH72" s="97"/>
      <c r="II72" s="97"/>
      <c r="IJ72" s="97"/>
      <c r="IK72" s="97"/>
      <c r="IL72" s="97"/>
      <c r="IM72" s="97"/>
      <c r="IN72" s="97"/>
      <c r="IO72" s="97"/>
      <c r="IP72" s="97"/>
      <c r="IQ72" s="97"/>
      <c r="IR72" s="97"/>
      <c r="IS72" s="97"/>
      <c r="IT72" s="97"/>
      <c r="IU72" s="97"/>
      <c r="IV72" s="97"/>
    </row>
    <row r="73" spans="1:256" s="92" customFormat="1" ht="15" customHeight="1" x14ac:dyDescent="0.25">
      <c r="A73" s="88"/>
      <c r="B73" s="88"/>
      <c r="C73" s="88"/>
      <c r="D73" s="91"/>
      <c r="E73" s="91"/>
      <c r="G73" s="136"/>
      <c r="H73" s="63"/>
      <c r="I73" s="102"/>
      <c r="K73" s="136"/>
      <c r="L73" s="63"/>
      <c r="M73" s="102"/>
      <c r="N73" s="109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X73" s="97"/>
      <c r="FY73" s="97"/>
      <c r="FZ73" s="97"/>
      <c r="GA73" s="97"/>
      <c r="GB73" s="97"/>
      <c r="GC73" s="97"/>
      <c r="GD73" s="97"/>
      <c r="GE73" s="97"/>
      <c r="GF73" s="97"/>
      <c r="GG73" s="97"/>
      <c r="GH73" s="97"/>
      <c r="GI73" s="97"/>
      <c r="GJ73" s="97"/>
      <c r="GK73" s="97"/>
      <c r="GL73" s="97"/>
      <c r="GM73" s="97"/>
      <c r="GN73" s="97"/>
      <c r="GO73" s="97"/>
      <c r="GP73" s="97"/>
      <c r="GQ73" s="97"/>
      <c r="GR73" s="97"/>
      <c r="GS73" s="97"/>
      <c r="GT73" s="97"/>
      <c r="GU73" s="97"/>
      <c r="GV73" s="97"/>
      <c r="GW73" s="97"/>
      <c r="GX73" s="97"/>
      <c r="GY73" s="97"/>
      <c r="GZ73" s="97"/>
      <c r="HA73" s="97"/>
      <c r="HB73" s="97"/>
      <c r="HC73" s="97"/>
      <c r="HD73" s="97"/>
      <c r="HE73" s="97"/>
      <c r="HF73" s="97"/>
      <c r="HG73" s="97"/>
      <c r="HH73" s="97"/>
      <c r="HI73" s="97"/>
      <c r="HJ73" s="97"/>
      <c r="HK73" s="97"/>
      <c r="HL73" s="97"/>
      <c r="HM73" s="97"/>
      <c r="HN73" s="97"/>
      <c r="HO73" s="97"/>
      <c r="HP73" s="97"/>
      <c r="HQ73" s="97"/>
      <c r="HR73" s="97"/>
      <c r="HS73" s="97"/>
      <c r="HT73" s="97"/>
      <c r="HU73" s="97"/>
      <c r="HV73" s="97"/>
      <c r="HW73" s="97"/>
      <c r="HX73" s="97"/>
      <c r="HY73" s="97"/>
      <c r="HZ73" s="97"/>
      <c r="IA73" s="97"/>
      <c r="IB73" s="97"/>
      <c r="IC73" s="97"/>
      <c r="ID73" s="97"/>
      <c r="IE73" s="97"/>
      <c r="IF73" s="97"/>
      <c r="IG73" s="97"/>
      <c r="IH73" s="97"/>
      <c r="II73" s="97"/>
      <c r="IJ73" s="97"/>
      <c r="IK73" s="97"/>
      <c r="IL73" s="97"/>
      <c r="IM73" s="97"/>
      <c r="IN73" s="97"/>
      <c r="IO73" s="97"/>
      <c r="IP73" s="97"/>
      <c r="IQ73" s="97"/>
      <c r="IR73" s="97"/>
      <c r="IS73" s="97"/>
      <c r="IT73" s="97"/>
      <c r="IU73" s="97"/>
      <c r="IV73" s="97"/>
    </row>
    <row r="74" spans="1:256" s="92" customFormat="1" x14ac:dyDescent="0.25">
      <c r="A74" s="88" t="s">
        <v>58</v>
      </c>
      <c r="B74" s="95" t="s">
        <v>20</v>
      </c>
      <c r="C74" s="88" t="s">
        <v>21</v>
      </c>
      <c r="D74" s="88" t="s">
        <v>59</v>
      </c>
      <c r="E74" s="88"/>
      <c r="F74" s="63" t="s">
        <v>60</v>
      </c>
      <c r="G74" s="90" t="s">
        <v>61</v>
      </c>
      <c r="H74" s="63"/>
      <c r="I74" s="102"/>
      <c r="J74" s="63" t="s">
        <v>60</v>
      </c>
      <c r="K74" s="90" t="s">
        <v>61</v>
      </c>
      <c r="L74" s="63"/>
      <c r="M74" s="102"/>
      <c r="N74" s="109" t="s">
        <v>62</v>
      </c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  <c r="CE74" s="97"/>
      <c r="CF74" s="97"/>
      <c r="CG74" s="97"/>
      <c r="CH74" s="97"/>
      <c r="CI74" s="97"/>
      <c r="CJ74" s="97"/>
      <c r="CK74" s="97"/>
      <c r="CL74" s="97"/>
      <c r="CM74" s="97"/>
      <c r="CN74" s="97"/>
      <c r="CO74" s="97"/>
      <c r="CP74" s="97"/>
      <c r="CQ74" s="97"/>
      <c r="CR74" s="97"/>
      <c r="CS74" s="97"/>
      <c r="CT74" s="97"/>
      <c r="CU74" s="97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97"/>
      <c r="GB74" s="97"/>
      <c r="GC74" s="97"/>
      <c r="GD74" s="97"/>
      <c r="GE74" s="97"/>
      <c r="GF74" s="97"/>
      <c r="GG74" s="97"/>
      <c r="GH74" s="97"/>
      <c r="GI74" s="97"/>
      <c r="GJ74" s="97"/>
      <c r="GK74" s="97"/>
      <c r="GL74" s="97"/>
      <c r="GM74" s="97"/>
      <c r="GN74" s="97"/>
      <c r="GO74" s="97"/>
      <c r="GP74" s="97"/>
      <c r="GQ74" s="97"/>
      <c r="GR74" s="97"/>
      <c r="GS74" s="97"/>
      <c r="GT74" s="97"/>
      <c r="GU74" s="97"/>
      <c r="GV74" s="97"/>
      <c r="GW74" s="97"/>
      <c r="GX74" s="97"/>
      <c r="GY74" s="97"/>
      <c r="GZ74" s="97"/>
      <c r="HA74" s="97"/>
      <c r="HB74" s="97"/>
      <c r="HC74" s="97"/>
      <c r="HD74" s="97"/>
      <c r="HE74" s="97"/>
      <c r="HF74" s="97"/>
      <c r="HG74" s="97"/>
      <c r="HH74" s="97"/>
      <c r="HI74" s="97"/>
      <c r="HJ74" s="97"/>
      <c r="HK74" s="97"/>
      <c r="HL74" s="97"/>
      <c r="HM74" s="97"/>
      <c r="HN74" s="97"/>
      <c r="HO74" s="97"/>
      <c r="HP74" s="97"/>
      <c r="HQ74" s="97"/>
      <c r="HR74" s="97"/>
      <c r="HS74" s="97"/>
      <c r="HT74" s="97"/>
      <c r="HU74" s="97"/>
      <c r="HV74" s="97"/>
      <c r="HW74" s="97"/>
      <c r="HX74" s="97"/>
      <c r="HY74" s="97"/>
      <c r="HZ74" s="97"/>
      <c r="IA74" s="97"/>
      <c r="IB74" s="97"/>
      <c r="IC74" s="97"/>
      <c r="ID74" s="97"/>
      <c r="IE74" s="97"/>
      <c r="IF74" s="97"/>
      <c r="IG74" s="97"/>
      <c r="IH74" s="97"/>
      <c r="II74" s="97"/>
      <c r="IJ74" s="97"/>
      <c r="IK74" s="97"/>
      <c r="IL74" s="97"/>
      <c r="IM74" s="97"/>
      <c r="IN74" s="97"/>
      <c r="IO74" s="97"/>
      <c r="IP74" s="97"/>
      <c r="IQ74" s="97"/>
      <c r="IR74" s="97"/>
      <c r="IS74" s="97"/>
      <c r="IT74" s="97"/>
      <c r="IU74" s="97"/>
      <c r="IV74" s="97"/>
    </row>
    <row r="75" spans="1:256" s="92" customFormat="1" x14ac:dyDescent="0.25">
      <c r="A75" s="88"/>
      <c r="B75" s="95" t="s">
        <v>28</v>
      </c>
      <c r="C75" s="88" t="s">
        <v>29</v>
      </c>
      <c r="D75" s="88" t="s">
        <v>63</v>
      </c>
      <c r="E75" s="88"/>
      <c r="F75" s="63" t="s">
        <v>64</v>
      </c>
      <c r="G75" s="90" t="s">
        <v>65</v>
      </c>
      <c r="H75" s="63" t="s">
        <v>66</v>
      </c>
      <c r="I75" s="102"/>
      <c r="J75" s="63" t="s">
        <v>64</v>
      </c>
      <c r="K75" s="90" t="s">
        <v>65</v>
      </c>
      <c r="L75" s="63" t="s">
        <v>66</v>
      </c>
      <c r="M75" s="102"/>
      <c r="N75" s="109" t="s">
        <v>18</v>
      </c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  <c r="CE75" s="97"/>
      <c r="CF75" s="97"/>
      <c r="CG75" s="97"/>
      <c r="CH75" s="97"/>
      <c r="CI75" s="97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97"/>
      <c r="GB75" s="97"/>
      <c r="GC75" s="97"/>
      <c r="GD75" s="97"/>
      <c r="GE75" s="97"/>
      <c r="GF75" s="97"/>
      <c r="GG75" s="97"/>
      <c r="GH75" s="97"/>
      <c r="GI75" s="97"/>
      <c r="GJ75" s="97"/>
      <c r="GK75" s="97"/>
      <c r="GL75" s="97"/>
      <c r="GM75" s="97"/>
      <c r="GN75" s="97"/>
      <c r="GO75" s="97"/>
      <c r="GP75" s="97"/>
      <c r="GQ75" s="97"/>
      <c r="GR75" s="97"/>
      <c r="GS75" s="97"/>
      <c r="GT75" s="97"/>
      <c r="GU75" s="97"/>
      <c r="GV75" s="97"/>
      <c r="GW75" s="97"/>
      <c r="GX75" s="97"/>
      <c r="GY75" s="97"/>
      <c r="GZ75" s="97"/>
      <c r="HA75" s="97"/>
      <c r="HB75" s="97"/>
      <c r="HC75" s="97"/>
      <c r="HD75" s="97"/>
      <c r="HE75" s="97"/>
      <c r="HF75" s="97"/>
      <c r="HG75" s="97"/>
      <c r="HH75" s="97"/>
      <c r="HI75" s="97"/>
      <c r="HJ75" s="97"/>
      <c r="HK75" s="97"/>
      <c r="HL75" s="97"/>
      <c r="HM75" s="97"/>
      <c r="HN75" s="97"/>
      <c r="HO75" s="97"/>
      <c r="HP75" s="97"/>
      <c r="HQ75" s="97"/>
      <c r="HR75" s="97"/>
      <c r="HS75" s="97"/>
      <c r="HT75" s="97"/>
      <c r="HU75" s="97"/>
      <c r="HV75" s="97"/>
      <c r="HW75" s="97"/>
      <c r="HX75" s="97"/>
      <c r="HY75" s="97"/>
      <c r="HZ75" s="97"/>
      <c r="IA75" s="97"/>
      <c r="IB75" s="97"/>
      <c r="IC75" s="97"/>
      <c r="ID75" s="97"/>
      <c r="IE75" s="97"/>
      <c r="IF75" s="97"/>
      <c r="IG75" s="97"/>
      <c r="IH75" s="97"/>
      <c r="II75" s="97"/>
      <c r="IJ75" s="97"/>
      <c r="IK75" s="97"/>
      <c r="IL75" s="97"/>
      <c r="IM75" s="97"/>
      <c r="IN75" s="97"/>
      <c r="IO75" s="97"/>
      <c r="IP75" s="97"/>
      <c r="IQ75" s="97"/>
      <c r="IR75" s="97"/>
      <c r="IS75" s="97"/>
      <c r="IT75" s="97"/>
      <c r="IU75" s="97"/>
      <c r="IV75" s="97"/>
    </row>
    <row r="76" spans="1:256" s="92" customFormat="1" ht="7.8" customHeight="1" x14ac:dyDescent="0.25">
      <c r="A76" s="101"/>
      <c r="B76" s="104"/>
      <c r="C76" s="101"/>
      <c r="D76" s="101"/>
      <c r="E76" s="101"/>
      <c r="F76" s="102"/>
      <c r="G76" s="108"/>
      <c r="H76" s="102"/>
      <c r="I76" s="102"/>
      <c r="J76" s="102"/>
      <c r="K76" s="108"/>
      <c r="L76" s="102"/>
      <c r="M76" s="102"/>
      <c r="N76" s="110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  <c r="ET76" s="97"/>
      <c r="EU76" s="97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  <c r="GB76" s="97"/>
      <c r="GC76" s="97"/>
      <c r="GD76" s="97"/>
      <c r="GE76" s="97"/>
      <c r="GF76" s="97"/>
      <c r="GG76" s="97"/>
      <c r="GH76" s="97"/>
      <c r="GI76" s="97"/>
      <c r="GJ76" s="97"/>
      <c r="GK76" s="97"/>
      <c r="GL76" s="97"/>
      <c r="GM76" s="97"/>
      <c r="GN76" s="97"/>
      <c r="GO76" s="97"/>
      <c r="GP76" s="97"/>
      <c r="GQ76" s="97"/>
      <c r="GR76" s="97"/>
      <c r="GS76" s="97"/>
      <c r="GT76" s="97"/>
      <c r="GU76" s="97"/>
      <c r="GV76" s="97"/>
      <c r="GW76" s="97"/>
      <c r="GX76" s="97"/>
      <c r="GY76" s="97"/>
      <c r="GZ76" s="97"/>
      <c r="HA76" s="97"/>
      <c r="HB76" s="97"/>
      <c r="HC76" s="97"/>
      <c r="HD76" s="97"/>
      <c r="HE76" s="97"/>
      <c r="HF76" s="97"/>
      <c r="HG76" s="97"/>
      <c r="HH76" s="97"/>
      <c r="HI76" s="97"/>
      <c r="HJ76" s="97"/>
      <c r="HK76" s="97"/>
      <c r="HL76" s="97"/>
      <c r="HM76" s="97"/>
      <c r="HN76" s="97"/>
      <c r="HO76" s="97"/>
      <c r="HP76" s="97"/>
      <c r="HQ76" s="97"/>
      <c r="HR76" s="97"/>
      <c r="HS76" s="97"/>
      <c r="HT76" s="97"/>
      <c r="HU76" s="97"/>
      <c r="HV76" s="97"/>
      <c r="HW76" s="97"/>
      <c r="HX76" s="97"/>
      <c r="HY76" s="97"/>
      <c r="HZ76" s="97"/>
      <c r="IA76" s="97"/>
      <c r="IB76" s="97"/>
      <c r="IC76" s="97"/>
      <c r="ID76" s="97"/>
      <c r="IE76" s="97"/>
      <c r="IF76" s="97"/>
      <c r="IG76" s="97"/>
      <c r="IH76" s="97"/>
      <c r="II76" s="97"/>
      <c r="IJ76" s="97"/>
      <c r="IK76" s="97"/>
      <c r="IL76" s="97"/>
      <c r="IM76" s="97"/>
      <c r="IN76" s="97"/>
      <c r="IO76" s="97"/>
      <c r="IP76" s="97"/>
      <c r="IQ76" s="97"/>
      <c r="IR76" s="97"/>
      <c r="IS76" s="97"/>
      <c r="IT76" s="97"/>
      <c r="IU76" s="97"/>
      <c r="IV76" s="97"/>
    </row>
    <row r="77" spans="1:256" s="14" customFormat="1" ht="12" customHeight="1" x14ac:dyDescent="0.25">
      <c r="A77" s="36"/>
      <c r="B77" s="58"/>
      <c r="C77" s="74"/>
      <c r="D77" s="59"/>
      <c r="E77" s="36"/>
      <c r="F77" s="60"/>
      <c r="G77" s="136"/>
      <c r="H77" s="60"/>
      <c r="I77" s="102"/>
      <c r="J77" s="60"/>
      <c r="K77" s="136"/>
      <c r="L77" s="60"/>
      <c r="M77" s="103"/>
      <c r="N77" s="109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  <c r="IQ77" s="76"/>
      <c r="IR77" s="76"/>
      <c r="IS77" s="76"/>
      <c r="IT77" s="76"/>
      <c r="IU77" s="76"/>
      <c r="IV77" s="76"/>
    </row>
    <row r="78" spans="1:256" s="14" customFormat="1" x14ac:dyDescent="0.25">
      <c r="A78" s="36" t="s">
        <v>39</v>
      </c>
      <c r="B78" s="36" t="s">
        <v>182</v>
      </c>
      <c r="C78" s="55"/>
      <c r="D78" s="82">
        <v>43100</v>
      </c>
      <c r="E78" s="57"/>
      <c r="F78" s="22">
        <v>662389.96</v>
      </c>
      <c r="G78" s="136">
        <f t="shared" ref="G78:G96" si="13">H78/F78</f>
        <v>1</v>
      </c>
      <c r="H78" s="22">
        <v>662389.96</v>
      </c>
      <c r="I78" s="107" t="s">
        <v>68</v>
      </c>
      <c r="J78" s="22">
        <v>878320.54</v>
      </c>
      <c r="K78" s="136">
        <f t="shared" si="3"/>
        <v>1</v>
      </c>
      <c r="L78" s="22">
        <v>878320.54</v>
      </c>
      <c r="M78" s="105"/>
      <c r="N78" s="109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  <c r="IQ78" s="76"/>
      <c r="IR78" s="76"/>
      <c r="IS78" s="76"/>
      <c r="IT78" s="76"/>
      <c r="IU78" s="76"/>
      <c r="IV78" s="76"/>
    </row>
    <row r="79" spans="1:256" s="14" customFormat="1" ht="13.5" customHeight="1" x14ac:dyDescent="0.25">
      <c r="A79" s="36"/>
      <c r="B79" s="36" t="s">
        <v>182</v>
      </c>
      <c r="C79" s="55"/>
      <c r="D79" s="83"/>
      <c r="E79" s="36"/>
      <c r="F79" s="60">
        <f>SUM(F78)</f>
        <v>662389.96</v>
      </c>
      <c r="G79" s="136"/>
      <c r="H79" s="60">
        <f>SUM(H78)</f>
        <v>662389.96</v>
      </c>
      <c r="I79" s="102"/>
      <c r="J79" s="60">
        <f>SUM(J78)</f>
        <v>878320.54</v>
      </c>
      <c r="K79" s="136"/>
      <c r="L79" s="60">
        <f>SUM(L78)</f>
        <v>878320.54</v>
      </c>
      <c r="M79" s="103"/>
      <c r="N79" s="109">
        <f>SUM(L79-H79)</f>
        <v>215930.58000000007</v>
      </c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  <c r="IQ79" s="76"/>
      <c r="IR79" s="76"/>
      <c r="IS79" s="76"/>
      <c r="IT79" s="76"/>
      <c r="IU79" s="76"/>
      <c r="IV79" s="76"/>
    </row>
    <row r="80" spans="1:256" s="14" customFormat="1" ht="13.5" customHeight="1" x14ac:dyDescent="0.25">
      <c r="A80" s="36"/>
      <c r="B80" s="36"/>
      <c r="C80" s="55"/>
      <c r="D80" s="83"/>
      <c r="E80" s="36"/>
      <c r="F80" s="60"/>
      <c r="G80" s="136"/>
      <c r="H80" s="60"/>
      <c r="I80" s="102"/>
      <c r="J80" s="60"/>
      <c r="K80" s="136"/>
      <c r="L80" s="60"/>
      <c r="M80" s="103"/>
      <c r="N80" s="109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  <c r="DZ80" s="76"/>
      <c r="EA80" s="76"/>
      <c r="EB80" s="76"/>
      <c r="EC80" s="76"/>
      <c r="ED80" s="76"/>
      <c r="EE80" s="76"/>
      <c r="EF80" s="76"/>
      <c r="EG80" s="76"/>
      <c r="EH80" s="76"/>
      <c r="EI80" s="76"/>
      <c r="EJ80" s="76"/>
      <c r="EK80" s="76"/>
      <c r="EL80" s="76"/>
      <c r="EM80" s="76"/>
      <c r="EN80" s="76"/>
      <c r="EO80" s="76"/>
      <c r="EP80" s="76"/>
      <c r="EQ80" s="76"/>
      <c r="ER80" s="76"/>
      <c r="ES80" s="76"/>
      <c r="ET80" s="76"/>
      <c r="EU80" s="76"/>
      <c r="EV80" s="76"/>
      <c r="EW80" s="76"/>
      <c r="EX80" s="76"/>
      <c r="EY80" s="76"/>
      <c r="EZ80" s="76"/>
      <c r="FA80" s="76"/>
      <c r="FB80" s="76"/>
      <c r="FC80" s="76"/>
      <c r="FD80" s="76"/>
      <c r="FE80" s="76"/>
      <c r="FF80" s="76"/>
      <c r="FG80" s="76"/>
      <c r="FH80" s="76"/>
      <c r="FI80" s="76"/>
      <c r="FJ80" s="76"/>
      <c r="FK80" s="76"/>
      <c r="FL80" s="76"/>
      <c r="FM80" s="76"/>
      <c r="FN80" s="76"/>
      <c r="FO80" s="76"/>
      <c r="FP80" s="76"/>
      <c r="FQ80" s="76"/>
      <c r="FR80" s="76"/>
      <c r="FS80" s="76"/>
      <c r="FT80" s="76"/>
      <c r="FU80" s="76"/>
      <c r="FV80" s="76"/>
      <c r="FW80" s="76"/>
      <c r="FX80" s="76"/>
      <c r="FY80" s="76"/>
      <c r="FZ80" s="76"/>
      <c r="GA80" s="76"/>
      <c r="GB80" s="76"/>
      <c r="GC80" s="76"/>
      <c r="GD80" s="76"/>
      <c r="GE80" s="76"/>
      <c r="GF80" s="76"/>
      <c r="GG80" s="76"/>
      <c r="GH80" s="76"/>
      <c r="GI80" s="76"/>
      <c r="GJ80" s="76"/>
      <c r="GK80" s="76"/>
      <c r="GL80" s="76"/>
      <c r="GM80" s="76"/>
      <c r="GN80" s="76"/>
      <c r="GO80" s="76"/>
      <c r="GP80" s="76"/>
      <c r="GQ80" s="76"/>
      <c r="GR80" s="76"/>
      <c r="GS80" s="76"/>
      <c r="GT80" s="76"/>
      <c r="GU80" s="76"/>
      <c r="GV80" s="76"/>
      <c r="GW80" s="76"/>
      <c r="GX80" s="76"/>
      <c r="GY80" s="76"/>
      <c r="GZ80" s="76"/>
      <c r="HA80" s="76"/>
      <c r="HB80" s="76"/>
      <c r="HC80" s="76"/>
      <c r="HD80" s="76"/>
      <c r="HE80" s="76"/>
      <c r="HF80" s="76"/>
      <c r="HG80" s="76"/>
      <c r="HH80" s="76"/>
      <c r="HI80" s="76"/>
      <c r="HJ80" s="76"/>
      <c r="HK80" s="76"/>
      <c r="HL80" s="76"/>
      <c r="HM80" s="76"/>
      <c r="HN80" s="76"/>
      <c r="HO80" s="76"/>
      <c r="HP80" s="76"/>
      <c r="HQ80" s="76"/>
      <c r="HR80" s="76"/>
      <c r="HS80" s="76"/>
      <c r="HT80" s="76"/>
      <c r="HU80" s="76"/>
      <c r="HV80" s="76"/>
      <c r="HW80" s="76"/>
      <c r="HX80" s="76"/>
      <c r="HY80" s="76"/>
      <c r="HZ80" s="76"/>
      <c r="IA80" s="76"/>
      <c r="IB80" s="76"/>
      <c r="IC80" s="76"/>
      <c r="ID80" s="76"/>
      <c r="IE80" s="76"/>
      <c r="IF80" s="76"/>
      <c r="IG80" s="76"/>
      <c r="IH80" s="76"/>
      <c r="II80" s="76"/>
      <c r="IJ80" s="76"/>
      <c r="IK80" s="76"/>
      <c r="IL80" s="76"/>
      <c r="IM80" s="76"/>
      <c r="IN80" s="76"/>
      <c r="IO80" s="76"/>
      <c r="IP80" s="76"/>
      <c r="IQ80" s="76"/>
      <c r="IR80" s="76"/>
      <c r="IS80" s="76"/>
      <c r="IT80" s="76"/>
      <c r="IU80" s="76"/>
      <c r="IV80" s="76"/>
    </row>
    <row r="81" spans="1:256" x14ac:dyDescent="0.25">
      <c r="A81" s="52" t="s">
        <v>172</v>
      </c>
      <c r="B81" s="52" t="s">
        <v>182</v>
      </c>
      <c r="D81" s="82">
        <v>43100</v>
      </c>
      <c r="F81" s="22">
        <v>3106779.23</v>
      </c>
      <c r="G81" s="136">
        <f t="shared" ref="G81:G85" si="14">H81/F81</f>
        <v>1</v>
      </c>
      <c r="H81" s="22">
        <v>3106779.23</v>
      </c>
      <c r="I81" s="102" t="s">
        <v>68</v>
      </c>
      <c r="J81" s="22">
        <v>93361.19</v>
      </c>
      <c r="K81" s="136">
        <f t="shared" ref="K81:K85" si="15">L81/J81</f>
        <v>1</v>
      </c>
      <c r="L81" s="22">
        <v>93361.19</v>
      </c>
      <c r="M81" s="102"/>
    </row>
    <row r="82" spans="1:256" x14ac:dyDescent="0.25">
      <c r="B82" s="52" t="s">
        <v>163</v>
      </c>
      <c r="D82" s="82">
        <v>43100</v>
      </c>
      <c r="F82" s="22">
        <v>40271670.159999996</v>
      </c>
      <c r="G82" s="136">
        <f t="shared" si="14"/>
        <v>1</v>
      </c>
      <c r="H82" s="22">
        <v>40271670.159999996</v>
      </c>
      <c r="I82" s="102" t="s">
        <v>68</v>
      </c>
      <c r="J82" s="22">
        <v>40405378.229999997</v>
      </c>
      <c r="K82" s="136">
        <f t="shared" si="15"/>
        <v>1</v>
      </c>
      <c r="L82" s="22">
        <v>40405378.229999997</v>
      </c>
      <c r="M82" s="102"/>
    </row>
    <row r="83" spans="1:256" x14ac:dyDescent="0.25">
      <c r="B83" s="52" t="s">
        <v>173</v>
      </c>
      <c r="D83" s="59">
        <v>42969</v>
      </c>
      <c r="F83" s="22">
        <v>10000000</v>
      </c>
      <c r="G83" s="136">
        <f t="shared" si="14"/>
        <v>1</v>
      </c>
      <c r="H83" s="22">
        <v>10000000</v>
      </c>
      <c r="I83" s="102" t="s">
        <v>68</v>
      </c>
      <c r="J83" s="22">
        <v>10000000</v>
      </c>
      <c r="K83" s="136">
        <f t="shared" si="15"/>
        <v>1</v>
      </c>
      <c r="L83" s="22">
        <v>10000000</v>
      </c>
      <c r="M83" s="102"/>
    </row>
    <row r="84" spans="1:256" x14ac:dyDescent="0.25">
      <c r="B84" s="36" t="s">
        <v>187</v>
      </c>
      <c r="D84" s="82">
        <v>43100</v>
      </c>
      <c r="F84" s="22">
        <v>273.91000000000003</v>
      </c>
      <c r="G84" s="136"/>
      <c r="H84" s="22">
        <v>273.91000000000003</v>
      </c>
      <c r="I84" s="102" t="s">
        <v>68</v>
      </c>
      <c r="J84" s="22">
        <v>0</v>
      </c>
      <c r="K84" s="136"/>
      <c r="L84" s="22">
        <v>0</v>
      </c>
      <c r="M84" s="102"/>
    </row>
    <row r="85" spans="1:256" x14ac:dyDescent="0.25">
      <c r="F85" s="60">
        <f>SUM(F81:F84)</f>
        <v>53378723.29999999</v>
      </c>
      <c r="G85" s="136">
        <f t="shared" ref="G85:G89" si="16">H85/F85</f>
        <v>1</v>
      </c>
      <c r="H85" s="60">
        <f>SUM(H81:H84)</f>
        <v>53378723.29999999</v>
      </c>
      <c r="I85" s="102"/>
      <c r="J85" s="60">
        <f>SUM(J81:J84)</f>
        <v>50498739.419999994</v>
      </c>
      <c r="K85" s="136">
        <f t="shared" si="15"/>
        <v>1</v>
      </c>
      <c r="L85" s="60">
        <f>SUM(L81:L84)</f>
        <v>50498739.419999994</v>
      </c>
      <c r="M85" s="102"/>
      <c r="N85" s="109">
        <f t="shared" ref="N85" si="17">SUM(L85-H85)</f>
        <v>-2879983.8799999952</v>
      </c>
    </row>
    <row r="86" spans="1:256" x14ac:dyDescent="0.25">
      <c r="I86" s="102"/>
      <c r="M86" s="102"/>
      <c r="N86" s="22"/>
    </row>
    <row r="87" spans="1:256" s="14" customFormat="1" x14ac:dyDescent="0.25">
      <c r="A87" s="36" t="s">
        <v>110</v>
      </c>
      <c r="B87" s="52" t="s">
        <v>182</v>
      </c>
      <c r="C87" s="55"/>
      <c r="D87" s="82">
        <v>43100</v>
      </c>
      <c r="E87" s="57"/>
      <c r="F87" s="22">
        <v>900695.96</v>
      </c>
      <c r="G87" s="136">
        <f t="shared" ref="G87:G93" si="18">H87/F87</f>
        <v>1</v>
      </c>
      <c r="H87" s="22">
        <v>900695.96</v>
      </c>
      <c r="I87" s="107" t="s">
        <v>68</v>
      </c>
      <c r="J87" s="22">
        <v>907975.05</v>
      </c>
      <c r="K87" s="136">
        <f t="shared" ref="K87:K93" si="19">L87/J87</f>
        <v>1</v>
      </c>
      <c r="L87" s="22">
        <v>907975.05</v>
      </c>
      <c r="M87" s="105"/>
      <c r="N87" s="109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  <c r="DZ87" s="76"/>
      <c r="EA87" s="76"/>
      <c r="EB87" s="76"/>
      <c r="EC87" s="76"/>
      <c r="ED87" s="76"/>
      <c r="EE87" s="76"/>
      <c r="EF87" s="76"/>
      <c r="EG87" s="76"/>
      <c r="EH87" s="76"/>
      <c r="EI87" s="76"/>
      <c r="EJ87" s="76"/>
      <c r="EK87" s="76"/>
      <c r="EL87" s="76"/>
      <c r="EM87" s="76"/>
      <c r="EN87" s="76"/>
      <c r="EO87" s="76"/>
      <c r="EP87" s="76"/>
      <c r="EQ87" s="76"/>
      <c r="ER87" s="76"/>
      <c r="ES87" s="76"/>
      <c r="ET87" s="76"/>
      <c r="EU87" s="76"/>
      <c r="EV87" s="76"/>
      <c r="EW87" s="76"/>
      <c r="EX87" s="76"/>
      <c r="EY87" s="76"/>
      <c r="EZ87" s="76"/>
      <c r="FA87" s="76"/>
      <c r="FB87" s="76"/>
      <c r="FC87" s="76"/>
      <c r="FD87" s="76"/>
      <c r="FE87" s="76"/>
      <c r="FF87" s="76"/>
      <c r="FG87" s="76"/>
      <c r="FH87" s="76"/>
      <c r="FI87" s="76"/>
      <c r="FJ87" s="76"/>
      <c r="FK87" s="76"/>
      <c r="FL87" s="76"/>
      <c r="FM87" s="76"/>
      <c r="FN87" s="76"/>
      <c r="FO87" s="76"/>
      <c r="FP87" s="76"/>
      <c r="FQ87" s="76"/>
      <c r="FR87" s="76"/>
      <c r="FS87" s="76"/>
      <c r="FT87" s="76"/>
      <c r="FU87" s="76"/>
      <c r="FV87" s="76"/>
      <c r="FW87" s="76"/>
      <c r="FX87" s="76"/>
      <c r="FY87" s="76"/>
      <c r="FZ87" s="76"/>
      <c r="GA87" s="76"/>
      <c r="GB87" s="76"/>
      <c r="GC87" s="76"/>
      <c r="GD87" s="76"/>
      <c r="GE87" s="76"/>
      <c r="GF87" s="76"/>
      <c r="GG87" s="76"/>
      <c r="GH87" s="76"/>
      <c r="GI87" s="76"/>
      <c r="GJ87" s="76"/>
      <c r="GK87" s="76"/>
      <c r="GL87" s="76"/>
      <c r="GM87" s="76"/>
      <c r="GN87" s="76"/>
      <c r="GO87" s="76"/>
      <c r="GP87" s="76"/>
      <c r="GQ87" s="76"/>
      <c r="GR87" s="76"/>
      <c r="GS87" s="76"/>
      <c r="GT87" s="76"/>
      <c r="GU87" s="76"/>
      <c r="GV87" s="76"/>
      <c r="GW87" s="76"/>
      <c r="GX87" s="76"/>
      <c r="GY87" s="76"/>
      <c r="GZ87" s="76"/>
      <c r="HA87" s="76"/>
      <c r="HB87" s="76"/>
      <c r="HC87" s="76"/>
      <c r="HD87" s="76"/>
      <c r="HE87" s="76"/>
      <c r="HF87" s="76"/>
      <c r="HG87" s="76"/>
      <c r="HH87" s="76"/>
      <c r="HI87" s="76"/>
      <c r="HJ87" s="76"/>
      <c r="HK87" s="76"/>
      <c r="HL87" s="76"/>
      <c r="HM87" s="76"/>
      <c r="HN87" s="76"/>
      <c r="HO87" s="76"/>
      <c r="HP87" s="76"/>
      <c r="HQ87" s="76"/>
      <c r="HR87" s="76"/>
      <c r="HS87" s="76"/>
      <c r="HT87" s="76"/>
      <c r="HU87" s="76"/>
      <c r="HV87" s="76"/>
      <c r="HW87" s="76"/>
      <c r="HX87" s="76"/>
      <c r="HY87" s="76"/>
      <c r="HZ87" s="76"/>
      <c r="IA87" s="76"/>
      <c r="IB87" s="76"/>
      <c r="IC87" s="76"/>
      <c r="ID87" s="76"/>
      <c r="IE87" s="76"/>
      <c r="IF87" s="76"/>
      <c r="IG87" s="76"/>
      <c r="IH87" s="76"/>
      <c r="II87" s="76"/>
      <c r="IJ87" s="76"/>
      <c r="IK87" s="76"/>
      <c r="IL87" s="76"/>
      <c r="IM87" s="76"/>
      <c r="IN87" s="76"/>
      <c r="IO87" s="76"/>
      <c r="IP87" s="76"/>
      <c r="IQ87" s="76"/>
      <c r="IR87" s="76"/>
      <c r="IS87" s="76"/>
      <c r="IT87" s="76"/>
      <c r="IU87" s="76"/>
      <c r="IV87" s="76"/>
    </row>
    <row r="88" spans="1:256" s="14" customFormat="1" x14ac:dyDescent="0.25">
      <c r="A88" s="36"/>
      <c r="B88" s="36"/>
      <c r="C88" s="55"/>
      <c r="D88" s="83"/>
      <c r="E88" s="36"/>
      <c r="F88" s="60">
        <f>SUM(F87:F87)</f>
        <v>900695.96</v>
      </c>
      <c r="G88" s="136"/>
      <c r="H88" s="60">
        <f>SUM(H87:H87)</f>
        <v>900695.96</v>
      </c>
      <c r="I88" s="102"/>
      <c r="J88" s="60">
        <f>SUM(J87:J87)</f>
        <v>907975.05</v>
      </c>
      <c r="K88" s="136"/>
      <c r="L88" s="60">
        <f>SUM(L87:L87)</f>
        <v>907975.05</v>
      </c>
      <c r="M88" s="103"/>
      <c r="N88" s="109">
        <f>SUM(L88-H88)</f>
        <v>7279.0900000000838</v>
      </c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  <c r="DZ88" s="76"/>
      <c r="EA88" s="76"/>
      <c r="EB88" s="76"/>
      <c r="EC88" s="76"/>
      <c r="ED88" s="76"/>
      <c r="EE88" s="76"/>
      <c r="EF88" s="76"/>
      <c r="EG88" s="76"/>
      <c r="EH88" s="76"/>
      <c r="EI88" s="76"/>
      <c r="EJ88" s="76"/>
      <c r="EK88" s="76"/>
      <c r="EL88" s="76"/>
      <c r="EM88" s="76"/>
      <c r="EN88" s="76"/>
      <c r="EO88" s="76"/>
      <c r="EP88" s="76"/>
      <c r="EQ88" s="76"/>
      <c r="ER88" s="76"/>
      <c r="ES88" s="76"/>
      <c r="ET88" s="76"/>
      <c r="EU88" s="76"/>
      <c r="EV88" s="76"/>
      <c r="EW88" s="76"/>
      <c r="EX88" s="76"/>
      <c r="EY88" s="76"/>
      <c r="EZ88" s="76"/>
      <c r="FA88" s="76"/>
      <c r="FB88" s="76"/>
      <c r="FC88" s="76"/>
      <c r="FD88" s="76"/>
      <c r="FE88" s="76"/>
      <c r="FF88" s="76"/>
      <c r="FG88" s="76"/>
      <c r="FH88" s="76"/>
      <c r="FI88" s="76"/>
      <c r="FJ88" s="76"/>
      <c r="FK88" s="76"/>
      <c r="FL88" s="76"/>
      <c r="FM88" s="76"/>
      <c r="FN88" s="76"/>
      <c r="FO88" s="76"/>
      <c r="FP88" s="76"/>
      <c r="FQ88" s="76"/>
      <c r="FR88" s="76"/>
      <c r="FS88" s="76"/>
      <c r="FT88" s="76"/>
      <c r="FU88" s="76"/>
      <c r="FV88" s="76"/>
      <c r="FW88" s="76"/>
      <c r="FX88" s="76"/>
      <c r="FY88" s="76"/>
      <c r="FZ88" s="76"/>
      <c r="GA88" s="76"/>
      <c r="GB88" s="76"/>
      <c r="GC88" s="76"/>
      <c r="GD88" s="76"/>
      <c r="GE88" s="76"/>
      <c r="GF88" s="76"/>
      <c r="GG88" s="76"/>
      <c r="GH88" s="76"/>
      <c r="GI88" s="76"/>
      <c r="GJ88" s="76"/>
      <c r="GK88" s="76"/>
      <c r="GL88" s="76"/>
      <c r="GM88" s="76"/>
      <c r="GN88" s="76"/>
      <c r="GO88" s="76"/>
      <c r="GP88" s="76"/>
      <c r="GQ88" s="76"/>
      <c r="GR88" s="76"/>
      <c r="GS88" s="76"/>
      <c r="GT88" s="76"/>
      <c r="GU88" s="76"/>
      <c r="GV88" s="76"/>
      <c r="GW88" s="76"/>
      <c r="GX88" s="76"/>
      <c r="GY88" s="76"/>
      <c r="GZ88" s="76"/>
      <c r="HA88" s="76"/>
      <c r="HB88" s="76"/>
      <c r="HC88" s="76"/>
      <c r="HD88" s="76"/>
      <c r="HE88" s="76"/>
      <c r="HF88" s="76"/>
      <c r="HG88" s="76"/>
      <c r="HH88" s="76"/>
      <c r="HI88" s="76"/>
      <c r="HJ88" s="76"/>
      <c r="HK88" s="76"/>
      <c r="HL88" s="76"/>
      <c r="HM88" s="76"/>
      <c r="HN88" s="76"/>
      <c r="HO88" s="76"/>
      <c r="HP88" s="76"/>
      <c r="HQ88" s="76"/>
      <c r="HR88" s="76"/>
      <c r="HS88" s="76"/>
      <c r="HT88" s="76"/>
      <c r="HU88" s="76"/>
      <c r="HV88" s="76"/>
      <c r="HW88" s="76"/>
      <c r="HX88" s="76"/>
      <c r="HY88" s="76"/>
      <c r="HZ88" s="76"/>
      <c r="IA88" s="76"/>
      <c r="IB88" s="76"/>
      <c r="IC88" s="76"/>
      <c r="ID88" s="76"/>
      <c r="IE88" s="76"/>
      <c r="IF88" s="76"/>
      <c r="IG88" s="76"/>
      <c r="IH88" s="76"/>
      <c r="II88" s="76"/>
      <c r="IJ88" s="76"/>
      <c r="IK88" s="76"/>
      <c r="IL88" s="76"/>
      <c r="IM88" s="76"/>
      <c r="IN88" s="76"/>
      <c r="IO88" s="76"/>
      <c r="IP88" s="76"/>
      <c r="IQ88" s="76"/>
      <c r="IR88" s="76"/>
      <c r="IS88" s="76"/>
      <c r="IT88" s="76"/>
      <c r="IU88" s="76"/>
      <c r="IV88" s="76"/>
    </row>
    <row r="89" spans="1:256" s="14" customFormat="1" x14ac:dyDescent="0.25">
      <c r="A89" s="36"/>
      <c r="B89" s="36"/>
      <c r="C89" s="55"/>
      <c r="D89" s="83"/>
      <c r="E89" s="36"/>
      <c r="F89" s="60"/>
      <c r="G89" s="136"/>
      <c r="H89" s="60"/>
      <c r="I89" s="102"/>
      <c r="J89" s="60"/>
      <c r="K89" s="136"/>
      <c r="L89" s="60"/>
      <c r="M89" s="103"/>
      <c r="N89" s="109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6"/>
      <c r="EJ89" s="76"/>
      <c r="EK89" s="76"/>
      <c r="EL89" s="76"/>
      <c r="EM89" s="76"/>
      <c r="EN89" s="76"/>
      <c r="EO89" s="76"/>
      <c r="EP89" s="76"/>
      <c r="EQ89" s="76"/>
      <c r="ER89" s="76"/>
      <c r="ES89" s="76"/>
      <c r="ET89" s="76"/>
      <c r="EU89" s="76"/>
      <c r="EV89" s="76"/>
      <c r="EW89" s="76"/>
      <c r="EX89" s="76"/>
      <c r="EY89" s="76"/>
      <c r="EZ89" s="76"/>
      <c r="FA89" s="76"/>
      <c r="FB89" s="76"/>
      <c r="FC89" s="76"/>
      <c r="FD89" s="76"/>
      <c r="FE89" s="76"/>
      <c r="FF89" s="76"/>
      <c r="FG89" s="76"/>
      <c r="FH89" s="76"/>
      <c r="FI89" s="76"/>
      <c r="FJ89" s="76"/>
      <c r="FK89" s="76"/>
      <c r="FL89" s="76"/>
      <c r="FM89" s="76"/>
      <c r="FN89" s="76"/>
      <c r="FO89" s="76"/>
      <c r="FP89" s="76"/>
      <c r="FQ89" s="76"/>
      <c r="FR89" s="76"/>
      <c r="FS89" s="76"/>
      <c r="FT89" s="76"/>
      <c r="FU89" s="76"/>
      <c r="FV89" s="76"/>
      <c r="FW89" s="76"/>
      <c r="FX89" s="76"/>
      <c r="FY89" s="76"/>
      <c r="FZ89" s="76"/>
      <c r="GA89" s="76"/>
      <c r="GB89" s="76"/>
      <c r="GC89" s="76"/>
      <c r="GD89" s="76"/>
      <c r="GE89" s="76"/>
      <c r="GF89" s="76"/>
      <c r="GG89" s="76"/>
      <c r="GH89" s="76"/>
      <c r="GI89" s="76"/>
      <c r="GJ89" s="76"/>
      <c r="GK89" s="76"/>
      <c r="GL89" s="76"/>
      <c r="GM89" s="76"/>
      <c r="GN89" s="76"/>
      <c r="GO89" s="76"/>
      <c r="GP89" s="76"/>
      <c r="GQ89" s="76"/>
      <c r="GR89" s="76"/>
      <c r="GS89" s="76"/>
      <c r="GT89" s="76"/>
      <c r="GU89" s="76"/>
      <c r="GV89" s="76"/>
      <c r="GW89" s="76"/>
      <c r="GX89" s="76"/>
      <c r="GY89" s="76"/>
      <c r="GZ89" s="76"/>
      <c r="HA89" s="76"/>
      <c r="HB89" s="76"/>
      <c r="HC89" s="76"/>
      <c r="HD89" s="76"/>
      <c r="HE89" s="76"/>
      <c r="HF89" s="76"/>
      <c r="HG89" s="76"/>
      <c r="HH89" s="76"/>
      <c r="HI89" s="76"/>
      <c r="HJ89" s="76"/>
      <c r="HK89" s="76"/>
      <c r="HL89" s="76"/>
      <c r="HM89" s="76"/>
      <c r="HN89" s="76"/>
      <c r="HO89" s="76"/>
      <c r="HP89" s="76"/>
      <c r="HQ89" s="76"/>
      <c r="HR89" s="76"/>
      <c r="HS89" s="76"/>
      <c r="HT89" s="76"/>
      <c r="HU89" s="76"/>
      <c r="HV89" s="76"/>
      <c r="HW89" s="76"/>
      <c r="HX89" s="76"/>
      <c r="HY89" s="76"/>
      <c r="HZ89" s="76"/>
      <c r="IA89" s="76"/>
      <c r="IB89" s="76"/>
      <c r="IC89" s="76"/>
      <c r="ID89" s="76"/>
      <c r="IE89" s="76"/>
      <c r="IF89" s="76"/>
      <c r="IG89" s="76"/>
      <c r="IH89" s="76"/>
      <c r="II89" s="76"/>
      <c r="IJ89" s="76"/>
      <c r="IK89" s="76"/>
      <c r="IL89" s="76"/>
      <c r="IM89" s="76"/>
      <c r="IN89" s="76"/>
      <c r="IO89" s="76"/>
      <c r="IP89" s="76"/>
      <c r="IQ89" s="76"/>
      <c r="IR89" s="76"/>
      <c r="IS89" s="76"/>
      <c r="IT89" s="76"/>
      <c r="IU89" s="76"/>
      <c r="IV89" s="76"/>
    </row>
    <row r="90" spans="1:256" s="14" customFormat="1" x14ac:dyDescent="0.25">
      <c r="A90" s="36" t="s">
        <v>16</v>
      </c>
      <c r="B90" s="52" t="s">
        <v>182</v>
      </c>
      <c r="C90" s="75"/>
      <c r="D90" s="82">
        <v>43100</v>
      </c>
      <c r="E90" s="57"/>
      <c r="F90" s="22">
        <v>79950.7</v>
      </c>
      <c r="G90" s="136">
        <f t="shared" ref="G90:G96" si="20">H90/F90</f>
        <v>1</v>
      </c>
      <c r="H90" s="22">
        <v>79950.7</v>
      </c>
      <c r="I90" s="107" t="s">
        <v>68</v>
      </c>
      <c r="J90" s="22">
        <v>1972004.08</v>
      </c>
      <c r="K90" s="136">
        <f t="shared" si="19"/>
        <v>1</v>
      </c>
      <c r="L90" s="22">
        <v>1972004.08</v>
      </c>
      <c r="M90" s="105"/>
      <c r="N90" s="109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  <c r="HB90" s="76"/>
      <c r="HC90" s="76"/>
      <c r="HD90" s="76"/>
      <c r="HE90" s="76"/>
      <c r="HF90" s="76"/>
      <c r="HG90" s="76"/>
      <c r="HH90" s="76"/>
      <c r="HI90" s="76"/>
      <c r="HJ90" s="76"/>
      <c r="HK90" s="76"/>
      <c r="HL90" s="76"/>
      <c r="HM90" s="76"/>
      <c r="HN90" s="76"/>
      <c r="HO90" s="76"/>
      <c r="HP90" s="76"/>
      <c r="HQ90" s="76"/>
      <c r="HR90" s="76"/>
      <c r="HS90" s="76"/>
      <c r="HT90" s="76"/>
      <c r="HU90" s="76"/>
      <c r="HV90" s="76"/>
      <c r="HW90" s="76"/>
      <c r="HX90" s="76"/>
      <c r="HY90" s="76"/>
      <c r="HZ90" s="76"/>
      <c r="IA90" s="76"/>
      <c r="IB90" s="76"/>
      <c r="IC90" s="76"/>
      <c r="ID90" s="76"/>
      <c r="IE90" s="76"/>
      <c r="IF90" s="76"/>
      <c r="IG90" s="76"/>
      <c r="IH90" s="76"/>
      <c r="II90" s="76"/>
      <c r="IJ90" s="76"/>
      <c r="IK90" s="76"/>
      <c r="IL90" s="76"/>
      <c r="IM90" s="76"/>
      <c r="IN90" s="76"/>
      <c r="IO90" s="76"/>
      <c r="IP90" s="76"/>
      <c r="IQ90" s="76"/>
      <c r="IR90" s="76"/>
      <c r="IS90" s="76"/>
      <c r="IT90" s="76"/>
      <c r="IU90" s="76"/>
      <c r="IV90" s="76"/>
    </row>
    <row r="91" spans="1:256" s="14" customFormat="1" x14ac:dyDescent="0.25">
      <c r="A91" s="38"/>
      <c r="B91" s="58"/>
      <c r="C91" s="74"/>
      <c r="D91" s="59"/>
      <c r="E91" s="38"/>
      <c r="F91" s="60">
        <f>SUM(F90:F90)</f>
        <v>79950.7</v>
      </c>
      <c r="G91" s="136"/>
      <c r="H91" s="60">
        <f>SUM(H90:H90)</f>
        <v>79950.7</v>
      </c>
      <c r="I91" s="102"/>
      <c r="J91" s="60">
        <f>SUM(J90:J90)</f>
        <v>1972004.08</v>
      </c>
      <c r="K91" s="136"/>
      <c r="L91" s="60">
        <f>SUM(L90:L90)</f>
        <v>1972004.08</v>
      </c>
      <c r="M91" s="103"/>
      <c r="N91" s="109">
        <f>SUM(L91-H91)</f>
        <v>1892053.3800000001</v>
      </c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  <c r="DZ91" s="76"/>
      <c r="EA91" s="76"/>
      <c r="EB91" s="76"/>
      <c r="EC91" s="76"/>
      <c r="ED91" s="76"/>
      <c r="EE91" s="76"/>
      <c r="EF91" s="76"/>
      <c r="EG91" s="76"/>
      <c r="EH91" s="76"/>
      <c r="EI91" s="76"/>
      <c r="EJ91" s="76"/>
      <c r="EK91" s="76"/>
      <c r="EL91" s="76"/>
      <c r="EM91" s="76"/>
      <c r="EN91" s="76"/>
      <c r="EO91" s="76"/>
      <c r="EP91" s="76"/>
      <c r="EQ91" s="76"/>
      <c r="ER91" s="76"/>
      <c r="ES91" s="76"/>
      <c r="ET91" s="76"/>
      <c r="EU91" s="76"/>
      <c r="EV91" s="76"/>
      <c r="EW91" s="76"/>
      <c r="EX91" s="76"/>
      <c r="EY91" s="76"/>
      <c r="EZ91" s="76"/>
      <c r="FA91" s="76"/>
      <c r="FB91" s="76"/>
      <c r="FC91" s="76"/>
      <c r="FD91" s="76"/>
      <c r="FE91" s="76"/>
      <c r="FF91" s="76"/>
      <c r="FG91" s="76"/>
      <c r="FH91" s="76"/>
      <c r="FI91" s="76"/>
      <c r="FJ91" s="76"/>
      <c r="FK91" s="76"/>
      <c r="FL91" s="76"/>
      <c r="FM91" s="76"/>
      <c r="FN91" s="76"/>
      <c r="FO91" s="76"/>
      <c r="FP91" s="76"/>
      <c r="FQ91" s="76"/>
      <c r="FR91" s="76"/>
      <c r="FS91" s="76"/>
      <c r="FT91" s="76"/>
      <c r="FU91" s="76"/>
      <c r="FV91" s="76"/>
      <c r="FW91" s="76"/>
      <c r="FX91" s="76"/>
      <c r="FY91" s="76"/>
      <c r="FZ91" s="76"/>
      <c r="GA91" s="76"/>
      <c r="GB91" s="76"/>
      <c r="GC91" s="76"/>
      <c r="GD91" s="76"/>
      <c r="GE91" s="76"/>
      <c r="GF91" s="76"/>
      <c r="GG91" s="76"/>
      <c r="GH91" s="76"/>
      <c r="GI91" s="76"/>
      <c r="GJ91" s="76"/>
      <c r="GK91" s="76"/>
      <c r="GL91" s="76"/>
      <c r="GM91" s="76"/>
      <c r="GN91" s="76"/>
      <c r="GO91" s="76"/>
      <c r="GP91" s="76"/>
      <c r="GQ91" s="76"/>
      <c r="GR91" s="76"/>
      <c r="GS91" s="76"/>
      <c r="GT91" s="76"/>
      <c r="GU91" s="76"/>
      <c r="GV91" s="76"/>
      <c r="GW91" s="76"/>
      <c r="GX91" s="76"/>
      <c r="GY91" s="76"/>
      <c r="GZ91" s="76"/>
      <c r="HA91" s="76"/>
      <c r="HB91" s="76"/>
      <c r="HC91" s="76"/>
      <c r="HD91" s="76"/>
      <c r="HE91" s="76"/>
      <c r="HF91" s="76"/>
      <c r="HG91" s="76"/>
      <c r="HH91" s="76"/>
      <c r="HI91" s="76"/>
      <c r="HJ91" s="76"/>
      <c r="HK91" s="76"/>
      <c r="HL91" s="76"/>
      <c r="HM91" s="76"/>
      <c r="HN91" s="76"/>
      <c r="HO91" s="76"/>
      <c r="HP91" s="76"/>
      <c r="HQ91" s="76"/>
      <c r="HR91" s="76"/>
      <c r="HS91" s="76"/>
      <c r="HT91" s="76"/>
      <c r="HU91" s="76"/>
      <c r="HV91" s="76"/>
      <c r="HW91" s="76"/>
      <c r="HX91" s="76"/>
      <c r="HY91" s="76"/>
      <c r="HZ91" s="76"/>
      <c r="IA91" s="76"/>
      <c r="IB91" s="76"/>
      <c r="IC91" s="76"/>
      <c r="ID91" s="76"/>
      <c r="IE91" s="76"/>
      <c r="IF91" s="76"/>
      <c r="IG91" s="76"/>
      <c r="IH91" s="76"/>
      <c r="II91" s="76"/>
      <c r="IJ91" s="76"/>
      <c r="IK91" s="76"/>
      <c r="IL91" s="76"/>
      <c r="IM91" s="76"/>
      <c r="IN91" s="76"/>
      <c r="IO91" s="76"/>
      <c r="IP91" s="76"/>
      <c r="IQ91" s="76"/>
      <c r="IR91" s="76"/>
      <c r="IS91" s="76"/>
      <c r="IT91" s="76"/>
      <c r="IU91" s="76"/>
      <c r="IV91" s="76"/>
    </row>
    <row r="92" spans="1:256" s="14" customFormat="1" x14ac:dyDescent="0.25">
      <c r="A92" s="38"/>
      <c r="B92" s="36"/>
      <c r="C92" s="75"/>
      <c r="D92" s="85"/>
      <c r="E92" s="38"/>
      <c r="F92" s="60"/>
      <c r="G92" s="136"/>
      <c r="H92" s="60"/>
      <c r="I92" s="102"/>
      <c r="J92" s="60"/>
      <c r="K92" s="136"/>
      <c r="L92" s="60"/>
      <c r="M92" s="103"/>
      <c r="N92" s="109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  <c r="DZ92" s="76"/>
      <c r="EA92" s="76"/>
      <c r="EB92" s="76"/>
      <c r="EC92" s="76"/>
      <c r="ED92" s="76"/>
      <c r="EE92" s="76"/>
      <c r="EF92" s="76"/>
      <c r="EG92" s="76"/>
      <c r="EH92" s="76"/>
      <c r="EI92" s="76"/>
      <c r="EJ92" s="76"/>
      <c r="EK92" s="76"/>
      <c r="EL92" s="76"/>
      <c r="EM92" s="76"/>
      <c r="EN92" s="76"/>
      <c r="EO92" s="76"/>
      <c r="EP92" s="76"/>
      <c r="EQ92" s="76"/>
      <c r="ER92" s="76"/>
      <c r="ES92" s="76"/>
      <c r="ET92" s="76"/>
      <c r="EU92" s="76"/>
      <c r="EV92" s="76"/>
      <c r="EW92" s="76"/>
      <c r="EX92" s="76"/>
      <c r="EY92" s="76"/>
      <c r="EZ92" s="76"/>
      <c r="FA92" s="76"/>
      <c r="FB92" s="76"/>
      <c r="FC92" s="76"/>
      <c r="FD92" s="76"/>
      <c r="FE92" s="76"/>
      <c r="FF92" s="76"/>
      <c r="FG92" s="76"/>
      <c r="FH92" s="76"/>
      <c r="FI92" s="76"/>
      <c r="FJ92" s="76"/>
      <c r="FK92" s="76"/>
      <c r="FL92" s="76"/>
      <c r="FM92" s="76"/>
      <c r="FN92" s="76"/>
      <c r="FO92" s="76"/>
      <c r="FP92" s="76"/>
      <c r="FQ92" s="76"/>
      <c r="FR92" s="76"/>
      <c r="FS92" s="76"/>
      <c r="FT92" s="76"/>
      <c r="FU92" s="76"/>
      <c r="FV92" s="76"/>
      <c r="FW92" s="76"/>
      <c r="FX92" s="76"/>
      <c r="FY92" s="76"/>
      <c r="FZ92" s="76"/>
      <c r="GA92" s="76"/>
      <c r="GB92" s="76"/>
      <c r="GC92" s="76"/>
      <c r="GD92" s="76"/>
      <c r="GE92" s="76"/>
      <c r="GF92" s="76"/>
      <c r="GG92" s="76"/>
      <c r="GH92" s="76"/>
      <c r="GI92" s="76"/>
      <c r="GJ92" s="76"/>
      <c r="GK92" s="76"/>
      <c r="GL92" s="76"/>
      <c r="GM92" s="76"/>
      <c r="GN92" s="76"/>
      <c r="GO92" s="76"/>
      <c r="GP92" s="76"/>
      <c r="GQ92" s="76"/>
      <c r="GR92" s="76"/>
      <c r="GS92" s="76"/>
      <c r="GT92" s="76"/>
      <c r="GU92" s="76"/>
      <c r="GV92" s="76"/>
      <c r="GW92" s="76"/>
      <c r="GX92" s="76"/>
      <c r="GY92" s="76"/>
      <c r="GZ92" s="76"/>
      <c r="HA92" s="76"/>
      <c r="HB92" s="76"/>
      <c r="HC92" s="76"/>
      <c r="HD92" s="76"/>
      <c r="HE92" s="76"/>
      <c r="HF92" s="76"/>
      <c r="HG92" s="76"/>
      <c r="HH92" s="76"/>
      <c r="HI92" s="76"/>
      <c r="HJ92" s="76"/>
      <c r="HK92" s="76"/>
      <c r="HL92" s="76"/>
      <c r="HM92" s="76"/>
      <c r="HN92" s="76"/>
      <c r="HO92" s="76"/>
      <c r="HP92" s="76"/>
      <c r="HQ92" s="76"/>
      <c r="HR92" s="76"/>
      <c r="HS92" s="76"/>
      <c r="HT92" s="76"/>
      <c r="HU92" s="76"/>
      <c r="HV92" s="76"/>
      <c r="HW92" s="76"/>
      <c r="HX92" s="76"/>
      <c r="HY92" s="76"/>
      <c r="HZ92" s="76"/>
      <c r="IA92" s="76"/>
      <c r="IB92" s="76"/>
      <c r="IC92" s="76"/>
      <c r="ID92" s="76"/>
      <c r="IE92" s="76"/>
      <c r="IF92" s="76"/>
      <c r="IG92" s="76"/>
      <c r="IH92" s="76"/>
      <c r="II92" s="76"/>
      <c r="IJ92" s="76"/>
      <c r="IK92" s="76"/>
      <c r="IL92" s="76"/>
      <c r="IM92" s="76"/>
      <c r="IN92" s="76"/>
      <c r="IO92" s="76"/>
      <c r="IP92" s="76"/>
      <c r="IQ92" s="76"/>
      <c r="IR92" s="76"/>
      <c r="IS92" s="76"/>
      <c r="IT92" s="76"/>
      <c r="IU92" s="76"/>
      <c r="IV92" s="76"/>
    </row>
    <row r="93" spans="1:256" s="14" customFormat="1" outlineLevel="1" x14ac:dyDescent="0.25">
      <c r="A93" s="36" t="s">
        <v>17</v>
      </c>
      <c r="B93" s="52" t="s">
        <v>182</v>
      </c>
      <c r="C93" s="55"/>
      <c r="D93" s="82">
        <v>43100</v>
      </c>
      <c r="E93" s="57"/>
      <c r="F93" s="22">
        <v>8528652.9299999997</v>
      </c>
      <c r="G93" s="136">
        <f t="shared" ref="G93:G96" si="21">H93/F93</f>
        <v>1</v>
      </c>
      <c r="H93" s="22">
        <v>8528652.9299999997</v>
      </c>
      <c r="I93" s="107" t="s">
        <v>68</v>
      </c>
      <c r="J93" s="22">
        <v>8758129.6699999999</v>
      </c>
      <c r="K93" s="136">
        <f t="shared" si="19"/>
        <v>1</v>
      </c>
      <c r="L93" s="22">
        <v>8758129.6699999999</v>
      </c>
      <c r="M93" s="105"/>
      <c r="N93" s="109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  <c r="DZ93" s="76"/>
      <c r="EA93" s="76"/>
      <c r="EB93" s="76"/>
      <c r="EC93" s="76"/>
      <c r="ED93" s="76"/>
      <c r="EE93" s="76"/>
      <c r="EF93" s="76"/>
      <c r="EG93" s="76"/>
      <c r="EH93" s="76"/>
      <c r="EI93" s="76"/>
      <c r="EJ93" s="76"/>
      <c r="EK93" s="76"/>
      <c r="EL93" s="76"/>
      <c r="EM93" s="76"/>
      <c r="EN93" s="76"/>
      <c r="EO93" s="76"/>
      <c r="EP93" s="76"/>
      <c r="EQ93" s="76"/>
      <c r="ER93" s="76"/>
      <c r="ES93" s="76"/>
      <c r="ET93" s="76"/>
      <c r="EU93" s="76"/>
      <c r="EV93" s="76"/>
      <c r="EW93" s="76"/>
      <c r="EX93" s="76"/>
      <c r="EY93" s="76"/>
      <c r="EZ93" s="76"/>
      <c r="FA93" s="76"/>
      <c r="FB93" s="76"/>
      <c r="FC93" s="76"/>
      <c r="FD93" s="76"/>
      <c r="FE93" s="76"/>
      <c r="FF93" s="76"/>
      <c r="FG93" s="76"/>
      <c r="FH93" s="76"/>
      <c r="FI93" s="76"/>
      <c r="FJ93" s="76"/>
      <c r="FK93" s="76"/>
      <c r="FL93" s="76"/>
      <c r="FM93" s="76"/>
      <c r="FN93" s="76"/>
      <c r="FO93" s="76"/>
      <c r="FP93" s="76"/>
      <c r="FQ93" s="76"/>
      <c r="FR93" s="76"/>
      <c r="FS93" s="76"/>
      <c r="FT93" s="76"/>
      <c r="FU93" s="76"/>
      <c r="FV93" s="76"/>
      <c r="FW93" s="76"/>
      <c r="FX93" s="76"/>
      <c r="FY93" s="76"/>
      <c r="FZ93" s="76"/>
      <c r="GA93" s="76"/>
      <c r="GB93" s="76"/>
      <c r="GC93" s="76"/>
      <c r="GD93" s="76"/>
      <c r="GE93" s="76"/>
      <c r="GF93" s="76"/>
      <c r="GG93" s="76"/>
      <c r="GH93" s="76"/>
      <c r="GI93" s="76"/>
      <c r="GJ93" s="76"/>
      <c r="GK93" s="76"/>
      <c r="GL93" s="76"/>
      <c r="GM93" s="76"/>
      <c r="GN93" s="76"/>
      <c r="GO93" s="76"/>
      <c r="GP93" s="76"/>
      <c r="GQ93" s="76"/>
      <c r="GR93" s="76"/>
      <c r="GS93" s="76"/>
      <c r="GT93" s="76"/>
      <c r="GU93" s="76"/>
      <c r="GV93" s="76"/>
      <c r="GW93" s="76"/>
      <c r="GX93" s="76"/>
      <c r="GY93" s="76"/>
      <c r="GZ93" s="76"/>
      <c r="HA93" s="76"/>
      <c r="HB93" s="76"/>
      <c r="HC93" s="76"/>
      <c r="HD93" s="76"/>
      <c r="HE93" s="76"/>
      <c r="HF93" s="76"/>
      <c r="HG93" s="76"/>
      <c r="HH93" s="76"/>
      <c r="HI93" s="76"/>
      <c r="HJ93" s="76"/>
      <c r="HK93" s="76"/>
      <c r="HL93" s="76"/>
      <c r="HM93" s="76"/>
      <c r="HN93" s="76"/>
      <c r="HO93" s="76"/>
      <c r="HP93" s="76"/>
      <c r="HQ93" s="76"/>
      <c r="HR93" s="76"/>
      <c r="HS93" s="76"/>
      <c r="HT93" s="76"/>
      <c r="HU93" s="76"/>
      <c r="HV93" s="76"/>
      <c r="HW93" s="76"/>
      <c r="HX93" s="76"/>
      <c r="HY93" s="76"/>
      <c r="HZ93" s="76"/>
      <c r="IA93" s="76"/>
      <c r="IB93" s="76"/>
      <c r="IC93" s="76"/>
      <c r="ID93" s="76"/>
      <c r="IE93" s="76"/>
      <c r="IF93" s="76"/>
      <c r="IG93" s="76"/>
      <c r="IH93" s="76"/>
      <c r="II93" s="76"/>
      <c r="IJ93" s="76"/>
      <c r="IK93" s="76"/>
      <c r="IL93" s="76"/>
      <c r="IM93" s="76"/>
      <c r="IN93" s="76"/>
      <c r="IO93" s="76"/>
      <c r="IP93" s="76"/>
      <c r="IQ93" s="76"/>
      <c r="IR93" s="76"/>
      <c r="IS93" s="76"/>
      <c r="IT93" s="76"/>
      <c r="IU93" s="76"/>
      <c r="IV93" s="76"/>
    </row>
    <row r="94" spans="1:256" s="14" customFormat="1" x14ac:dyDescent="0.25">
      <c r="A94" s="36"/>
      <c r="B94" s="36"/>
      <c r="C94" s="55"/>
      <c r="D94" s="86"/>
      <c r="E94" s="36"/>
      <c r="F94" s="60">
        <f>SUM(F93:F93)</f>
        <v>8528652.9299999997</v>
      </c>
      <c r="G94" s="136"/>
      <c r="H94" s="60">
        <f>SUM(H93)</f>
        <v>8528652.9299999997</v>
      </c>
      <c r="I94" s="102"/>
      <c r="J94" s="60">
        <f>SUM(J93:J93)</f>
        <v>8758129.6699999999</v>
      </c>
      <c r="K94" s="136"/>
      <c r="L94" s="60">
        <f>SUM(L93:L93)</f>
        <v>8758129.6699999999</v>
      </c>
      <c r="M94" s="103"/>
      <c r="N94" s="109">
        <f>SUM(L94-H94)</f>
        <v>229476.74000000022</v>
      </c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  <c r="DZ94" s="76"/>
      <c r="EA94" s="76"/>
      <c r="EB94" s="76"/>
      <c r="EC94" s="76"/>
      <c r="ED94" s="76"/>
      <c r="EE94" s="76"/>
      <c r="EF94" s="76"/>
      <c r="EG94" s="76"/>
      <c r="EH94" s="76"/>
      <c r="EI94" s="76"/>
      <c r="EJ94" s="76"/>
      <c r="EK94" s="76"/>
      <c r="EL94" s="76"/>
      <c r="EM94" s="76"/>
      <c r="EN94" s="76"/>
      <c r="EO94" s="76"/>
      <c r="EP94" s="76"/>
      <c r="EQ94" s="76"/>
      <c r="ER94" s="76"/>
      <c r="ES94" s="76"/>
      <c r="ET94" s="76"/>
      <c r="EU94" s="76"/>
      <c r="EV94" s="76"/>
      <c r="EW94" s="76"/>
      <c r="EX94" s="76"/>
      <c r="EY94" s="76"/>
      <c r="EZ94" s="76"/>
      <c r="FA94" s="76"/>
      <c r="FB94" s="76"/>
      <c r="FC94" s="76"/>
      <c r="FD94" s="76"/>
      <c r="FE94" s="76"/>
      <c r="FF94" s="76"/>
      <c r="FG94" s="76"/>
      <c r="FH94" s="76"/>
      <c r="FI94" s="76"/>
      <c r="FJ94" s="76"/>
      <c r="FK94" s="76"/>
      <c r="FL94" s="76"/>
      <c r="FM94" s="76"/>
      <c r="FN94" s="76"/>
      <c r="FO94" s="76"/>
      <c r="FP94" s="76"/>
      <c r="FQ94" s="76"/>
      <c r="FR94" s="76"/>
      <c r="FS94" s="76"/>
      <c r="FT94" s="76"/>
      <c r="FU94" s="76"/>
      <c r="FV94" s="76"/>
      <c r="FW94" s="76"/>
      <c r="FX94" s="76"/>
      <c r="FY94" s="76"/>
      <c r="FZ94" s="76"/>
      <c r="GA94" s="76"/>
      <c r="GB94" s="76"/>
      <c r="GC94" s="76"/>
      <c r="GD94" s="76"/>
      <c r="GE94" s="76"/>
      <c r="GF94" s="76"/>
      <c r="GG94" s="76"/>
      <c r="GH94" s="76"/>
      <c r="GI94" s="76"/>
      <c r="GJ94" s="76"/>
      <c r="GK94" s="76"/>
      <c r="GL94" s="76"/>
      <c r="GM94" s="76"/>
      <c r="GN94" s="76"/>
      <c r="GO94" s="76"/>
      <c r="GP94" s="76"/>
      <c r="GQ94" s="76"/>
      <c r="GR94" s="76"/>
      <c r="GS94" s="76"/>
      <c r="GT94" s="76"/>
      <c r="GU94" s="76"/>
      <c r="GV94" s="76"/>
      <c r="GW94" s="76"/>
      <c r="GX94" s="76"/>
      <c r="GY94" s="76"/>
      <c r="GZ94" s="76"/>
      <c r="HA94" s="76"/>
      <c r="HB94" s="76"/>
      <c r="HC94" s="76"/>
      <c r="HD94" s="76"/>
      <c r="HE94" s="76"/>
      <c r="HF94" s="76"/>
      <c r="HG94" s="76"/>
      <c r="HH94" s="76"/>
      <c r="HI94" s="76"/>
      <c r="HJ94" s="76"/>
      <c r="HK94" s="76"/>
      <c r="HL94" s="76"/>
      <c r="HM94" s="76"/>
      <c r="HN94" s="76"/>
      <c r="HO94" s="76"/>
      <c r="HP94" s="76"/>
      <c r="HQ94" s="76"/>
      <c r="HR94" s="76"/>
      <c r="HS94" s="76"/>
      <c r="HT94" s="76"/>
      <c r="HU94" s="76"/>
      <c r="HV94" s="76"/>
      <c r="HW94" s="76"/>
      <c r="HX94" s="76"/>
      <c r="HY94" s="76"/>
      <c r="HZ94" s="76"/>
      <c r="IA94" s="76"/>
      <c r="IB94" s="76"/>
      <c r="IC94" s="76"/>
      <c r="ID94" s="76"/>
      <c r="IE94" s="76"/>
      <c r="IF94" s="76"/>
      <c r="IG94" s="76"/>
      <c r="IH94" s="76"/>
      <c r="II94" s="76"/>
      <c r="IJ94" s="76"/>
      <c r="IK94" s="76"/>
      <c r="IL94" s="76"/>
      <c r="IM94" s="76"/>
      <c r="IN94" s="76"/>
      <c r="IO94" s="76"/>
      <c r="IP94" s="76"/>
      <c r="IQ94" s="76"/>
      <c r="IR94" s="76"/>
      <c r="IS94" s="76"/>
      <c r="IT94" s="76"/>
      <c r="IU94" s="76"/>
      <c r="IV94" s="76"/>
    </row>
    <row r="95" spans="1:256" s="14" customFormat="1" x14ac:dyDescent="0.25">
      <c r="A95" s="36"/>
      <c r="B95" s="36"/>
      <c r="C95" s="55"/>
      <c r="D95" s="82"/>
      <c r="E95" s="36"/>
      <c r="F95" s="22"/>
      <c r="G95" s="136"/>
      <c r="H95" s="22"/>
      <c r="I95" s="107"/>
      <c r="J95" s="22"/>
      <c r="K95" s="136"/>
      <c r="L95" s="22"/>
      <c r="M95" s="105"/>
      <c r="N95" s="109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  <c r="DZ95" s="76"/>
      <c r="EA95" s="76"/>
      <c r="EB95" s="76"/>
      <c r="EC95" s="76"/>
      <c r="ED95" s="76"/>
      <c r="EE95" s="76"/>
      <c r="EF95" s="76"/>
      <c r="EG95" s="76"/>
      <c r="EH95" s="76"/>
      <c r="EI95" s="76"/>
      <c r="EJ95" s="76"/>
      <c r="EK95" s="76"/>
      <c r="EL95" s="76"/>
      <c r="EM95" s="76"/>
      <c r="EN95" s="76"/>
      <c r="EO95" s="76"/>
      <c r="EP95" s="76"/>
      <c r="EQ95" s="76"/>
      <c r="ER95" s="76"/>
      <c r="ES95" s="76"/>
      <c r="ET95" s="76"/>
      <c r="EU95" s="76"/>
      <c r="EV95" s="76"/>
      <c r="EW95" s="76"/>
      <c r="EX95" s="76"/>
      <c r="EY95" s="76"/>
      <c r="EZ95" s="76"/>
      <c r="FA95" s="76"/>
      <c r="FB95" s="76"/>
      <c r="FC95" s="76"/>
      <c r="FD95" s="76"/>
      <c r="FE95" s="76"/>
      <c r="FF95" s="76"/>
      <c r="FG95" s="76"/>
      <c r="FH95" s="76"/>
      <c r="FI95" s="76"/>
      <c r="FJ95" s="76"/>
      <c r="FK95" s="76"/>
      <c r="FL95" s="76"/>
      <c r="FM95" s="76"/>
      <c r="FN95" s="76"/>
      <c r="FO95" s="76"/>
      <c r="FP95" s="76"/>
      <c r="FQ95" s="76"/>
      <c r="FR95" s="76"/>
      <c r="FS95" s="76"/>
      <c r="FT95" s="76"/>
      <c r="FU95" s="76"/>
      <c r="FV95" s="76"/>
      <c r="FW95" s="76"/>
      <c r="FX95" s="76"/>
      <c r="FY95" s="76"/>
      <c r="FZ95" s="76"/>
      <c r="GA95" s="76"/>
      <c r="GB95" s="76"/>
      <c r="GC95" s="76"/>
      <c r="GD95" s="76"/>
      <c r="GE95" s="76"/>
      <c r="GF95" s="76"/>
      <c r="GG95" s="76"/>
      <c r="GH95" s="76"/>
      <c r="GI95" s="76"/>
      <c r="GJ95" s="76"/>
      <c r="GK95" s="76"/>
      <c r="GL95" s="76"/>
      <c r="GM95" s="76"/>
      <c r="GN95" s="76"/>
      <c r="GO95" s="76"/>
      <c r="GP95" s="76"/>
      <c r="GQ95" s="76"/>
      <c r="GR95" s="76"/>
      <c r="GS95" s="76"/>
      <c r="GT95" s="76"/>
      <c r="GU95" s="76"/>
      <c r="GV95" s="76"/>
      <c r="GW95" s="76"/>
      <c r="GX95" s="76"/>
      <c r="GY95" s="76"/>
      <c r="GZ95" s="76"/>
      <c r="HA95" s="76"/>
      <c r="HB95" s="76"/>
      <c r="HC95" s="76"/>
      <c r="HD95" s="76"/>
      <c r="HE95" s="76"/>
      <c r="HF95" s="76"/>
      <c r="HG95" s="76"/>
      <c r="HH95" s="76"/>
      <c r="HI95" s="76"/>
      <c r="HJ95" s="76"/>
      <c r="HK95" s="76"/>
      <c r="HL95" s="76"/>
      <c r="HM95" s="76"/>
      <c r="HN95" s="76"/>
      <c r="HO95" s="76"/>
      <c r="HP95" s="76"/>
      <c r="HQ95" s="76"/>
      <c r="HR95" s="76"/>
      <c r="HS95" s="76"/>
      <c r="HT95" s="76"/>
      <c r="HU95" s="76"/>
      <c r="HV95" s="76"/>
      <c r="HW95" s="76"/>
      <c r="HX95" s="76"/>
      <c r="HY95" s="76"/>
      <c r="HZ95" s="76"/>
      <c r="IA95" s="76"/>
      <c r="IB95" s="76"/>
      <c r="IC95" s="76"/>
      <c r="ID95" s="76"/>
      <c r="IE95" s="76"/>
      <c r="IF95" s="76"/>
      <c r="IG95" s="76"/>
      <c r="IH95" s="76"/>
      <c r="II95" s="76"/>
      <c r="IJ95" s="76"/>
      <c r="IK95" s="76"/>
      <c r="IL95" s="76"/>
      <c r="IM95" s="76"/>
      <c r="IN95" s="76"/>
      <c r="IO95" s="76"/>
      <c r="IP95" s="76"/>
      <c r="IQ95" s="76"/>
      <c r="IR95" s="76"/>
      <c r="IS95" s="76"/>
      <c r="IT95" s="76"/>
      <c r="IU95" s="76"/>
      <c r="IV95" s="76"/>
    </row>
    <row r="96" spans="1:256" s="112" customFormat="1" ht="13.8" thickBot="1" x14ac:dyDescent="0.3">
      <c r="A96" s="111" t="s">
        <v>71</v>
      </c>
      <c r="B96" s="118"/>
      <c r="C96" s="113"/>
      <c r="D96" s="114"/>
      <c r="F96" s="174">
        <v>96100246.819999993</v>
      </c>
      <c r="G96" s="177"/>
      <c r="H96" s="175">
        <v>96097388.180000007</v>
      </c>
      <c r="I96" s="176"/>
      <c r="J96" s="174">
        <v>106761776.87</v>
      </c>
      <c r="K96" s="177"/>
      <c r="L96" s="175">
        <v>106732920.58</v>
      </c>
      <c r="M96" s="178"/>
      <c r="N96" s="188">
        <f t="shared" ref="N96" si="22">SUM(L96-H96)</f>
        <v>10635532.399999991</v>
      </c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117"/>
      <c r="DF96" s="117"/>
      <c r="DG96" s="117"/>
      <c r="DH96" s="117"/>
      <c r="DI96" s="117"/>
      <c r="DJ96" s="117"/>
      <c r="DK96" s="117"/>
      <c r="DL96" s="117"/>
      <c r="DM96" s="117"/>
      <c r="DN96" s="117"/>
      <c r="DO96" s="117"/>
      <c r="DP96" s="117"/>
      <c r="DQ96" s="117"/>
      <c r="DR96" s="117"/>
      <c r="DS96" s="117"/>
      <c r="DT96" s="117"/>
      <c r="DU96" s="117"/>
      <c r="DV96" s="117"/>
      <c r="DW96" s="117"/>
      <c r="DX96" s="117"/>
      <c r="DY96" s="117"/>
      <c r="DZ96" s="117"/>
      <c r="EA96" s="117"/>
      <c r="EB96" s="117"/>
      <c r="EC96" s="117"/>
      <c r="ED96" s="117"/>
      <c r="EE96" s="117"/>
      <c r="EF96" s="117"/>
      <c r="EG96" s="117"/>
      <c r="EH96" s="117"/>
      <c r="EI96" s="117"/>
      <c r="EJ96" s="117"/>
      <c r="EK96" s="117"/>
      <c r="EL96" s="117"/>
      <c r="EM96" s="117"/>
      <c r="EN96" s="117"/>
      <c r="EO96" s="117"/>
      <c r="EP96" s="117"/>
      <c r="EQ96" s="117"/>
      <c r="ER96" s="117"/>
      <c r="ES96" s="117"/>
      <c r="ET96" s="117"/>
      <c r="EU96" s="117"/>
      <c r="EV96" s="117"/>
      <c r="EW96" s="117"/>
      <c r="EX96" s="117"/>
      <c r="EY96" s="117"/>
      <c r="EZ96" s="117"/>
      <c r="FA96" s="117"/>
      <c r="FB96" s="117"/>
      <c r="FC96" s="117"/>
      <c r="FD96" s="117"/>
      <c r="FE96" s="117"/>
      <c r="FF96" s="117"/>
      <c r="FG96" s="117"/>
      <c r="FH96" s="117"/>
      <c r="FI96" s="117"/>
      <c r="FJ96" s="117"/>
      <c r="FK96" s="117"/>
      <c r="FL96" s="117"/>
      <c r="FM96" s="117"/>
      <c r="FN96" s="117"/>
      <c r="FO96" s="117"/>
      <c r="FP96" s="117"/>
      <c r="FQ96" s="117"/>
      <c r="FR96" s="117"/>
      <c r="FS96" s="117"/>
      <c r="FT96" s="117"/>
      <c r="FU96" s="117"/>
      <c r="FV96" s="117"/>
      <c r="FW96" s="117"/>
      <c r="FX96" s="117"/>
      <c r="FY96" s="117"/>
      <c r="FZ96" s="117"/>
      <c r="GA96" s="117"/>
      <c r="GB96" s="117"/>
      <c r="GC96" s="117"/>
      <c r="GD96" s="117"/>
      <c r="GE96" s="117"/>
      <c r="GF96" s="117"/>
      <c r="GG96" s="117"/>
      <c r="GH96" s="117"/>
      <c r="GI96" s="117"/>
      <c r="GJ96" s="117"/>
      <c r="GK96" s="117"/>
      <c r="GL96" s="117"/>
      <c r="GM96" s="117"/>
      <c r="GN96" s="117"/>
      <c r="GO96" s="117"/>
      <c r="GP96" s="117"/>
      <c r="GQ96" s="117"/>
      <c r="GR96" s="117"/>
      <c r="GS96" s="117"/>
      <c r="GT96" s="117"/>
      <c r="GU96" s="117"/>
      <c r="GV96" s="117"/>
      <c r="GW96" s="117"/>
      <c r="GX96" s="117"/>
      <c r="GY96" s="117"/>
      <c r="GZ96" s="117"/>
      <c r="HA96" s="117"/>
      <c r="HB96" s="117"/>
      <c r="HC96" s="117"/>
      <c r="HD96" s="117"/>
      <c r="HE96" s="117"/>
      <c r="HF96" s="117"/>
      <c r="HG96" s="117"/>
      <c r="HH96" s="117"/>
      <c r="HI96" s="117"/>
      <c r="HJ96" s="117"/>
      <c r="HK96" s="117"/>
      <c r="HL96" s="117"/>
      <c r="HM96" s="117"/>
      <c r="HN96" s="117"/>
      <c r="HO96" s="117"/>
      <c r="HP96" s="117"/>
      <c r="HQ96" s="117"/>
      <c r="HR96" s="117"/>
      <c r="HS96" s="117"/>
      <c r="HT96" s="117"/>
      <c r="HU96" s="117"/>
      <c r="HV96" s="117"/>
      <c r="HW96" s="117"/>
      <c r="HX96" s="117"/>
      <c r="HY96" s="117"/>
      <c r="HZ96" s="117"/>
      <c r="IA96" s="117"/>
      <c r="IB96" s="117"/>
      <c r="IC96" s="117"/>
      <c r="ID96" s="117"/>
      <c r="IE96" s="117"/>
      <c r="IF96" s="117"/>
      <c r="IG96" s="117"/>
      <c r="IH96" s="117"/>
      <c r="II96" s="117"/>
      <c r="IJ96" s="117"/>
      <c r="IK96" s="117"/>
      <c r="IL96" s="117"/>
      <c r="IM96" s="117"/>
      <c r="IN96" s="117"/>
      <c r="IO96" s="117"/>
      <c r="IP96" s="117"/>
      <c r="IQ96" s="117"/>
      <c r="IR96" s="117"/>
      <c r="IS96" s="117"/>
      <c r="IT96" s="117"/>
      <c r="IU96" s="117"/>
      <c r="IV96" s="117"/>
    </row>
    <row r="97" spans="1:14" ht="13.8" thickTop="1" x14ac:dyDescent="0.25">
      <c r="A97" s="81" t="s">
        <v>72</v>
      </c>
      <c r="B97" s="64" t="s">
        <v>167</v>
      </c>
      <c r="G97" s="62"/>
      <c r="K97" s="62"/>
      <c r="N97" s="22"/>
    </row>
    <row r="98" spans="1:14" x14ac:dyDescent="0.25">
      <c r="N98" s="22"/>
    </row>
    <row r="99" spans="1:14" x14ac:dyDescent="0.25">
      <c r="F99" s="115"/>
      <c r="G99" s="116"/>
      <c r="H99" s="115"/>
      <c r="N99" s="22"/>
    </row>
    <row r="100" spans="1:14" x14ac:dyDescent="0.25">
      <c r="N100" s="22"/>
    </row>
    <row r="101" spans="1:14" x14ac:dyDescent="0.25">
      <c r="N101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3" max="16383" man="1"/>
  </rowBreaks>
  <cellWatches>
    <cellWatch r="J96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H26" sqref="H26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65"/>
    </row>
    <row r="14" spans="2:5" ht="35.4" x14ac:dyDescent="0.6">
      <c r="B14" s="65"/>
      <c r="E14" s="66" t="s">
        <v>73</v>
      </c>
    </row>
    <row r="17" spans="5:5" ht="17.399999999999999" x14ac:dyDescent="0.3">
      <c r="E17" s="67" t="s">
        <v>74</v>
      </c>
    </row>
    <row r="20" spans="5:5" x14ac:dyDescent="0.25">
      <c r="E20" s="54" t="s">
        <v>75</v>
      </c>
    </row>
    <row r="21" spans="5:5" x14ac:dyDescent="0.25">
      <c r="E21" s="68">
        <v>43100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abSelected="1" topLeftCell="B13" workbookViewId="0">
      <selection activeCell="I16" sqref="I16"/>
    </sheetView>
  </sheetViews>
  <sheetFormatPr defaultRowHeight="13.2" x14ac:dyDescent="0.25"/>
  <cols>
    <col min="7" max="7" width="17.33203125" customWidth="1"/>
  </cols>
  <sheetData>
    <row r="1" spans="3:14" ht="15" x14ac:dyDescent="0.25">
      <c r="C1" s="69" t="s">
        <v>76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3:14" ht="15" x14ac:dyDescent="0.25">
      <c r="C2" s="69" t="s">
        <v>77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3:14" ht="15" x14ac:dyDescent="0.25"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3:14" ht="15" x14ac:dyDescent="0.25">
      <c r="C4" s="69" t="s">
        <v>92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3:14" ht="15" x14ac:dyDescent="0.25">
      <c r="C5" s="69" t="s">
        <v>78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3:14" ht="15" x14ac:dyDescent="0.25">
      <c r="C6" s="69" t="s">
        <v>79</v>
      </c>
      <c r="D6" s="69"/>
      <c r="E6" s="69"/>
      <c r="F6" s="69"/>
      <c r="G6" s="69"/>
      <c r="H6" s="69" t="s">
        <v>80</v>
      </c>
      <c r="I6" s="69"/>
      <c r="J6" s="69"/>
      <c r="K6" s="69"/>
      <c r="L6" s="69"/>
      <c r="M6" s="69"/>
      <c r="N6" s="69"/>
    </row>
    <row r="7" spans="3:14" ht="15" x14ac:dyDescent="0.25"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3:14" ht="15" x14ac:dyDescent="0.25">
      <c r="C8" s="69" t="s">
        <v>81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3:14" ht="16.5" customHeight="1" x14ac:dyDescent="0.25">
      <c r="C9" s="69" t="s">
        <v>82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3:14" ht="15" x14ac:dyDescent="0.25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3:14" ht="15" x14ac:dyDescent="0.25"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3:14" ht="15" x14ac:dyDescent="0.25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3:14" ht="15" x14ac:dyDescent="0.25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3:14" ht="15" x14ac:dyDescent="0.25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3:14" ht="15" x14ac:dyDescent="0.25">
      <c r="C15" s="70"/>
      <c r="D15" s="70"/>
      <c r="E15" s="70"/>
      <c r="F15" s="70"/>
      <c r="G15" s="69"/>
      <c r="H15" s="69"/>
      <c r="I15" s="70"/>
      <c r="J15" s="70"/>
      <c r="K15" s="70"/>
      <c r="L15" s="70"/>
      <c r="M15" s="69"/>
      <c r="N15" s="69"/>
    </row>
    <row r="16" spans="3:14" ht="15" x14ac:dyDescent="0.25">
      <c r="C16" s="71" t="s">
        <v>86</v>
      </c>
      <c r="D16" s="69" t="s">
        <v>87</v>
      </c>
      <c r="E16" s="69"/>
      <c r="F16" s="69"/>
      <c r="G16" s="69"/>
      <c r="H16" s="69"/>
      <c r="I16" s="69" t="s">
        <v>188</v>
      </c>
      <c r="J16" s="69"/>
      <c r="K16" s="69"/>
      <c r="L16" s="69"/>
      <c r="M16" s="69"/>
      <c r="N16" s="69"/>
    </row>
    <row r="17" spans="3:14" ht="15" x14ac:dyDescent="0.25">
      <c r="C17" s="71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3:14" ht="15" x14ac:dyDescent="0.25">
      <c r="C18" s="7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3:14" ht="15" x14ac:dyDescent="0.25"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3:14" ht="15" x14ac:dyDescent="0.25">
      <c r="C20" s="70"/>
      <c r="D20" s="70"/>
      <c r="E20" s="70"/>
      <c r="F20" s="70"/>
      <c r="G20" s="69"/>
      <c r="H20" s="69"/>
      <c r="I20" s="70"/>
      <c r="J20" s="70"/>
      <c r="K20" s="70"/>
      <c r="L20" s="70"/>
      <c r="M20" s="69"/>
      <c r="N20" s="69"/>
    </row>
    <row r="21" spans="3:14" ht="15" x14ac:dyDescent="0.25">
      <c r="C21" s="69" t="s">
        <v>83</v>
      </c>
      <c r="D21" s="69"/>
      <c r="E21" s="69"/>
      <c r="F21" s="69"/>
      <c r="G21" s="69"/>
      <c r="H21" s="69"/>
      <c r="I21" s="69" t="s">
        <v>171</v>
      </c>
      <c r="J21" s="69"/>
      <c r="K21" s="69"/>
      <c r="L21" s="69"/>
      <c r="M21" s="69"/>
      <c r="N21" s="69"/>
    </row>
    <row r="22" spans="3:14" ht="15" x14ac:dyDescent="0.25"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</row>
    <row r="23" spans="3:14" ht="15" x14ac:dyDescent="0.2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3:14" ht="15" x14ac:dyDescent="0.25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spans="3:14" ht="15" x14ac:dyDescent="0.25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3:14" ht="15" x14ac:dyDescent="0.25">
      <c r="C26" s="70"/>
      <c r="D26" s="70"/>
      <c r="E26" s="70"/>
      <c r="F26" s="70"/>
      <c r="G26" s="69"/>
      <c r="H26" s="69"/>
      <c r="I26" s="70"/>
      <c r="J26" s="70"/>
      <c r="K26" s="70"/>
      <c r="L26" s="70"/>
      <c r="M26" s="69"/>
      <c r="N26" s="69"/>
    </row>
    <row r="27" spans="3:14" ht="15" x14ac:dyDescent="0.25">
      <c r="C27" s="69" t="s">
        <v>84</v>
      </c>
      <c r="D27" s="69"/>
      <c r="E27" s="69"/>
      <c r="F27" s="69"/>
      <c r="G27" s="69"/>
      <c r="H27" s="69"/>
      <c r="I27" s="69" t="s">
        <v>93</v>
      </c>
      <c r="J27" s="69"/>
      <c r="K27" s="69"/>
      <c r="L27" s="69"/>
      <c r="M27" s="69"/>
      <c r="N27" s="69"/>
    </row>
    <row r="28" spans="3:14" ht="15" x14ac:dyDescent="0.25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3:14" ht="15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3:14" ht="15" x14ac:dyDescent="0.25">
      <c r="C30" s="69" t="s">
        <v>94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1" spans="3:14" ht="15" x14ac:dyDescent="0.25">
      <c r="C31" s="69" t="s">
        <v>95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3:14" ht="15" x14ac:dyDescent="0.25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2018-01-18T19:56:08Z</cp:lastPrinted>
  <dcterms:created xsi:type="dcterms:W3CDTF">2010-07-30T14:08:17Z</dcterms:created>
  <dcterms:modified xsi:type="dcterms:W3CDTF">2018-01-18T19:57:05Z</dcterms:modified>
</cp:coreProperties>
</file>