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20" windowWidth="4776" windowHeight="2892" tabRatio="272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Comp'!$A$1:$N$103</definedName>
    <definedName name="_xlnm.Print_Area" localSheetId="1">Report!$A:$L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102" i="3"/>
  <c r="L100" i="3"/>
  <c r="L38" i="3"/>
  <c r="J38" i="3"/>
  <c r="G36" i="3"/>
  <c r="H38" i="3"/>
  <c r="F38" i="3"/>
  <c r="K24" i="3"/>
  <c r="K25" i="3"/>
  <c r="K26" i="3"/>
  <c r="K27" i="3"/>
  <c r="K28" i="3"/>
  <c r="K20" i="3"/>
  <c r="K10" i="3"/>
  <c r="H100" i="3"/>
  <c r="F100" i="3"/>
  <c r="G99" i="3"/>
  <c r="H97" i="3"/>
  <c r="F97" i="3"/>
  <c r="G96" i="3"/>
  <c r="H94" i="3"/>
  <c r="F94" i="3"/>
  <c r="G93" i="3"/>
  <c r="H91" i="3"/>
  <c r="F91" i="3"/>
  <c r="G89" i="3"/>
  <c r="G88" i="3"/>
  <c r="G87" i="3"/>
  <c r="H85" i="3"/>
  <c r="F85" i="3"/>
  <c r="G84" i="3"/>
  <c r="L48" i="3"/>
  <c r="H76" i="3"/>
  <c r="F76" i="3"/>
  <c r="G75" i="3"/>
  <c r="H73" i="3"/>
  <c r="F73" i="3"/>
  <c r="G72" i="3"/>
  <c r="H70" i="3"/>
  <c r="F70" i="3"/>
  <c r="G69" i="3"/>
  <c r="H67" i="3"/>
  <c r="F67" i="3"/>
  <c r="G66" i="3"/>
  <c r="H64" i="3"/>
  <c r="F64" i="3"/>
  <c r="G62" i="3"/>
  <c r="H59" i="3"/>
  <c r="F59" i="3"/>
  <c r="G57" i="3"/>
  <c r="G56" i="3"/>
  <c r="H54" i="3"/>
  <c r="F54" i="3"/>
  <c r="G53" i="3"/>
  <c r="H51" i="3"/>
  <c r="F51" i="3"/>
  <c r="G50" i="3"/>
  <c r="H48" i="3"/>
  <c r="F48" i="3"/>
  <c r="G47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30" i="3"/>
  <c r="G37" i="3"/>
  <c r="G35" i="3"/>
  <c r="G34" i="3"/>
  <c r="G33" i="3"/>
  <c r="G32" i="3"/>
  <c r="G31" i="3"/>
  <c r="G29" i="3"/>
  <c r="G9" i="3"/>
  <c r="G8" i="3"/>
  <c r="G7" i="3"/>
  <c r="L118" i="2"/>
  <c r="L81" i="2"/>
  <c r="L56" i="2"/>
  <c r="L57" i="2"/>
  <c r="O39" i="2"/>
  <c r="N39" i="2"/>
  <c r="G91" i="3" l="1"/>
  <c r="M39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J116" i="2"/>
  <c r="J39" i="2"/>
  <c r="L65" i="2"/>
  <c r="G39" i="2"/>
  <c r="I39" i="2"/>
  <c r="H39" i="2"/>
  <c r="L114" i="2"/>
  <c r="L115" i="2"/>
  <c r="L111" i="2"/>
  <c r="L112" i="2"/>
  <c r="L109" i="2"/>
  <c r="L101" i="2"/>
  <c r="L95" i="2"/>
  <c r="L96" i="2"/>
  <c r="L94" i="2"/>
  <c r="L104" i="2"/>
  <c r="L105" i="2"/>
  <c r="L103" i="2"/>
  <c r="L102" i="2"/>
  <c r="L99" i="2"/>
  <c r="L98" i="2"/>
  <c r="O116" i="2"/>
  <c r="L21" i="1" l="1"/>
  <c r="E26" i="1"/>
  <c r="D26" i="1"/>
  <c r="C26" i="1"/>
  <c r="B26" i="1"/>
  <c r="L97" i="3"/>
  <c r="L94" i="3"/>
  <c r="L91" i="3"/>
  <c r="N91" i="3" s="1"/>
  <c r="L85" i="3"/>
  <c r="L76" i="3"/>
  <c r="L73" i="3"/>
  <c r="L70" i="3"/>
  <c r="L67" i="3"/>
  <c r="L64" i="3"/>
  <c r="L59" i="3"/>
  <c r="L54" i="3"/>
  <c r="L51" i="3"/>
  <c r="J59" i="3"/>
  <c r="J64" i="3"/>
  <c r="J91" i="3"/>
  <c r="L80" i="2"/>
  <c r="L84" i="2"/>
  <c r="L82" i="2"/>
  <c r="L83" i="2"/>
  <c r="L86" i="2"/>
  <c r="L79" i="2"/>
  <c r="L77" i="2"/>
  <c r="L75" i="2"/>
  <c r="L73" i="2"/>
  <c r="L69" i="2"/>
  <c r="G116" i="2"/>
  <c r="F26" i="1" l="1"/>
  <c r="L63" i="2"/>
  <c r="L64" i="2"/>
  <c r="L58" i="2"/>
  <c r="N116" i="2" l="1"/>
  <c r="G21" i="1" l="1"/>
  <c r="K87" i="3" l="1"/>
  <c r="K88" i="3"/>
  <c r="K89" i="3"/>
  <c r="J48" i="3"/>
  <c r="K23" i="3"/>
  <c r="K22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K91" i="3" l="1"/>
  <c r="I116" i="2" l="1"/>
  <c r="H116" i="2"/>
  <c r="M116" i="2" l="1"/>
  <c r="L116" i="2" s="1"/>
  <c r="L39" i="2"/>
  <c r="L10" i="1" l="1"/>
  <c r="L55" i="2" l="1"/>
  <c r="L59" i="2"/>
  <c r="L61" i="2"/>
  <c r="L62" i="2"/>
  <c r="L67" i="2"/>
  <c r="K16" i="3" l="1"/>
  <c r="L92" i="2" l="1"/>
  <c r="L51" i="2"/>
  <c r="L53" i="2"/>
  <c r="L49" i="2"/>
  <c r="L11" i="1" l="1"/>
  <c r="L12" i="1"/>
  <c r="L13" i="1"/>
  <c r="L14" i="1"/>
  <c r="L15" i="1"/>
  <c r="L16" i="1"/>
  <c r="L17" i="1"/>
  <c r="L18" i="1"/>
  <c r="L19" i="1"/>
  <c r="L20" i="1"/>
  <c r="L22" i="1"/>
  <c r="L23" i="1"/>
  <c r="L24" i="1"/>
  <c r="K47" i="3"/>
  <c r="K50" i="3"/>
  <c r="K53" i="3"/>
  <c r="K56" i="3"/>
  <c r="K57" i="3"/>
  <c r="K62" i="3"/>
  <c r="K66" i="3"/>
  <c r="K69" i="3"/>
  <c r="K72" i="3"/>
  <c r="K75" i="3"/>
  <c r="K84" i="3"/>
  <c r="K93" i="3"/>
  <c r="K96" i="3"/>
  <c r="K99" i="3"/>
  <c r="K8" i="3"/>
  <c r="K9" i="3"/>
  <c r="K7" i="3"/>
  <c r="K11" i="3"/>
  <c r="K12" i="3"/>
  <c r="K13" i="3"/>
  <c r="K14" i="3"/>
  <c r="K15" i="3"/>
  <c r="K17" i="3"/>
  <c r="K18" i="3"/>
  <c r="K19" i="3"/>
  <c r="K21" i="3"/>
  <c r="J67" i="3"/>
  <c r="N38" i="3" l="1"/>
  <c r="B17" i="2"/>
  <c r="B19" i="2" s="1"/>
  <c r="H26" i="1" l="1"/>
  <c r="H28" i="1" s="1"/>
  <c r="J54" i="3" l="1"/>
  <c r="J51" i="3"/>
  <c r="J70" i="3"/>
  <c r="N59" i="3" l="1"/>
  <c r="N48" i="3"/>
  <c r="N54" i="3"/>
  <c r="N51" i="3"/>
  <c r="I26" i="1" l="1"/>
  <c r="I28" i="1" s="1"/>
  <c r="K92" i="2" l="1"/>
  <c r="J26" i="1" l="1"/>
  <c r="J28" i="1" s="1"/>
  <c r="N67" i="3" l="1"/>
  <c r="N70" i="3"/>
  <c r="G23" i="1"/>
  <c r="G22" i="1"/>
  <c r="G20" i="1"/>
  <c r="G18" i="1"/>
  <c r="G17" i="1"/>
  <c r="G15" i="1"/>
  <c r="G14" i="1"/>
  <c r="G10" i="1"/>
  <c r="K26" i="1"/>
  <c r="J94" i="3"/>
  <c r="J76" i="3"/>
  <c r="J85" i="3"/>
  <c r="J97" i="3"/>
  <c r="J100" i="3"/>
  <c r="N76" i="3"/>
  <c r="N85" i="3"/>
  <c r="N100" i="3"/>
  <c r="J73" i="3"/>
  <c r="G11" i="1"/>
  <c r="G13" i="1"/>
  <c r="G16" i="1"/>
  <c r="G19" i="1"/>
  <c r="G24" i="1"/>
  <c r="L26" i="1" l="1"/>
  <c r="K28" i="1"/>
  <c r="L28" i="1" s="1"/>
  <c r="N73" i="3"/>
  <c r="N97" i="3"/>
  <c r="N94" i="3"/>
  <c r="N64" i="3"/>
  <c r="G26" i="1"/>
</calcChain>
</file>

<file path=xl/sharedStrings.xml><?xml version="1.0" encoding="utf-8"?>
<sst xmlns="http://schemas.openxmlformats.org/spreadsheetml/2006/main" count="550" uniqueCount="244">
  <si>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</si>
  <si>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</si>
  <si>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</si>
  <si>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</si>
  <si>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</si>
  <si>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</si>
  <si>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</si>
  <si>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</si>
  <si>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</si>
  <si>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</si>
  <si>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</si>
  <si>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</si>
  <si>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</si>
  <si>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</si>
  <si>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</si>
  <si>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</si>
  <si>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</si>
  <si>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</si>
  <si>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</si>
  <si>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</si>
  <si>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</si>
  <si>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</si>
  <si>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</si>
  <si>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</si>
  <si>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</si>
  <si>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</si>
  <si>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</si>
  <si>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</si>
  <si>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</si>
  <si>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</si>
  <si>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</si>
  <si>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</si>
  <si>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</si>
  <si>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</si>
  <si>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</si>
  <si>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</si>
  <si>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</si>
  <si>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</si>
  <si>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</si>
  <si>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</si>
  <si>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</si>
  <si>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</si>
  <si>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</si>
  <si>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</si>
  <si>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</si>
  <si>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</si>
  <si>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</si>
  <si>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</si>
  <si>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</si>
  <si>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</si>
  <si>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</si>
  <si>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</si>
  <si>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</si>
  <si>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</si>
  <si>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</si>
  <si>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</si>
  <si>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</si>
  <si>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</si>
  <si>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</si>
  <si>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</si>
  <si>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</si>
  <si>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</si>
  <si>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</si>
  <si>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</si>
  <si>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</si>
  <si>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</si>
  <si>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</si>
  <si>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</si>
  <si>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</si>
  <si>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</si>
  <si>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</si>
  <si>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</si>
  <si>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</si>
  <si>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</si>
  <si>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</si>
  <si>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</si>
  <si>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</si>
  <si>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</si>
  <si>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</si>
  <si>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</si>
  <si>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</si>
  <si>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</si>
  <si>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</si>
  <si>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</si>
  <si>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</si>
  <si>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</si>
  <si>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</si>
  <si>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</si>
  <si>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</si>
  <si>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</si>
  <si>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</si>
  <si>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</si>
  <si>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</si>
  <si>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</si>
  <si>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</si>
  <si>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</si>
  <si>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</si>
  <si>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</si>
  <si>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</si>
  <si>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</si>
  <si>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</si>
  <si>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</si>
  <si>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</si>
  <si>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</si>
  <si>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</si>
  <si>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</si>
  <si>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</si>
  <si>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</si>
  <si>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</si>
  <si>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</si>
  <si>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</si>
  <si>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</si>
  <si>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   1. First Financial Bank</t>
  </si>
  <si>
    <t xml:space="preserve">       1. First Financial Bank</t>
  </si>
  <si>
    <t>23204HCH9</t>
  </si>
  <si>
    <t>RJ Ally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</si>
  <si>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</si>
  <si>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</si>
  <si>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</si>
  <si>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</si>
  <si>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</si>
  <si>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</si>
  <si>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</si>
  <si>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</si>
  <si>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</si>
  <si>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</si>
  <si>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</si>
  <si>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</si>
  <si>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</si>
  <si>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</si>
  <si>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</si>
  <si>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</si>
  <si>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</si>
  <si>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</si>
  <si>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</si>
  <si>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</si>
  <si>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</si>
  <si>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</si>
  <si>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</si>
  <si>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</si>
  <si>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</si>
  <si>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</si>
  <si>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</si>
  <si>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</si>
  <si>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</si>
  <si>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</si>
  <si>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</si>
  <si>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</si>
  <si>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</si>
  <si>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</si>
  <si>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</si>
  <si>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</si>
  <si>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</si>
  <si>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</si>
  <si>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</si>
  <si>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</si>
  <si>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</si>
  <si>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</si>
  <si>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</si>
  <si>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</si>
  <si>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</si>
  <si>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</si>
  <si>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</si>
  <si>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</si>
  <si>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</si>
  <si>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</si>
  <si>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</si>
  <si>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</si>
  <si>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</si>
  <si>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</si>
  <si>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</si>
  <si>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</si>
  <si>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</si>
  <si>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</si>
  <si>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</si>
  <si>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</si>
  <si>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</si>
  <si>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</si>
  <si>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</si>
  <si>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</si>
  <si>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</si>
  <si>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</si>
  <si>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</si>
  <si>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</si>
  <si>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</si>
  <si>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</si>
  <si>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</si>
  <si>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</si>
  <si>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</si>
  <si>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</si>
  <si>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</si>
  <si>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</si>
  <si>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</si>
  <si>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</si>
  <si>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</si>
  <si>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</si>
  <si>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</si>
  <si>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TexasTerm                 </t>
  </si>
  <si>
    <t xml:space="preserve">TexasTerm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</si>
  <si>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</si>
  <si>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</si>
  <si>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</si>
  <si>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</si>
  <si>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</si>
  <si>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</si>
  <si>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</si>
  <si>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</si>
  <si>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</si>
  <si>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</si>
  <si>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2nd Qtr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</si>
  <si>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</si>
  <si>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</si>
  <si>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</si>
  <si>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</si>
  <si>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</si>
  <si>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</si>
  <si>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</si>
  <si>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</si>
  <si>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</si>
  <si>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</si>
  <si>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3rd Qtr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</si>
  <si>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</si>
  <si>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</si>
  <si>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</si>
  <si>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</si>
  <si>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</si>
  <si>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Texas Term daily</t>
  </si>
  <si>
    <t>NOTE:  adj interest on Expo Bond to correct 2nd qtr report</t>
  </si>
  <si>
    <t>NOTE: adj interest GF on NYC Trans to correct 2nd qtr report</t>
  </si>
  <si>
    <t>Texas Term Daily</t>
  </si>
  <si>
    <t>Kyle Kendrick, County Commissioner Pct. 2</t>
  </si>
  <si>
    <t>CF FNMA</t>
  </si>
  <si>
    <t>3136G1LD9</t>
  </si>
  <si>
    <t>CF Discovery BK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</si>
  <si>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</si>
  <si>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</si>
  <si>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</si>
  <si>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</si>
  <si>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</si>
  <si>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</si>
  <si>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</si>
  <si>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4th Qtr</t>
  </si>
  <si>
    <t>CF State of Texas</t>
  </si>
  <si>
    <t>CF Capital one Nat'l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</si>
</sst>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ont="1" applyFill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5" fillId="0" borderId="3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2" fillId="0" borderId="8" xfId="1" applyFont="1" applyFill="1" applyBorder="1" applyAlignment="1" applyProtection="1">
      <alignment horizontal="center"/>
    </xf>
    <xf numFmtId="164" fontId="15" fillId="0" borderId="0" xfId="1" applyFont="1" applyFill="1" applyBorder="1" applyAlignment="1" applyProtection="1">
      <alignment horizontal="center"/>
    </xf>
    <xf numFmtId="164" fontId="15" fillId="0" borderId="3" xfId="1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5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right"/>
    </xf>
    <xf numFmtId="164" fontId="4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center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4" fontId="0" fillId="8" borderId="0" xfId="1" applyNumberFormat="1" applyFont="1" applyFill="1" applyBorder="1" applyAlignment="1" applyProtection="1"/>
    <xf numFmtId="4" fontId="0" fillId="8" borderId="0" xfId="1" applyNumberFormat="1" applyFont="1" applyFill="1" applyBorder="1" applyAlignment="1" applyProtection="1">
      <alignment horizontal="right"/>
    </xf>
    <xf numFmtId="4" fontId="15" fillId="8" borderId="3" xfId="1" applyNumberFormat="1" applyFont="1" applyFill="1" applyBorder="1" applyAlignment="1" applyProtection="1"/>
    <xf numFmtId="4" fontId="15" fillId="8" borderId="0" xfId="1" applyNumberFormat="1" applyFont="1" applyFill="1" applyBorder="1" applyAlignment="1" applyProtection="1"/>
    <xf numFmtId="4" fontId="4" fillId="8" borderId="0" xfId="1" applyNumberFormat="1" applyFont="1" applyFill="1" applyBorder="1" applyAlignment="1" applyProtection="1"/>
    <xf numFmtId="164" fontId="0" fillId="8" borderId="0" xfId="1" applyFont="1" applyFill="1" applyBorder="1" applyAlignment="1" applyProtection="1">
      <alignment horizontal="right"/>
    </xf>
    <xf numFmtId="164" fontId="14" fillId="8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4" fontId="0" fillId="10" borderId="0" xfId="1" applyNumberFormat="1" applyFont="1" applyFill="1" applyBorder="1" applyAlignment="1" applyProtection="1">
      <alignment horizontal="right"/>
    </xf>
    <xf numFmtId="164" fontId="0" fillId="8" borderId="0" xfId="1" applyFont="1" applyFill="1" applyBorder="1" applyAlignment="1" applyProtection="1"/>
    <xf numFmtId="164" fontId="0" fillId="8" borderId="0" xfId="1" applyFont="1" applyFill="1" applyBorder="1" applyAlignment="1" applyProtection="1">
      <alignment horizontal="center"/>
    </xf>
    <xf numFmtId="4" fontId="15" fillId="0" borderId="0" xfId="1" applyNumberFormat="1" applyFont="1" applyFill="1" applyBorder="1" applyAlignment="1" applyProtection="1">
      <alignment horizontal="right"/>
    </xf>
    <xf numFmtId="0" fontId="6" fillId="10" borderId="0" xfId="0" applyFont="1" applyFill="1"/>
    <xf numFmtId="0" fontId="0" fillId="10" borderId="0" xfId="0" applyFont="1" applyFill="1"/>
    <xf numFmtId="164" fontId="4" fillId="10" borderId="0" xfId="1" applyFont="1" applyFill="1" applyAlignment="1">
      <alignment horizontal="left"/>
    </xf>
    <xf numFmtId="165" fontId="2" fillId="10" borderId="0" xfId="3" applyFont="1" applyFill="1"/>
    <xf numFmtId="4" fontId="2" fillId="0" borderId="8" xfId="1" applyNumberFormat="1" applyFont="1" applyFill="1" applyBorder="1" applyAlignment="1" applyProtection="1">
      <alignment horizontal="right"/>
    </xf>
    <xf numFmtId="164" fontId="2" fillId="8" borderId="8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>
      <alignment horizontal="right"/>
    </xf>
    <xf numFmtId="14" fontId="3" fillId="8" borderId="0" xfId="0" applyNumberFormat="1" applyFont="1" applyFill="1" applyBorder="1" applyAlignment="1">
      <alignment horizontal="right"/>
    </xf>
    <xf numFmtId="164" fontId="0" fillId="8" borderId="0" xfId="1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right"/>
    </xf>
    <xf numFmtId="14" fontId="4" fillId="8" borderId="0" xfId="0" applyNumberFormat="1" applyFont="1" applyFill="1" applyAlignment="1">
      <alignment horizontal="right"/>
    </xf>
    <xf numFmtId="164" fontId="5" fillId="0" borderId="0" xfId="1" applyFont="1" applyFill="1" applyBorder="1" applyAlignment="1" applyProtection="1">
      <alignment horizontal="center"/>
    </xf>
    <xf numFmtId="164" fontId="4" fillId="0" borderId="0" xfId="1" applyFont="1" applyFill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81088"/>
        <c:axId val="90282624"/>
      </c:barChart>
      <c:catAx>
        <c:axId val="9028108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82624"/>
        <c:crosses val="autoZero"/>
        <c:auto val="1"/>
        <c:lblAlgn val="ctr"/>
        <c:lblOffset val="100"/>
        <c:tickMarkSkip val="1"/>
        <c:noMultiLvlLbl val="0"/>
      </c:catAx>
      <c:valAx>
        <c:axId val="9028262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81088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75367516.820000008</c:v>
                </c:pt>
                <c:pt idx="1">
                  <c:v>3473422.36</c:v>
                </c:pt>
                <c:pt idx="2">
                  <c:v>4256449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85329936.859999985</c:v>
                </c:pt>
                <c:pt idx="1">
                  <c:v>4467223.87</c:v>
                </c:pt>
                <c:pt idx="2">
                  <c:v>2402322</c:v>
                </c:pt>
                <c:pt idx="3">
                  <c:v>13000000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75367516.820000008</c:v>
                </c:pt>
                <c:pt idx="1">
                  <c:v>3473422.36</c:v>
                </c:pt>
                <c:pt idx="2">
                  <c:v>4256449</c:v>
                </c:pt>
                <c:pt idx="3">
                  <c:v>13000000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75367516.820000008</c:v>
                </c:pt>
                <c:pt idx="1">
                  <c:v>3473422.36</c:v>
                </c:pt>
                <c:pt idx="2">
                  <c:v>4256449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28" activePane="bottomRight" state="frozen"/>
      <selection activeCell="A4" sqref="A4"/>
      <selection pane="topRight" activeCell="E4" sqref="E4"/>
      <selection pane="bottomLeft" activeCell="A10" sqref="A10"/>
      <selection pane="bottomRight" activeCell="L26" sqref="L26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39" customFormat="1" ht="19.2" x14ac:dyDescent="0.35">
      <c r="B5" s="140"/>
      <c r="C5" s="140"/>
      <c r="D5" s="143" t="s">
        <v>107</v>
      </c>
      <c r="E5" s="140"/>
      <c r="F5" s="140"/>
      <c r="G5" s="141"/>
      <c r="H5" s="140"/>
      <c r="I5" s="140"/>
      <c r="J5" s="142" t="s">
        <v>107</v>
      </c>
      <c r="K5" s="140"/>
      <c r="L5" s="140"/>
    </row>
    <row r="6" spans="1:12" s="11" customFormat="1" x14ac:dyDescent="0.25">
      <c r="B6" s="3"/>
      <c r="C6" s="3"/>
      <c r="D6" s="12">
        <v>42887</v>
      </c>
      <c r="E6" s="3"/>
      <c r="F6" s="3"/>
      <c r="G6" s="10"/>
      <c r="H6" s="3"/>
      <c r="I6" s="3"/>
      <c r="J6" s="12">
        <v>42979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35" t="s">
        <v>205</v>
      </c>
      <c r="C8" s="13" t="s">
        <v>1</v>
      </c>
      <c r="D8" s="13" t="s">
        <v>2</v>
      </c>
      <c r="E8" s="3"/>
      <c r="F8" s="3"/>
      <c r="G8" s="10"/>
      <c r="H8" s="135" t="s">
        <v>206</v>
      </c>
      <c r="I8" s="13" t="s">
        <v>1</v>
      </c>
      <c r="J8" s="13" t="s">
        <v>2</v>
      </c>
    </row>
    <row r="9" spans="1:12" s="16" customFormat="1" x14ac:dyDescent="0.25">
      <c r="A9" s="14"/>
      <c r="B9" s="137" t="s">
        <v>108</v>
      </c>
      <c r="C9" s="15" t="s">
        <v>3</v>
      </c>
      <c r="D9" s="15" t="s">
        <v>105</v>
      </c>
      <c r="E9" s="15" t="s">
        <v>4</v>
      </c>
      <c r="F9" s="15" t="s">
        <v>5</v>
      </c>
      <c r="G9" s="10"/>
      <c r="H9" s="137" t="s">
        <v>207</v>
      </c>
      <c r="I9" s="15" t="s">
        <v>3</v>
      </c>
      <c r="J9" s="15" t="s">
        <v>105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34">
        <v>25968319.460000001</v>
      </c>
      <c r="C10" s="150">
        <v>4467223.87</v>
      </c>
      <c r="D10" s="18">
        <v>2402322</v>
      </c>
      <c r="E10" s="18"/>
      <c r="F10" s="18">
        <f>SUM(B10:E10)</f>
        <v>32837865.330000002</v>
      </c>
      <c r="G10" s="19">
        <f>SUM(C10:F10)</f>
        <v>39707411.200000003</v>
      </c>
      <c r="H10" s="134">
        <v>16876047.32</v>
      </c>
      <c r="I10" s="150">
        <v>3473422.36</v>
      </c>
      <c r="J10" s="18">
        <v>4256449</v>
      </c>
      <c r="K10" s="18"/>
      <c r="L10" s="18">
        <f>SUM(H10:K10)</f>
        <v>24605918.68</v>
      </c>
    </row>
    <row r="11" spans="1:12" s="17" customFormat="1" x14ac:dyDescent="0.25">
      <c r="A11" s="17" t="s">
        <v>7</v>
      </c>
      <c r="B11" s="18">
        <v>1510246.05</v>
      </c>
      <c r="D11" s="18"/>
      <c r="E11" s="18"/>
      <c r="F11" s="18">
        <f t="shared" ref="F11:F24" si="0">SUM(B11:E11)</f>
        <v>1510246.05</v>
      </c>
      <c r="G11" s="19">
        <f>SUM(C11:F11)</f>
        <v>1510246.05</v>
      </c>
      <c r="H11" s="18">
        <v>1514579.8</v>
      </c>
      <c r="J11" s="18"/>
      <c r="K11" s="18"/>
      <c r="L11" s="18">
        <f t="shared" ref="L11:L24" si="1">SUM(H11:K11)</f>
        <v>1514579.8</v>
      </c>
    </row>
    <row r="12" spans="1:12" s="17" customFormat="1" x14ac:dyDescent="0.25">
      <c r="A12" s="17" t="s">
        <v>92</v>
      </c>
      <c r="B12" s="18">
        <v>3752.56</v>
      </c>
      <c r="D12" s="18"/>
      <c r="E12" s="18"/>
      <c r="F12" s="18">
        <f t="shared" si="0"/>
        <v>3752.56</v>
      </c>
      <c r="G12" s="19"/>
      <c r="H12" s="18">
        <v>2872.24</v>
      </c>
      <c r="J12" s="18"/>
      <c r="K12" s="18"/>
      <c r="L12" s="18">
        <f t="shared" si="1"/>
        <v>2872.24</v>
      </c>
    </row>
    <row r="13" spans="1:12" s="17" customFormat="1" x14ac:dyDescent="0.25">
      <c r="A13" s="17" t="s">
        <v>8</v>
      </c>
      <c r="B13" s="18">
        <v>12676.34</v>
      </c>
      <c r="D13" s="18"/>
      <c r="E13" s="18"/>
      <c r="F13" s="18">
        <f t="shared" si="0"/>
        <v>12676.34</v>
      </c>
      <c r="G13" s="19">
        <f t="shared" ref="G13:G22" si="2">SUM(C13:F13)</f>
        <v>12676.34</v>
      </c>
      <c r="H13" s="18">
        <v>12712.71</v>
      </c>
      <c r="J13" s="18"/>
      <c r="K13" s="18"/>
      <c r="L13" s="18">
        <f t="shared" si="1"/>
        <v>12712.71</v>
      </c>
    </row>
    <row r="14" spans="1:12" s="17" customFormat="1" x14ac:dyDescent="0.25">
      <c r="A14" s="17" t="s">
        <v>9</v>
      </c>
      <c r="B14" s="20">
        <v>435296.97</v>
      </c>
      <c r="D14" s="20"/>
      <c r="E14" s="18">
        <v>2000000</v>
      </c>
      <c r="F14" s="18">
        <f t="shared" si="0"/>
        <v>2435296.9699999997</v>
      </c>
      <c r="G14" s="19">
        <f t="shared" si="2"/>
        <v>4435296.97</v>
      </c>
      <c r="H14" s="20">
        <v>420269.3</v>
      </c>
      <c r="J14" s="20"/>
      <c r="K14" s="18">
        <v>2000000</v>
      </c>
      <c r="L14" s="18">
        <f t="shared" si="1"/>
        <v>2420269.2999999998</v>
      </c>
    </row>
    <row r="15" spans="1:12" s="17" customFormat="1" x14ac:dyDescent="0.25">
      <c r="A15" s="17" t="s">
        <v>10</v>
      </c>
      <c r="B15" s="18">
        <v>380236.88</v>
      </c>
      <c r="D15" s="18"/>
      <c r="E15" s="18">
        <v>1000000</v>
      </c>
      <c r="F15" s="18">
        <f t="shared" si="0"/>
        <v>1380236.88</v>
      </c>
      <c r="G15" s="19">
        <f t="shared" si="2"/>
        <v>2380236.88</v>
      </c>
      <c r="H15" s="18">
        <v>405893.35</v>
      </c>
      <c r="J15" s="18"/>
      <c r="K15" s="18">
        <v>1000000</v>
      </c>
      <c r="L15" s="18">
        <f t="shared" si="1"/>
        <v>1405893.35</v>
      </c>
    </row>
    <row r="16" spans="1:12" s="17" customFormat="1" x14ac:dyDescent="0.25">
      <c r="A16" s="17" t="s">
        <v>11</v>
      </c>
      <c r="B16" s="18">
        <v>2375553.31</v>
      </c>
      <c r="D16" s="18"/>
      <c r="E16" s="18"/>
      <c r="F16" s="18">
        <f t="shared" si="0"/>
        <v>2375553.31</v>
      </c>
      <c r="G16" s="19">
        <f t="shared" si="2"/>
        <v>2375553.31</v>
      </c>
      <c r="H16" s="18">
        <v>1858826.71</v>
      </c>
      <c r="J16" s="18"/>
      <c r="K16" s="18"/>
      <c r="L16" s="18">
        <f t="shared" si="1"/>
        <v>1858826.71</v>
      </c>
    </row>
    <row r="17" spans="1:12" s="17" customFormat="1" x14ac:dyDescent="0.25">
      <c r="A17" s="17" t="s">
        <v>12</v>
      </c>
      <c r="B17" s="21">
        <v>73838.990000000005</v>
      </c>
      <c r="D17" s="21"/>
      <c r="E17" s="18"/>
      <c r="F17" s="18">
        <f t="shared" si="0"/>
        <v>73838.990000000005</v>
      </c>
      <c r="G17" s="19">
        <f t="shared" si="2"/>
        <v>73838.990000000005</v>
      </c>
      <c r="H17" s="21">
        <v>73978.5</v>
      </c>
      <c r="J17" s="21"/>
      <c r="K17" s="18"/>
      <c r="L17" s="18">
        <f t="shared" si="1"/>
        <v>73978.5</v>
      </c>
    </row>
    <row r="18" spans="1:12" s="17" customFormat="1" x14ac:dyDescent="0.25">
      <c r="A18" s="17" t="s">
        <v>13</v>
      </c>
      <c r="B18" s="21">
        <v>395967.17</v>
      </c>
      <c r="D18" s="21"/>
      <c r="E18" s="18"/>
      <c r="F18" s="18">
        <f t="shared" si="0"/>
        <v>395967.17</v>
      </c>
      <c r="G18" s="19">
        <f t="shared" si="2"/>
        <v>395967.17</v>
      </c>
      <c r="H18" s="21">
        <v>393398.56</v>
      </c>
      <c r="J18" s="21"/>
      <c r="K18" s="18"/>
      <c r="L18" s="18">
        <f t="shared" si="1"/>
        <v>393398.56</v>
      </c>
    </row>
    <row r="19" spans="1:12" s="17" customFormat="1" x14ac:dyDescent="0.25">
      <c r="A19" s="17" t="s">
        <v>14</v>
      </c>
      <c r="B19" s="18">
        <v>262507.33</v>
      </c>
      <c r="D19" s="18"/>
      <c r="E19" s="18"/>
      <c r="F19" s="18">
        <f t="shared" si="0"/>
        <v>262507.33</v>
      </c>
      <c r="G19" s="19">
        <f t="shared" si="2"/>
        <v>262507.33</v>
      </c>
      <c r="H19" s="18">
        <v>258525.48</v>
      </c>
      <c r="J19" s="18"/>
      <c r="K19" s="18"/>
      <c r="L19" s="18">
        <f t="shared" si="1"/>
        <v>258525.48</v>
      </c>
    </row>
    <row r="20" spans="1:12" s="17" customFormat="1" x14ac:dyDescent="0.25">
      <c r="A20" s="17" t="s">
        <v>15</v>
      </c>
      <c r="B20" s="18">
        <v>343488.13</v>
      </c>
      <c r="D20" s="18"/>
      <c r="E20" s="18"/>
      <c r="F20" s="18">
        <f t="shared" si="0"/>
        <v>343488.13</v>
      </c>
      <c r="G20" s="19">
        <f t="shared" si="2"/>
        <v>343488.13</v>
      </c>
      <c r="H20" s="18">
        <v>662389.96</v>
      </c>
      <c r="J20" s="18"/>
      <c r="K20" s="18"/>
      <c r="L20" s="18">
        <f t="shared" si="1"/>
        <v>662389.96</v>
      </c>
    </row>
    <row r="21" spans="1:12" s="17" customFormat="1" x14ac:dyDescent="0.25">
      <c r="A21" s="17" t="s">
        <v>219</v>
      </c>
      <c r="B21" s="18">
        <v>44648800.75</v>
      </c>
      <c r="D21" s="18"/>
      <c r="E21" s="18">
        <v>10000000</v>
      </c>
      <c r="F21" s="18">
        <f>SUM(B21:E21)</f>
        <v>54648800.75</v>
      </c>
      <c r="G21" s="19">
        <f t="shared" si="2"/>
        <v>64648800.75</v>
      </c>
      <c r="H21" s="18">
        <v>43378723.299999997</v>
      </c>
      <c r="J21" s="18"/>
      <c r="K21" s="18">
        <v>10000000</v>
      </c>
      <c r="L21" s="18">
        <f>SUM(H21:K21)</f>
        <v>53378723.299999997</v>
      </c>
    </row>
    <row r="22" spans="1:12" s="17" customFormat="1" x14ac:dyDescent="0.25">
      <c r="A22" s="17" t="s">
        <v>111</v>
      </c>
      <c r="B22" s="150">
        <v>893205.27</v>
      </c>
      <c r="D22" s="18"/>
      <c r="E22" s="18"/>
      <c r="F22" s="18">
        <f t="shared" ref="F22:F24" si="3">SUM(B22:E22)</f>
        <v>893205.27</v>
      </c>
      <c r="G22" s="19">
        <f t="shared" si="2"/>
        <v>893205.27</v>
      </c>
      <c r="H22" s="150">
        <v>900695.96</v>
      </c>
      <c r="J22" s="18"/>
      <c r="K22" s="18"/>
      <c r="L22" s="18">
        <f t="shared" si="1"/>
        <v>900695.96</v>
      </c>
    </row>
    <row r="23" spans="1:12" s="17" customFormat="1" x14ac:dyDescent="0.25">
      <c r="A23" s="17" t="s">
        <v>16</v>
      </c>
      <c r="B23" s="18">
        <v>78759.27</v>
      </c>
      <c r="D23" s="18"/>
      <c r="E23" s="18"/>
      <c r="F23" s="18">
        <f t="shared" si="3"/>
        <v>78759.27</v>
      </c>
      <c r="G23" s="19">
        <f>SUM(C23:F23)</f>
        <v>78759.27</v>
      </c>
      <c r="H23" s="18">
        <v>79950.7</v>
      </c>
      <c r="J23" s="18"/>
      <c r="K23" s="18"/>
      <c r="L23" s="18">
        <f t="shared" si="1"/>
        <v>79950.7</v>
      </c>
    </row>
    <row r="24" spans="1:12" s="17" customFormat="1" x14ac:dyDescent="0.25">
      <c r="A24" s="17" t="s">
        <v>17</v>
      </c>
      <c r="B24" s="18">
        <v>7947288.3799999999</v>
      </c>
      <c r="D24" s="18"/>
      <c r="E24" s="18"/>
      <c r="F24" s="18">
        <f t="shared" si="3"/>
        <v>7947288.3799999999</v>
      </c>
      <c r="G24" s="19">
        <f>SUM(C24:F24)</f>
        <v>7947288.3799999999</v>
      </c>
      <c r="H24" s="18">
        <v>8528652.9299999997</v>
      </c>
      <c r="J24" s="18"/>
      <c r="K24" s="18"/>
      <c r="L24" s="18">
        <f t="shared" si="1"/>
        <v>8528652.9299999997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85329936.859999985</v>
      </c>
      <c r="C26" s="151">
        <f>SUM(C10:C25)</f>
        <v>4467223.87</v>
      </c>
      <c r="D26" s="18">
        <f>SUM(D10:D24)</f>
        <v>2402322</v>
      </c>
      <c r="E26" s="18">
        <f t="shared" ref="E26" si="4">SUM(E10:E25)</f>
        <v>13000000</v>
      </c>
      <c r="F26" s="18">
        <f>SUM(B26:E26)</f>
        <v>105199482.72999999</v>
      </c>
      <c r="G26" s="19">
        <f t="shared" ref="G26:K26" si="5">SUM(G10:G25)</f>
        <v>125065276.03999999</v>
      </c>
      <c r="H26" s="18">
        <f>SUM(H10:H25)</f>
        <v>75367516.820000008</v>
      </c>
      <c r="I26" s="151">
        <f>SUM(I10:I25)</f>
        <v>3473422.36</v>
      </c>
      <c r="J26" s="18">
        <f>SUM(J10:J24)</f>
        <v>4256449</v>
      </c>
      <c r="K26" s="18">
        <f t="shared" si="5"/>
        <v>13000000</v>
      </c>
      <c r="L26" s="18">
        <f>SUM(H26:K26)</f>
        <v>96097388.180000007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-9962420.0399999768</v>
      </c>
      <c r="I28" s="3">
        <f>SUM(I26-C26)</f>
        <v>-993801.51000000024</v>
      </c>
      <c r="J28" s="3">
        <f>SUM(J26-D26)</f>
        <v>1854127</v>
      </c>
      <c r="K28" s="3">
        <f>SUM(K26-E26)</f>
        <v>0</v>
      </c>
      <c r="L28" s="3">
        <f>SUM(H28:K28)</f>
        <v>-9102094.5499999765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106</v>
      </c>
    </row>
    <row r="34" spans="2:12" x14ac:dyDescent="0.25">
      <c r="B34" s="3"/>
      <c r="C34" s="3"/>
      <c r="D34" s="3"/>
      <c r="E34" s="3" t="s">
        <v>112</v>
      </c>
      <c r="F34" s="3"/>
      <c r="G34" s="25"/>
      <c r="K34" s="3" t="s">
        <v>113</v>
      </c>
    </row>
    <row r="35" spans="2:12" x14ac:dyDescent="0.25">
      <c r="B35" s="3"/>
      <c r="C35" s="3"/>
      <c r="D35" s="3"/>
      <c r="E35" s="3" t="s">
        <v>102</v>
      </c>
      <c r="F35" s="3"/>
      <c r="G35" s="25"/>
      <c r="K35" s="3" t="s">
        <v>99</v>
      </c>
    </row>
    <row r="36" spans="2:12" x14ac:dyDescent="0.25">
      <c r="B36" s="3"/>
      <c r="C36" s="3"/>
      <c r="D36" s="3"/>
      <c r="E36" s="3" t="s">
        <v>103</v>
      </c>
      <c r="F36" s="3"/>
      <c r="G36" s="25"/>
      <c r="K36" s="3" t="s">
        <v>100</v>
      </c>
    </row>
    <row r="37" spans="2:12" x14ac:dyDescent="0.25">
      <c r="B37" s="3"/>
      <c r="C37" s="3"/>
      <c r="D37" s="3"/>
      <c r="E37" s="3" t="s">
        <v>104</v>
      </c>
      <c r="F37" s="3"/>
      <c r="G37" s="25"/>
      <c r="K37" s="3" t="s">
        <v>101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5"/>
  <sheetViews>
    <sheetView showGridLines="0" topLeftCell="A70" zoomScale="120" zoomScaleNormal="120" workbookViewId="0">
      <selection activeCell="A53" sqref="A53:XFD56"/>
    </sheetView>
  </sheetViews>
  <sheetFormatPr defaultRowHeight="13.2" x14ac:dyDescent="0.25"/>
  <cols>
    <col min="1" max="1" width="17.88671875" style="26" customWidth="1"/>
    <col min="2" max="2" width="7.5546875" style="160" bestFit="1" customWidth="1"/>
    <col min="3" max="3" width="20.109375" style="177" customWidth="1"/>
    <col min="4" max="4" width="5.21875" style="193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29" customWidth="1"/>
    <col min="9" max="9" width="15.109375" style="29" bestFit="1" customWidth="1"/>
    <col min="10" max="10" width="12.44140625" style="131" bestFit="1" customWidth="1"/>
    <col min="11" max="11" width="0" style="3" hidden="1" customWidth="1"/>
    <col min="12" max="12" width="15.109375" style="13" bestFit="1" customWidth="1"/>
    <col min="13" max="13" width="12" style="131" customWidth="1"/>
    <col min="14" max="15" width="12.44140625" style="131" bestFit="1" customWidth="1"/>
  </cols>
  <sheetData>
    <row r="2" spans="1:16" s="42" customFormat="1" x14ac:dyDescent="0.25">
      <c r="B2" s="169"/>
      <c r="C2" s="173"/>
      <c r="D2" s="189"/>
      <c r="F2" s="33"/>
      <c r="G2" s="170"/>
      <c r="H2" s="222"/>
      <c r="I2" s="35"/>
      <c r="J2" s="35" t="s">
        <v>241</v>
      </c>
      <c r="K2" s="168"/>
      <c r="L2" s="31"/>
      <c r="M2" s="35" t="s">
        <v>91</v>
      </c>
      <c r="N2" s="35" t="s">
        <v>209</v>
      </c>
      <c r="O2" s="35" t="s">
        <v>220</v>
      </c>
    </row>
    <row r="3" spans="1:16" x14ac:dyDescent="0.25">
      <c r="A3" s="32" t="s">
        <v>19</v>
      </c>
      <c r="C3" s="174" t="s">
        <v>20</v>
      </c>
      <c r="D3" s="189" t="s">
        <v>202</v>
      </c>
      <c r="E3" s="32" t="s">
        <v>21</v>
      </c>
      <c r="F3" s="33" t="s">
        <v>22</v>
      </c>
      <c r="G3" s="34" t="s">
        <v>23</v>
      </c>
      <c r="H3" s="222" t="s">
        <v>24</v>
      </c>
      <c r="I3" s="35" t="s">
        <v>25</v>
      </c>
      <c r="J3" s="35" t="s">
        <v>26</v>
      </c>
      <c r="K3" s="31" t="s">
        <v>27</v>
      </c>
      <c r="L3" s="31" t="s">
        <v>85</v>
      </c>
      <c r="M3" s="35" t="s">
        <v>26</v>
      </c>
      <c r="N3" s="35" t="s">
        <v>26</v>
      </c>
      <c r="O3" s="35" t="s">
        <v>26</v>
      </c>
    </row>
    <row r="4" spans="1:16" s="16" customFormat="1" x14ac:dyDescent="0.25">
      <c r="A4" s="36"/>
      <c r="B4" s="161"/>
      <c r="C4" s="175" t="s">
        <v>28</v>
      </c>
      <c r="D4" s="190" t="s">
        <v>203</v>
      </c>
      <c r="E4" s="37" t="s">
        <v>29</v>
      </c>
      <c r="F4" s="38" t="s">
        <v>30</v>
      </c>
      <c r="G4" s="39" t="s">
        <v>31</v>
      </c>
      <c r="H4" s="223"/>
      <c r="I4" s="40"/>
      <c r="J4" s="40" t="s">
        <v>34</v>
      </c>
      <c r="K4" s="41" t="s">
        <v>35</v>
      </c>
      <c r="L4" s="41" t="s">
        <v>34</v>
      </c>
      <c r="M4" s="40" t="s">
        <v>34</v>
      </c>
      <c r="N4" s="40" t="s">
        <v>34</v>
      </c>
      <c r="O4" s="40" t="s">
        <v>34</v>
      </c>
    </row>
    <row r="5" spans="1:16" ht="12" customHeight="1" x14ac:dyDescent="0.25">
      <c r="A5" s="42" t="s">
        <v>36</v>
      </c>
      <c r="C5" s="176" t="s">
        <v>223</v>
      </c>
      <c r="D5" s="194">
        <v>1.1459999999999999</v>
      </c>
      <c r="F5" s="86">
        <v>43008</v>
      </c>
      <c r="G5" s="30">
        <v>875247.32</v>
      </c>
      <c r="H5" s="30">
        <v>875247.32</v>
      </c>
      <c r="I5" s="30">
        <v>875247.32</v>
      </c>
      <c r="J5" s="147">
        <v>23235.79</v>
      </c>
      <c r="L5" s="171">
        <f t="shared" ref="L5:L39" si="0">SUM(J5+M5+N5+O5)</f>
        <v>85468.86</v>
      </c>
      <c r="M5" s="147">
        <v>6156.2</v>
      </c>
      <c r="N5" s="147">
        <v>24564.91</v>
      </c>
      <c r="O5" s="147">
        <v>31511.96</v>
      </c>
    </row>
    <row r="6" spans="1:16" ht="12" customHeight="1" x14ac:dyDescent="0.25">
      <c r="A6" s="42"/>
      <c r="C6" s="176" t="s">
        <v>171</v>
      </c>
      <c r="D6" s="194">
        <v>1.0150999999999999</v>
      </c>
      <c r="F6" s="86">
        <v>43008</v>
      </c>
      <c r="G6" s="30">
        <v>800</v>
      </c>
      <c r="H6" s="30">
        <v>800</v>
      </c>
      <c r="I6" s="30">
        <v>800</v>
      </c>
      <c r="J6" s="131">
        <v>96.1</v>
      </c>
      <c r="L6" s="13">
        <f t="shared" si="0"/>
        <v>1281.98</v>
      </c>
      <c r="M6" s="131">
        <v>718.57</v>
      </c>
      <c r="N6" s="131">
        <v>371.99</v>
      </c>
      <c r="O6" s="131">
        <v>95.32</v>
      </c>
    </row>
    <row r="7" spans="1:16" ht="12" customHeight="1" x14ac:dyDescent="0.25">
      <c r="A7" s="42"/>
      <c r="C7" s="176" t="s">
        <v>172</v>
      </c>
      <c r="D7" s="194">
        <v>1.2644</v>
      </c>
      <c r="F7" s="86">
        <v>43008</v>
      </c>
      <c r="G7" s="30">
        <v>16000000</v>
      </c>
      <c r="H7" s="30">
        <v>16000000</v>
      </c>
      <c r="I7" s="30">
        <v>16000000</v>
      </c>
      <c r="J7" s="131">
        <v>54636.43</v>
      </c>
      <c r="L7" s="13">
        <f t="shared" si="0"/>
        <v>154256.65999999997</v>
      </c>
      <c r="M7" s="131">
        <v>19575.16</v>
      </c>
      <c r="N7" s="131">
        <v>36794.71</v>
      </c>
      <c r="O7" s="131">
        <v>43250.36</v>
      </c>
    </row>
    <row r="8" spans="1:16" ht="12" customHeight="1" x14ac:dyDescent="0.25">
      <c r="A8" s="42"/>
      <c r="C8" s="177" t="s">
        <v>193</v>
      </c>
      <c r="D8" s="195">
        <v>1.1499999999999999</v>
      </c>
      <c r="E8" s="26" t="s">
        <v>137</v>
      </c>
      <c r="F8" s="44">
        <v>43024</v>
      </c>
      <c r="G8" s="28">
        <v>248000</v>
      </c>
      <c r="H8" s="225">
        <v>248000</v>
      </c>
      <c r="I8" s="28">
        <v>248020.09</v>
      </c>
      <c r="J8" s="131">
        <v>732.6</v>
      </c>
      <c r="L8" s="13">
        <f t="shared" si="0"/>
        <v>2930.4</v>
      </c>
      <c r="M8" s="131">
        <v>732.6</v>
      </c>
      <c r="N8" s="131">
        <v>732.6</v>
      </c>
      <c r="O8" s="131">
        <v>732.6</v>
      </c>
    </row>
    <row r="9" spans="1:16" s="87" customFormat="1" x14ac:dyDescent="0.25">
      <c r="A9" s="145" t="s">
        <v>149</v>
      </c>
      <c r="B9" s="220">
        <v>38.64</v>
      </c>
      <c r="C9" s="177" t="s">
        <v>192</v>
      </c>
      <c r="D9" s="195">
        <v>1.1000000000000001</v>
      </c>
      <c r="E9" s="136" t="s">
        <v>138</v>
      </c>
      <c r="F9" s="44">
        <v>43045</v>
      </c>
      <c r="G9" s="30">
        <v>248000</v>
      </c>
      <c r="H9" s="224">
        <v>248000</v>
      </c>
      <c r="I9" s="28">
        <v>248045.14</v>
      </c>
      <c r="J9" s="131">
        <v>685.8</v>
      </c>
      <c r="K9" s="3"/>
      <c r="L9" s="13">
        <f t="shared" si="0"/>
        <v>2743.2</v>
      </c>
      <c r="M9" s="131">
        <v>685.8</v>
      </c>
      <c r="N9" s="131">
        <v>685.8</v>
      </c>
      <c r="O9" s="131">
        <v>685.8</v>
      </c>
      <c r="P9"/>
    </row>
    <row r="10" spans="1:16" ht="12" customHeight="1" x14ac:dyDescent="0.25">
      <c r="A10" s="145" t="s">
        <v>150</v>
      </c>
      <c r="B10" s="163">
        <v>3863.44</v>
      </c>
      <c r="C10" s="178" t="s">
        <v>190</v>
      </c>
      <c r="D10" s="195">
        <v>1.1499999999999999</v>
      </c>
      <c r="E10" s="26" t="s">
        <v>139</v>
      </c>
      <c r="F10" s="159">
        <v>43045</v>
      </c>
      <c r="G10" s="28">
        <v>248000</v>
      </c>
      <c r="H10" s="225">
        <v>248000</v>
      </c>
      <c r="I10" s="28">
        <v>248045.14</v>
      </c>
      <c r="J10" s="131">
        <v>717.3</v>
      </c>
      <c r="L10" s="13">
        <f t="shared" si="0"/>
        <v>2869.2</v>
      </c>
      <c r="M10" s="131">
        <v>717.3</v>
      </c>
      <c r="N10" s="131">
        <v>717.3</v>
      </c>
      <c r="O10" s="131">
        <v>717.3</v>
      </c>
      <c r="P10" s="87"/>
    </row>
    <row r="11" spans="1:16" ht="12" customHeight="1" x14ac:dyDescent="0.25">
      <c r="A11" s="145" t="s">
        <v>151</v>
      </c>
      <c r="B11" s="163">
        <v>152.02000000000001</v>
      </c>
      <c r="C11" s="179" t="s">
        <v>191</v>
      </c>
      <c r="D11" s="195">
        <v>1.1499999999999999</v>
      </c>
      <c r="E11" s="136" t="s">
        <v>140</v>
      </c>
      <c r="F11" s="86">
        <v>43045</v>
      </c>
      <c r="G11" s="30">
        <v>248000</v>
      </c>
      <c r="H11" s="224">
        <v>248000</v>
      </c>
      <c r="I11" s="30">
        <v>248044.89</v>
      </c>
      <c r="J11" s="133">
        <v>717.3</v>
      </c>
      <c r="L11" s="13">
        <f t="shared" si="0"/>
        <v>2869.2</v>
      </c>
      <c r="M11" s="133">
        <v>717.3</v>
      </c>
      <c r="N11" s="133">
        <v>717.3</v>
      </c>
      <c r="O11" s="133">
        <v>717.3</v>
      </c>
    </row>
    <row r="12" spans="1:16" ht="12" customHeight="1" x14ac:dyDescent="0.25">
      <c r="A12" s="145" t="s">
        <v>158</v>
      </c>
      <c r="B12" s="163">
        <v>1807.46</v>
      </c>
      <c r="C12" s="177" t="s">
        <v>189</v>
      </c>
      <c r="D12" s="195">
        <v>0.93</v>
      </c>
      <c r="E12" s="46" t="s">
        <v>141</v>
      </c>
      <c r="F12" s="86">
        <v>43110</v>
      </c>
      <c r="G12" s="30">
        <v>1000000</v>
      </c>
      <c r="H12" s="224">
        <v>1000000</v>
      </c>
      <c r="I12" s="28">
        <v>999120</v>
      </c>
      <c r="J12" s="131">
        <v>1744.2</v>
      </c>
      <c r="L12" s="13">
        <f t="shared" si="0"/>
        <v>6976.8</v>
      </c>
      <c r="M12" s="131">
        <v>1744.2</v>
      </c>
      <c r="N12" s="131">
        <v>1744.2</v>
      </c>
      <c r="O12" s="131">
        <v>1744.2</v>
      </c>
      <c r="P12" s="87"/>
    </row>
    <row r="13" spans="1:16" ht="12" customHeight="1" x14ac:dyDescent="0.25">
      <c r="A13" s="145" t="s">
        <v>152</v>
      </c>
      <c r="B13" s="163">
        <v>4630.66</v>
      </c>
      <c r="C13" s="177" t="s">
        <v>188</v>
      </c>
      <c r="D13" s="195">
        <v>1.25</v>
      </c>
      <c r="E13" s="46" t="s">
        <v>142</v>
      </c>
      <c r="F13" s="86">
        <v>43116</v>
      </c>
      <c r="G13" s="30">
        <v>248000</v>
      </c>
      <c r="H13" s="224">
        <v>248000</v>
      </c>
      <c r="I13" s="28">
        <v>248209.81</v>
      </c>
      <c r="J13" s="131">
        <v>780.3</v>
      </c>
      <c r="L13" s="13">
        <f t="shared" si="0"/>
        <v>3121.2</v>
      </c>
      <c r="M13" s="131">
        <v>780.3</v>
      </c>
      <c r="N13" s="131">
        <v>780.3</v>
      </c>
      <c r="O13" s="131">
        <v>780.3</v>
      </c>
    </row>
    <row r="14" spans="1:16" ht="12" customHeight="1" x14ac:dyDescent="0.25">
      <c r="A14" s="145" t="s">
        <v>153</v>
      </c>
      <c r="B14" s="163">
        <v>467.13</v>
      </c>
      <c r="C14" s="177" t="s">
        <v>187</v>
      </c>
      <c r="D14" s="195">
        <v>1.2</v>
      </c>
      <c r="E14" s="46" t="s">
        <v>143</v>
      </c>
      <c r="F14" s="86">
        <v>43116</v>
      </c>
      <c r="G14" s="30">
        <v>249000</v>
      </c>
      <c r="H14" s="224">
        <v>249000</v>
      </c>
      <c r="I14" s="28">
        <v>248937.75</v>
      </c>
      <c r="J14" s="131">
        <v>751.5</v>
      </c>
      <c r="L14" s="13">
        <f t="shared" si="0"/>
        <v>3006</v>
      </c>
      <c r="M14" s="131">
        <v>751.5</v>
      </c>
      <c r="N14" s="131">
        <v>751.5</v>
      </c>
      <c r="O14" s="131">
        <v>751.5</v>
      </c>
    </row>
    <row r="15" spans="1:16" ht="12" customHeight="1" x14ac:dyDescent="0.25">
      <c r="A15" s="145" t="s">
        <v>154</v>
      </c>
      <c r="B15" s="163">
        <v>3.1</v>
      </c>
      <c r="C15" s="177" t="s">
        <v>186</v>
      </c>
      <c r="D15" s="195">
        <v>1.2</v>
      </c>
      <c r="E15" s="46" t="s">
        <v>144</v>
      </c>
      <c r="F15" s="86">
        <v>43119</v>
      </c>
      <c r="G15" s="30">
        <v>248000</v>
      </c>
      <c r="H15" s="224">
        <v>248000</v>
      </c>
      <c r="I15" s="28">
        <v>248257.67</v>
      </c>
      <c r="J15" s="131">
        <v>748.8</v>
      </c>
      <c r="L15" s="13">
        <f t="shared" si="0"/>
        <v>2995.2</v>
      </c>
      <c r="M15" s="131">
        <v>748.8</v>
      </c>
      <c r="N15" s="131">
        <v>748.8</v>
      </c>
      <c r="O15" s="131">
        <v>748.8</v>
      </c>
    </row>
    <row r="16" spans="1:16" ht="12" customHeight="1" x14ac:dyDescent="0.25">
      <c r="A16" s="199" t="s">
        <v>157</v>
      </c>
      <c r="B16" s="221">
        <v>1136.23</v>
      </c>
      <c r="C16" s="177" t="s">
        <v>185</v>
      </c>
      <c r="D16" s="195">
        <v>1.2</v>
      </c>
      <c r="E16" s="46" t="s">
        <v>145</v>
      </c>
      <c r="F16" s="86">
        <v>43122</v>
      </c>
      <c r="G16" s="30">
        <v>248000</v>
      </c>
      <c r="H16" s="224">
        <v>248000</v>
      </c>
      <c r="I16" s="28">
        <v>248267.1</v>
      </c>
      <c r="J16" s="131">
        <v>748.8</v>
      </c>
      <c r="L16" s="13">
        <f t="shared" si="0"/>
        <v>2995.2</v>
      </c>
      <c r="M16" s="131">
        <v>748.8</v>
      </c>
      <c r="N16" s="131">
        <v>748.8</v>
      </c>
      <c r="O16" s="131">
        <v>748.8</v>
      </c>
    </row>
    <row r="17" spans="1:16" ht="12" customHeight="1" x14ac:dyDescent="0.25">
      <c r="A17" s="146" t="s">
        <v>155</v>
      </c>
      <c r="B17" s="166">
        <f>SUM(B9:B16)</f>
        <v>12098.679999999998</v>
      </c>
      <c r="C17" s="177" t="s">
        <v>184</v>
      </c>
      <c r="D17" s="195">
        <v>1.3</v>
      </c>
      <c r="E17" s="46" t="s">
        <v>146</v>
      </c>
      <c r="F17" s="86">
        <v>43122</v>
      </c>
      <c r="G17" s="30">
        <v>249000</v>
      </c>
      <c r="H17" s="224">
        <v>249000</v>
      </c>
      <c r="I17" s="28">
        <v>249000</v>
      </c>
      <c r="J17" s="131">
        <v>814.5</v>
      </c>
      <c r="L17" s="13">
        <f t="shared" si="0"/>
        <v>3258</v>
      </c>
      <c r="M17" s="131">
        <v>814.5</v>
      </c>
      <c r="N17" s="131">
        <v>814.5</v>
      </c>
      <c r="O17" s="131">
        <v>814.5</v>
      </c>
    </row>
    <row r="18" spans="1:16" ht="13.8" thickBot="1" x14ac:dyDescent="0.3">
      <c r="A18" s="146" t="s">
        <v>224</v>
      </c>
      <c r="B18" s="167">
        <v>11137.11</v>
      </c>
      <c r="C18" s="177" t="s">
        <v>183</v>
      </c>
      <c r="D18" s="195">
        <v>1</v>
      </c>
      <c r="E18" s="46" t="s">
        <v>147</v>
      </c>
      <c r="F18" s="86">
        <v>43143</v>
      </c>
      <c r="G18" s="30">
        <v>248000</v>
      </c>
      <c r="H18" s="224">
        <v>248000</v>
      </c>
      <c r="I18" s="28">
        <v>248096.72</v>
      </c>
      <c r="J18" s="131">
        <v>623.70000000000005</v>
      </c>
      <c r="L18" s="13">
        <f t="shared" si="0"/>
        <v>2494.8000000000002</v>
      </c>
      <c r="M18" s="131">
        <v>623.70000000000005</v>
      </c>
      <c r="N18" s="131">
        <v>623.70000000000005</v>
      </c>
      <c r="O18" s="131">
        <v>623.70000000000005</v>
      </c>
    </row>
    <row r="19" spans="1:16" s="87" customFormat="1" ht="13.8" thickTop="1" x14ac:dyDescent="0.25">
      <c r="A19" s="146" t="s">
        <v>156</v>
      </c>
      <c r="B19" s="163">
        <f>SUM(B17:B18)</f>
        <v>23235.79</v>
      </c>
      <c r="C19" s="177" t="s">
        <v>182</v>
      </c>
      <c r="D19" s="195">
        <v>1.1000000000000001</v>
      </c>
      <c r="E19" s="46" t="s">
        <v>148</v>
      </c>
      <c r="F19" s="86">
        <v>43151</v>
      </c>
      <c r="G19" s="30">
        <v>248000</v>
      </c>
      <c r="H19" s="224">
        <v>248000</v>
      </c>
      <c r="I19" s="28">
        <v>248103.17</v>
      </c>
      <c r="J19" s="131">
        <v>685.8</v>
      </c>
      <c r="K19" s="3"/>
      <c r="L19" s="13">
        <f t="shared" si="0"/>
        <v>2743.2</v>
      </c>
      <c r="M19" s="131">
        <v>685.8</v>
      </c>
      <c r="N19" s="131">
        <v>685.8</v>
      </c>
      <c r="O19" s="131">
        <v>685.8</v>
      </c>
      <c r="P19"/>
    </row>
    <row r="20" spans="1:16" x14ac:dyDescent="0.25">
      <c r="A20" s="146"/>
      <c r="B20" s="163"/>
      <c r="C20" s="177" t="s">
        <v>214</v>
      </c>
      <c r="D20" s="195">
        <v>1.1000000000000001</v>
      </c>
      <c r="E20" s="46" t="s">
        <v>213</v>
      </c>
      <c r="F20" s="86">
        <v>43151</v>
      </c>
      <c r="G20" s="30">
        <v>500000</v>
      </c>
      <c r="H20" s="224">
        <v>502496.25</v>
      </c>
      <c r="I20" s="28">
        <v>500950</v>
      </c>
      <c r="J20" s="131">
        <v>2739.6</v>
      </c>
      <c r="L20" s="13">
        <f t="shared" si="0"/>
        <v>6392.4</v>
      </c>
      <c r="M20" s="131">
        <v>0</v>
      </c>
      <c r="N20" s="131">
        <v>913.2</v>
      </c>
      <c r="O20" s="131">
        <v>2739.6</v>
      </c>
    </row>
    <row r="21" spans="1:16" s="87" customFormat="1" x14ac:dyDescent="0.25">
      <c r="A21" s="231"/>
      <c r="B21" s="232"/>
      <c r="C21" s="177" t="s">
        <v>215</v>
      </c>
      <c r="D21" s="195">
        <v>1.4</v>
      </c>
      <c r="E21" s="46" t="s">
        <v>216</v>
      </c>
      <c r="F21" s="86">
        <v>43507</v>
      </c>
      <c r="G21" s="30">
        <v>248000</v>
      </c>
      <c r="H21" s="224">
        <v>248000</v>
      </c>
      <c r="I21" s="28">
        <v>247394.88</v>
      </c>
      <c r="J21" s="131">
        <v>873.9</v>
      </c>
      <c r="K21" s="3"/>
      <c r="L21" s="13">
        <f t="shared" si="0"/>
        <v>2204.17</v>
      </c>
      <c r="M21" s="131">
        <v>0</v>
      </c>
      <c r="N21" s="131">
        <v>456.37</v>
      </c>
      <c r="O21" s="131">
        <v>873.9</v>
      </c>
      <c r="P21"/>
    </row>
    <row r="22" spans="1:16" ht="12" customHeight="1" x14ac:dyDescent="0.25">
      <c r="A22" s="233"/>
      <c r="B22" s="232"/>
      <c r="C22" s="179" t="s">
        <v>231</v>
      </c>
      <c r="D22" s="194">
        <v>1.327</v>
      </c>
      <c r="E22" s="249" t="s">
        <v>232</v>
      </c>
      <c r="F22" s="86">
        <v>43454</v>
      </c>
      <c r="G22" s="131">
        <v>750000</v>
      </c>
      <c r="H22" s="131">
        <v>747941.67</v>
      </c>
      <c r="I22" s="131">
        <v>745200</v>
      </c>
      <c r="J22" s="248">
        <v>1413.72</v>
      </c>
      <c r="L22" s="13">
        <f t="shared" si="0"/>
        <v>1413.72</v>
      </c>
      <c r="M22" s="133">
        <v>0</v>
      </c>
      <c r="N22" s="133">
        <v>0</v>
      </c>
      <c r="O22" s="133">
        <v>0</v>
      </c>
    </row>
    <row r="23" spans="1:16" x14ac:dyDescent="0.25">
      <c r="A23" s="231"/>
      <c r="B23" s="232"/>
      <c r="C23" s="179" t="s">
        <v>233</v>
      </c>
      <c r="D23" s="194">
        <v>1.55</v>
      </c>
      <c r="E23" s="136" t="s">
        <v>234</v>
      </c>
      <c r="F23" s="86">
        <v>43507</v>
      </c>
      <c r="G23" s="131">
        <v>248000</v>
      </c>
      <c r="H23" s="131">
        <v>248000</v>
      </c>
      <c r="I23" s="131">
        <v>248000</v>
      </c>
      <c r="J23" s="248">
        <v>558.09</v>
      </c>
      <c r="L23" s="13">
        <f t="shared" si="0"/>
        <v>558.09</v>
      </c>
      <c r="M23" s="133">
        <v>0</v>
      </c>
      <c r="N23" s="133">
        <v>0</v>
      </c>
      <c r="O23" s="133">
        <v>0</v>
      </c>
    </row>
    <row r="24" spans="1:16" x14ac:dyDescent="0.25">
      <c r="C24" s="179" t="s">
        <v>235</v>
      </c>
      <c r="D24" s="194">
        <v>1.4450000000000001</v>
      </c>
      <c r="E24" s="136" t="s">
        <v>236</v>
      </c>
      <c r="F24" s="86">
        <v>43600</v>
      </c>
      <c r="G24" s="131">
        <v>1000000</v>
      </c>
      <c r="H24" s="131">
        <v>1003371.67</v>
      </c>
      <c r="I24" s="131">
        <v>996400</v>
      </c>
      <c r="J24" s="248">
        <v>2100.92</v>
      </c>
      <c r="L24" s="13">
        <f t="shared" si="0"/>
        <v>2100.92</v>
      </c>
      <c r="M24" s="133">
        <v>0</v>
      </c>
      <c r="N24" s="133">
        <v>0</v>
      </c>
      <c r="O24" s="133">
        <v>0</v>
      </c>
    </row>
    <row r="25" spans="1:16" x14ac:dyDescent="0.25">
      <c r="C25" s="179" t="s">
        <v>237</v>
      </c>
      <c r="D25" s="194">
        <v>1.4</v>
      </c>
      <c r="E25" s="136">
        <v>882722385</v>
      </c>
      <c r="F25" s="86">
        <v>43678</v>
      </c>
      <c r="G25" s="131">
        <v>1009730</v>
      </c>
      <c r="H25" s="131">
        <v>1010524.17</v>
      </c>
      <c r="I25" s="131">
        <v>1014779</v>
      </c>
      <c r="J25" s="248">
        <v>1775.6</v>
      </c>
      <c r="L25" s="13">
        <f t="shared" si="0"/>
        <v>1775.6</v>
      </c>
      <c r="M25" s="133">
        <v>0</v>
      </c>
      <c r="N25" s="133">
        <v>0</v>
      </c>
      <c r="O25" s="133">
        <v>0</v>
      </c>
    </row>
    <row r="26" spans="1:16" x14ac:dyDescent="0.25">
      <c r="C26" s="179" t="s">
        <v>238</v>
      </c>
      <c r="D26" s="194">
        <v>1.75</v>
      </c>
      <c r="E26" s="136" t="s">
        <v>239</v>
      </c>
      <c r="F26" s="86">
        <v>43707</v>
      </c>
      <c r="G26" s="131">
        <v>247000</v>
      </c>
      <c r="H26" s="131">
        <v>247000</v>
      </c>
      <c r="I26" s="131">
        <v>247000</v>
      </c>
      <c r="J26" s="248">
        <v>378.88</v>
      </c>
      <c r="L26" s="13">
        <f t="shared" si="0"/>
        <v>378.88</v>
      </c>
      <c r="M26" s="133">
        <v>0</v>
      </c>
      <c r="N26" s="133">
        <v>0</v>
      </c>
      <c r="O26" s="133">
        <v>0</v>
      </c>
    </row>
    <row r="27" spans="1:16" x14ac:dyDescent="0.25">
      <c r="C27" s="177" t="s">
        <v>174</v>
      </c>
      <c r="D27" s="195">
        <v>0.85</v>
      </c>
      <c r="E27" s="46" t="s">
        <v>114</v>
      </c>
      <c r="F27" s="86">
        <v>42765</v>
      </c>
      <c r="G27" s="131">
        <v>0</v>
      </c>
      <c r="H27" s="131">
        <v>0</v>
      </c>
      <c r="I27" s="131">
        <v>0</v>
      </c>
      <c r="J27" s="131">
        <v>0</v>
      </c>
      <c r="L27" s="13">
        <f t="shared" si="0"/>
        <v>693.82</v>
      </c>
      <c r="M27" s="131">
        <v>529.20000000000005</v>
      </c>
      <c r="N27" s="29">
        <v>164.62</v>
      </c>
      <c r="O27" s="131">
        <v>0</v>
      </c>
    </row>
    <row r="28" spans="1:16" x14ac:dyDescent="0.25">
      <c r="C28" s="177" t="s">
        <v>175</v>
      </c>
      <c r="D28" s="191">
        <v>0.91500000000000004</v>
      </c>
      <c r="E28" s="46" t="s">
        <v>116</v>
      </c>
      <c r="F28" s="86">
        <v>42781</v>
      </c>
      <c r="G28" s="131">
        <v>0</v>
      </c>
      <c r="H28" s="131">
        <v>0</v>
      </c>
      <c r="I28" s="131">
        <v>0</v>
      </c>
      <c r="J28" s="131">
        <v>0</v>
      </c>
      <c r="L28" s="13">
        <f t="shared" si="0"/>
        <v>3429.4800000000005</v>
      </c>
      <c r="M28" s="131">
        <v>2287.8000000000002</v>
      </c>
      <c r="N28" s="131">
        <v>1141.68</v>
      </c>
      <c r="O28" s="131">
        <v>0</v>
      </c>
      <c r="P28" s="87"/>
    </row>
    <row r="29" spans="1:16" x14ac:dyDescent="0.25">
      <c r="C29" s="179" t="s">
        <v>176</v>
      </c>
      <c r="D29" s="194">
        <v>0.9</v>
      </c>
      <c r="E29" s="136" t="s">
        <v>135</v>
      </c>
      <c r="F29" s="86">
        <v>42856</v>
      </c>
      <c r="G29" s="131">
        <v>0</v>
      </c>
      <c r="H29" s="131">
        <v>0</v>
      </c>
      <c r="I29" s="131">
        <v>0</v>
      </c>
      <c r="J29" s="133">
        <v>0</v>
      </c>
      <c r="L29" s="13">
        <f t="shared" si="0"/>
        <v>25855.599999999999</v>
      </c>
      <c r="M29" s="133">
        <v>4640.3999999999996</v>
      </c>
      <c r="N29" s="133">
        <v>4650.3999999999996</v>
      </c>
      <c r="O29" s="133">
        <v>16564.8</v>
      </c>
    </row>
    <row r="30" spans="1:16" x14ac:dyDescent="0.25">
      <c r="C30" s="176" t="s">
        <v>173</v>
      </c>
      <c r="D30" s="194">
        <v>0.6</v>
      </c>
      <c r="F30" s="86">
        <v>43008</v>
      </c>
      <c r="G30" s="131">
        <v>0</v>
      </c>
      <c r="H30" s="131">
        <v>0</v>
      </c>
      <c r="I30" s="131">
        <v>0</v>
      </c>
      <c r="J30" s="131">
        <v>1190.5899999999999</v>
      </c>
      <c r="L30" s="13">
        <f t="shared" si="0"/>
        <v>13206.26</v>
      </c>
      <c r="M30" s="131">
        <v>3410.62</v>
      </c>
      <c r="N30" s="131">
        <v>4095.21</v>
      </c>
      <c r="O30" s="131">
        <v>4509.84</v>
      </c>
    </row>
    <row r="31" spans="1:16" ht="12" customHeight="1" x14ac:dyDescent="0.25">
      <c r="A31" s="42"/>
      <c r="C31" s="177" t="s">
        <v>194</v>
      </c>
      <c r="D31" s="195">
        <v>1</v>
      </c>
      <c r="E31" s="46" t="s">
        <v>136</v>
      </c>
      <c r="F31" s="86">
        <v>42979</v>
      </c>
      <c r="G31" s="131">
        <v>0</v>
      </c>
      <c r="H31" s="131">
        <v>0</v>
      </c>
      <c r="I31" s="131">
        <v>0</v>
      </c>
      <c r="J31" s="131">
        <v>672.6</v>
      </c>
      <c r="L31" s="13">
        <f t="shared" si="0"/>
        <v>3699.3</v>
      </c>
      <c r="M31" s="131">
        <v>1008.9</v>
      </c>
      <c r="N31" s="131">
        <v>1008.9</v>
      </c>
      <c r="O31" s="131">
        <v>1008.9</v>
      </c>
    </row>
    <row r="32" spans="1:16" ht="12" customHeight="1" x14ac:dyDescent="0.25">
      <c r="A32" s="42"/>
      <c r="C32" s="177" t="s">
        <v>177</v>
      </c>
      <c r="D32" s="195">
        <v>1</v>
      </c>
      <c r="E32" s="46" t="s">
        <v>117</v>
      </c>
      <c r="F32" s="86">
        <v>42933</v>
      </c>
      <c r="G32" s="131">
        <v>0</v>
      </c>
      <c r="H32" s="131">
        <v>0</v>
      </c>
      <c r="I32" s="131">
        <v>0</v>
      </c>
      <c r="J32" s="131">
        <v>119.51</v>
      </c>
      <c r="L32" s="13">
        <f t="shared" si="0"/>
        <v>2017.6100000000001</v>
      </c>
      <c r="M32" s="131">
        <v>632.70000000000005</v>
      </c>
      <c r="N32" s="131">
        <v>632.70000000000005</v>
      </c>
      <c r="O32" s="131">
        <v>632.70000000000005</v>
      </c>
    </row>
    <row r="33" spans="1:16" ht="12" customHeight="1" x14ac:dyDescent="0.25">
      <c r="A33" s="42"/>
      <c r="C33" s="177" t="s">
        <v>178</v>
      </c>
      <c r="D33" s="195">
        <v>1</v>
      </c>
      <c r="E33" s="46" t="s">
        <v>118</v>
      </c>
      <c r="F33" s="86">
        <v>42940</v>
      </c>
      <c r="G33" s="131">
        <v>0</v>
      </c>
      <c r="H33" s="131">
        <v>0</v>
      </c>
      <c r="I33" s="131">
        <v>0</v>
      </c>
      <c r="J33" s="131">
        <v>159.38999999999999</v>
      </c>
      <c r="L33" s="13">
        <f t="shared" si="0"/>
        <v>2030.49</v>
      </c>
      <c r="M33" s="131">
        <v>623.70000000000005</v>
      </c>
      <c r="N33" s="131">
        <v>623.70000000000005</v>
      </c>
      <c r="O33" s="131">
        <v>623.70000000000005</v>
      </c>
    </row>
    <row r="34" spans="1:16" ht="12" customHeight="1" x14ac:dyDescent="0.25">
      <c r="A34" s="42"/>
      <c r="C34" s="177" t="s">
        <v>179</v>
      </c>
      <c r="D34" s="195">
        <v>1.1499999999999999</v>
      </c>
      <c r="E34" s="46" t="s">
        <v>119</v>
      </c>
      <c r="F34" s="86">
        <v>42947</v>
      </c>
      <c r="G34" s="131">
        <v>0</v>
      </c>
      <c r="H34" s="131">
        <v>0</v>
      </c>
      <c r="I34" s="131">
        <v>0</v>
      </c>
      <c r="J34" s="131">
        <v>233.72</v>
      </c>
      <c r="L34" s="13">
        <f t="shared" si="0"/>
        <v>2391.02</v>
      </c>
      <c r="M34" s="131">
        <v>719.1</v>
      </c>
      <c r="N34" s="131">
        <v>719.1</v>
      </c>
      <c r="O34" s="131">
        <v>719.1</v>
      </c>
    </row>
    <row r="35" spans="1:16" ht="12" customHeight="1" x14ac:dyDescent="0.25">
      <c r="A35" s="42"/>
      <c r="C35" s="177" t="s">
        <v>180</v>
      </c>
      <c r="D35" s="195">
        <v>1.1000000000000001</v>
      </c>
      <c r="E35" s="46" t="s">
        <v>120</v>
      </c>
      <c r="F35" s="86">
        <v>42954</v>
      </c>
      <c r="G35" s="131">
        <v>0</v>
      </c>
      <c r="H35" s="131">
        <v>0</v>
      </c>
      <c r="I35" s="131">
        <v>0</v>
      </c>
      <c r="J35" s="131">
        <v>274.32</v>
      </c>
      <c r="L35" s="13">
        <f t="shared" si="0"/>
        <v>2331.7199999999998</v>
      </c>
      <c r="M35" s="131">
        <v>685.8</v>
      </c>
      <c r="N35" s="131">
        <v>685.8</v>
      </c>
      <c r="O35" s="131">
        <v>685.8</v>
      </c>
    </row>
    <row r="36" spans="1:16" x14ac:dyDescent="0.25">
      <c r="C36" s="177" t="s">
        <v>181</v>
      </c>
      <c r="D36" s="195">
        <v>1</v>
      </c>
      <c r="E36" s="46" t="s">
        <v>132</v>
      </c>
      <c r="F36" s="86">
        <v>42962</v>
      </c>
      <c r="G36" s="131">
        <v>0</v>
      </c>
      <c r="H36" s="131">
        <v>0</v>
      </c>
      <c r="I36" s="131">
        <v>0</v>
      </c>
      <c r="J36" s="131">
        <v>2541.14</v>
      </c>
      <c r="L36" s="13">
        <f t="shared" si="0"/>
        <v>16543.339999999997</v>
      </c>
      <c r="M36" s="131">
        <v>4667.3999999999996</v>
      </c>
      <c r="N36" s="131">
        <v>4667.3999999999996</v>
      </c>
      <c r="O36" s="131">
        <v>4667.3999999999996</v>
      </c>
    </row>
    <row r="37" spans="1:16" s="87" customFormat="1" x14ac:dyDescent="0.25">
      <c r="B37" s="162"/>
      <c r="C37" s="177" t="s">
        <v>195</v>
      </c>
      <c r="D37" s="195">
        <v>1.05</v>
      </c>
      <c r="E37" s="46" t="s">
        <v>121</v>
      </c>
      <c r="F37" s="86" t="s">
        <v>122</v>
      </c>
      <c r="G37" s="131">
        <v>0</v>
      </c>
      <c r="H37" s="131">
        <v>0</v>
      </c>
      <c r="I37" s="131">
        <v>0</v>
      </c>
      <c r="J37" s="131">
        <v>299.3</v>
      </c>
      <c r="K37" s="3"/>
      <c r="L37" s="13">
        <f t="shared" si="0"/>
        <v>2270.3000000000002</v>
      </c>
      <c r="M37" s="131">
        <v>657</v>
      </c>
      <c r="N37" s="131">
        <v>657</v>
      </c>
      <c r="O37" s="131">
        <v>657</v>
      </c>
      <c r="P37"/>
    </row>
    <row r="38" spans="1:16" ht="12" customHeight="1" x14ac:dyDescent="0.25">
      <c r="A38" s="42"/>
      <c r="C38" s="177" t="s">
        <v>196</v>
      </c>
      <c r="D38" s="195">
        <v>1.2</v>
      </c>
      <c r="E38" s="46" t="s">
        <v>123</v>
      </c>
      <c r="F38" s="86">
        <v>42975</v>
      </c>
      <c r="G38" s="131">
        <v>0</v>
      </c>
      <c r="H38" s="131">
        <v>0</v>
      </c>
      <c r="I38" s="131">
        <v>0</v>
      </c>
      <c r="J38" s="131">
        <v>465.92</v>
      </c>
      <c r="L38" s="13">
        <f t="shared" si="0"/>
        <v>2712.3199999999997</v>
      </c>
      <c r="M38" s="131">
        <v>748.8</v>
      </c>
      <c r="N38" s="131">
        <v>748.8</v>
      </c>
      <c r="O38" s="131">
        <v>748.8</v>
      </c>
    </row>
    <row r="39" spans="1:16" ht="12" customHeight="1" thickBot="1" x14ac:dyDescent="0.3">
      <c r="C39" s="180"/>
      <c r="D39" s="192"/>
      <c r="E39" s="91" t="s">
        <v>88</v>
      </c>
      <c r="F39" s="92"/>
      <c r="G39" s="186">
        <f>SUM(G5:G38)</f>
        <v>24608777.32</v>
      </c>
      <c r="H39" s="226">
        <f>SUM(H5:H38)</f>
        <v>24613381.080000006</v>
      </c>
      <c r="I39" s="186">
        <f>SUM(I5:I38)</f>
        <v>24605918.680000003</v>
      </c>
      <c r="J39" s="213">
        <f>SUM(J5:J38)</f>
        <v>103516.12000000004</v>
      </c>
      <c r="K39" s="214"/>
      <c r="L39" s="209">
        <f t="shared" si="0"/>
        <v>372014.94000000006</v>
      </c>
      <c r="M39" s="213">
        <f>SUM(M5:M38)</f>
        <v>56811.950000000004</v>
      </c>
      <c r="N39" s="213">
        <f>SUM(N5:N38)</f>
        <v>92647.09</v>
      </c>
      <c r="O39" s="213">
        <f>SUM(O5:O38)</f>
        <v>119039.78000000001</v>
      </c>
    </row>
    <row r="40" spans="1:16" ht="12" customHeight="1" x14ac:dyDescent="0.25">
      <c r="C40" s="180"/>
      <c r="D40" s="192"/>
      <c r="E40" s="91"/>
      <c r="F40" s="92"/>
      <c r="G40" s="154"/>
      <c r="H40" s="227"/>
      <c r="I40" s="154"/>
      <c r="J40" s="155"/>
      <c r="K40" s="156"/>
      <c r="L40" s="212"/>
      <c r="M40" s="155"/>
      <c r="N40" s="155"/>
      <c r="O40" s="155"/>
    </row>
    <row r="41" spans="1:16" ht="12" customHeight="1" x14ac:dyDescent="0.25">
      <c r="C41" s="180"/>
      <c r="D41" s="192"/>
      <c r="E41" s="91"/>
      <c r="F41" s="92"/>
      <c r="G41" s="154"/>
      <c r="H41" s="227"/>
      <c r="I41" s="154"/>
      <c r="J41" s="155"/>
      <c r="K41" s="156"/>
      <c r="L41" s="212"/>
      <c r="M41" s="155"/>
      <c r="N41" s="155"/>
      <c r="O41" s="155"/>
    </row>
    <row r="42" spans="1:16" ht="12" customHeight="1" x14ac:dyDescent="0.25">
      <c r="C42" s="180"/>
      <c r="D42" s="192"/>
      <c r="E42" s="91"/>
      <c r="F42" s="92"/>
      <c r="G42" s="154"/>
      <c r="H42" s="227"/>
      <c r="I42" s="154"/>
      <c r="J42" s="155"/>
      <c r="K42" s="156"/>
      <c r="L42" s="212"/>
      <c r="M42" s="155"/>
      <c r="N42" s="155"/>
      <c r="O42" s="155"/>
    </row>
    <row r="43" spans="1:16" ht="12" customHeight="1" x14ac:dyDescent="0.25">
      <c r="C43" s="180"/>
      <c r="D43" s="192"/>
      <c r="E43" s="91"/>
      <c r="F43" s="92"/>
      <c r="G43" s="154"/>
      <c r="H43" s="227"/>
      <c r="I43" s="154"/>
      <c r="J43" s="155"/>
      <c r="K43" s="156"/>
      <c r="L43" s="212"/>
      <c r="M43" s="155"/>
      <c r="N43" s="155"/>
      <c r="O43" s="155"/>
    </row>
    <row r="44" spans="1:16" ht="12" customHeight="1" x14ac:dyDescent="0.25">
      <c r="C44" s="180"/>
      <c r="D44" s="192"/>
      <c r="E44" s="91"/>
      <c r="F44" s="92"/>
      <c r="G44" s="154"/>
      <c r="H44" s="227"/>
      <c r="I44" s="154"/>
      <c r="J44" s="155"/>
      <c r="K44" s="156"/>
      <c r="L44" s="212"/>
      <c r="M44" s="155"/>
      <c r="N44" s="155"/>
      <c r="O44" s="155"/>
    </row>
    <row r="45" spans="1:16" ht="12" customHeight="1" x14ac:dyDescent="0.25">
      <c r="C45" s="180"/>
      <c r="D45" s="192"/>
      <c r="E45" s="91"/>
      <c r="F45" s="92"/>
      <c r="G45" s="154"/>
      <c r="H45" s="227"/>
      <c r="I45" s="154"/>
      <c r="J45" s="35" t="s">
        <v>241</v>
      </c>
      <c r="K45" s="156"/>
      <c r="M45" s="35" t="s">
        <v>91</v>
      </c>
      <c r="N45" s="35" t="s">
        <v>209</v>
      </c>
      <c r="O45" s="35" t="s">
        <v>220</v>
      </c>
    </row>
    <row r="46" spans="1:16" ht="12" customHeight="1" x14ac:dyDescent="0.25">
      <c r="A46" s="32" t="s">
        <v>19</v>
      </c>
      <c r="C46" s="174" t="s">
        <v>20</v>
      </c>
      <c r="D46" s="189" t="s">
        <v>202</v>
      </c>
      <c r="E46" s="32" t="s">
        <v>21</v>
      </c>
      <c r="F46" s="33" t="s">
        <v>22</v>
      </c>
      <c r="G46" s="34" t="s">
        <v>23</v>
      </c>
      <c r="H46" s="222" t="s">
        <v>24</v>
      </c>
      <c r="I46" s="35" t="s">
        <v>25</v>
      </c>
      <c r="J46" s="35" t="s">
        <v>26</v>
      </c>
      <c r="K46" s="31" t="s">
        <v>27</v>
      </c>
      <c r="L46" s="31" t="s">
        <v>85</v>
      </c>
      <c r="M46" s="35" t="s">
        <v>26</v>
      </c>
      <c r="N46" s="35" t="s">
        <v>26</v>
      </c>
      <c r="O46" s="35" t="s">
        <v>26</v>
      </c>
      <c r="P46" s="87"/>
    </row>
    <row r="47" spans="1:16" ht="12" customHeight="1" x14ac:dyDescent="0.25">
      <c r="A47" s="36"/>
      <c r="B47" s="198"/>
      <c r="C47" s="175" t="s">
        <v>28</v>
      </c>
      <c r="D47" s="190" t="s">
        <v>203</v>
      </c>
      <c r="E47" s="37" t="s">
        <v>29</v>
      </c>
      <c r="F47" s="38" t="s">
        <v>30</v>
      </c>
      <c r="G47" s="39" t="s">
        <v>31</v>
      </c>
      <c r="H47" s="223" t="s">
        <v>32</v>
      </c>
      <c r="I47" s="40" t="s">
        <v>33</v>
      </c>
      <c r="J47" s="40" t="s">
        <v>34</v>
      </c>
      <c r="K47" s="41" t="s">
        <v>35</v>
      </c>
      <c r="L47" s="41" t="s">
        <v>34</v>
      </c>
      <c r="M47" s="40" t="s">
        <v>34</v>
      </c>
      <c r="N47" s="40" t="s">
        <v>34</v>
      </c>
      <c r="O47" s="40" t="s">
        <v>34</v>
      </c>
    </row>
    <row r="48" spans="1:16" ht="12" customHeight="1" x14ac:dyDescent="0.25">
      <c r="C48" s="180"/>
      <c r="D48" s="192"/>
      <c r="E48" s="91"/>
      <c r="F48" s="92"/>
      <c r="G48" s="154"/>
      <c r="H48" s="227"/>
      <c r="I48" s="154"/>
      <c r="J48" s="155"/>
      <c r="K48" s="156"/>
      <c r="L48" s="212"/>
      <c r="M48" s="155"/>
      <c r="N48" s="155"/>
      <c r="O48" s="155"/>
    </row>
    <row r="49" spans="1:16" ht="12" customHeight="1" x14ac:dyDescent="0.25">
      <c r="A49" s="42" t="s">
        <v>7</v>
      </c>
      <c r="C49" s="176" t="s">
        <v>221</v>
      </c>
      <c r="D49" s="194">
        <v>1.1459999999999999</v>
      </c>
      <c r="F49" s="86">
        <v>43008</v>
      </c>
      <c r="G49" s="30">
        <v>1514579.8</v>
      </c>
      <c r="H49" s="30">
        <v>1514579.8</v>
      </c>
      <c r="I49" s="30">
        <v>1514579.8</v>
      </c>
      <c r="J49" s="131">
        <v>4333.75</v>
      </c>
      <c r="L49" s="13">
        <f>SUM(J49+M49+N49+O49)</f>
        <v>11941.029999999999</v>
      </c>
      <c r="M49" s="131">
        <v>1748.66</v>
      </c>
      <c r="N49" s="131">
        <v>2383.14</v>
      </c>
      <c r="O49" s="131">
        <v>3475.48</v>
      </c>
    </row>
    <row r="50" spans="1:16" ht="12" customHeight="1" x14ac:dyDescent="0.25">
      <c r="A50" s="42"/>
      <c r="C50" s="176"/>
      <c r="D50" s="188"/>
      <c r="E50"/>
      <c r="F50" s="86"/>
      <c r="G50" s="85"/>
      <c r="H50" s="85"/>
      <c r="I50" s="85"/>
      <c r="M50" s="28"/>
      <c r="N50" s="131">
        <v>2383.14</v>
      </c>
    </row>
    <row r="51" spans="1:16" ht="12" customHeight="1" x14ac:dyDescent="0.25">
      <c r="A51" s="42" t="s">
        <v>92</v>
      </c>
      <c r="C51" s="176" t="s">
        <v>221</v>
      </c>
      <c r="D51" s="194">
        <v>1.1459999999999999</v>
      </c>
      <c r="F51" s="86">
        <v>43008</v>
      </c>
      <c r="G51" s="85">
        <v>2872.24</v>
      </c>
      <c r="H51" s="85">
        <v>2872.24</v>
      </c>
      <c r="I51" s="85">
        <v>2872.24</v>
      </c>
      <c r="J51" s="85">
        <v>8.43</v>
      </c>
      <c r="L51" s="13">
        <f>SUM(J51+M51+N51+O51)</f>
        <v>1401.6599999999999</v>
      </c>
      <c r="M51" s="208">
        <v>745.25</v>
      </c>
      <c r="N51" s="85">
        <v>439.42</v>
      </c>
      <c r="O51" s="85">
        <v>208.56</v>
      </c>
    </row>
    <row r="52" spans="1:16" ht="12" customHeight="1" x14ac:dyDescent="0.25">
      <c r="A52" s="42"/>
      <c r="C52" s="176"/>
      <c r="D52" s="194"/>
      <c r="F52" s="86"/>
      <c r="G52" s="85"/>
      <c r="H52" s="85"/>
      <c r="I52" s="85"/>
      <c r="J52" s="85"/>
      <c r="M52" s="208"/>
      <c r="N52" s="85"/>
      <c r="O52" s="85"/>
    </row>
    <row r="53" spans="1:16" x14ac:dyDescent="0.25">
      <c r="A53" s="42" t="s">
        <v>8</v>
      </c>
      <c r="C53" s="176" t="s">
        <v>221</v>
      </c>
      <c r="D53" s="194">
        <v>1.1459999999999999</v>
      </c>
      <c r="F53" s="86">
        <v>43008</v>
      </c>
      <c r="G53" s="30">
        <v>12712.71</v>
      </c>
      <c r="H53" s="30">
        <v>12712.71</v>
      </c>
      <c r="I53" s="30">
        <v>12712.71</v>
      </c>
      <c r="J53" s="30">
        <v>36.369999999999997</v>
      </c>
      <c r="L53" s="13">
        <f>SUM(J53+M53+N53+O53)</f>
        <v>100.22999999999999</v>
      </c>
      <c r="M53" s="28">
        <v>14.68</v>
      </c>
      <c r="N53" s="30">
        <v>20</v>
      </c>
      <c r="O53" s="30">
        <v>29.18</v>
      </c>
      <c r="P53" s="14"/>
    </row>
    <row r="54" spans="1:16" x14ac:dyDescent="0.25">
      <c r="C54" s="176"/>
      <c r="D54" s="188"/>
      <c r="E54" s="50"/>
      <c r="F54" s="44"/>
      <c r="G54" s="30"/>
      <c r="H54" s="30"/>
      <c r="I54" s="30"/>
      <c r="J54" s="28"/>
      <c r="M54" s="28"/>
      <c r="N54" s="28"/>
      <c r="O54" s="28"/>
    </row>
    <row r="55" spans="1:16" x14ac:dyDescent="0.25">
      <c r="A55" s="42" t="s">
        <v>9</v>
      </c>
      <c r="C55" s="176" t="s">
        <v>221</v>
      </c>
      <c r="D55" s="194">
        <v>1.1459999999999999</v>
      </c>
      <c r="F55" s="86">
        <v>43008</v>
      </c>
      <c r="G55" s="28">
        <v>420268.88</v>
      </c>
      <c r="H55" s="28">
        <v>420268.88</v>
      </c>
      <c r="I55" s="28">
        <v>420268.88</v>
      </c>
      <c r="J55" s="28">
        <v>1194.4100000000001</v>
      </c>
      <c r="L55" s="13">
        <f>SUM(J55+M55+N55+O55)</f>
        <v>3106.1600000000003</v>
      </c>
      <c r="M55" s="28">
        <v>421.76</v>
      </c>
      <c r="N55" s="28">
        <v>552.51</v>
      </c>
      <c r="O55" s="28">
        <v>937.48</v>
      </c>
    </row>
    <row r="56" spans="1:16" x14ac:dyDescent="0.25">
      <c r="C56" s="176" t="s">
        <v>197</v>
      </c>
      <c r="D56" s="195">
        <v>1.23</v>
      </c>
      <c r="F56" s="44">
        <v>43066</v>
      </c>
      <c r="G56" s="28">
        <v>2000000</v>
      </c>
      <c r="H56" s="28">
        <v>2000000</v>
      </c>
      <c r="I56" s="28">
        <v>2000000</v>
      </c>
      <c r="J56" s="131">
        <v>2156.8000000000002</v>
      </c>
      <c r="L56" s="13">
        <f t="shared" ref="L56:L57" si="1">SUM(J56+M56+N56+O56)</f>
        <v>2156.8000000000002</v>
      </c>
    </row>
    <row r="57" spans="1:16" x14ac:dyDescent="0.25">
      <c r="A57" s="42"/>
      <c r="C57" s="176" t="s">
        <v>226</v>
      </c>
      <c r="D57" s="194">
        <v>1.03</v>
      </c>
      <c r="F57" s="86">
        <v>43008</v>
      </c>
      <c r="G57" s="28">
        <v>0.42</v>
      </c>
      <c r="H57" s="28">
        <v>0.42</v>
      </c>
      <c r="I57" s="28">
        <v>0.42</v>
      </c>
      <c r="J57" s="131">
        <v>0</v>
      </c>
      <c r="L57" s="13">
        <f t="shared" si="1"/>
        <v>4.26</v>
      </c>
      <c r="M57" s="28"/>
      <c r="N57" s="28"/>
      <c r="O57" s="28">
        <v>4.26</v>
      </c>
    </row>
    <row r="58" spans="1:16" x14ac:dyDescent="0.25">
      <c r="A58" s="42"/>
      <c r="C58" s="176" t="s">
        <v>197</v>
      </c>
      <c r="D58" s="194">
        <v>1.25</v>
      </c>
      <c r="F58" s="86">
        <v>42978</v>
      </c>
      <c r="G58" s="131">
        <v>0</v>
      </c>
      <c r="H58" s="131">
        <v>0</v>
      </c>
      <c r="I58" s="131">
        <v>0</v>
      </c>
      <c r="J58" s="28">
        <v>4237.0600000000004</v>
      </c>
      <c r="L58" s="13">
        <f>SUM(J58+M58+N58+O58)</f>
        <v>4931.6600000000008</v>
      </c>
      <c r="M58" s="131">
        <v>0</v>
      </c>
      <c r="N58" s="131">
        <v>0</v>
      </c>
      <c r="O58" s="28">
        <v>694.6</v>
      </c>
    </row>
    <row r="59" spans="1:16" s="87" customFormat="1" x14ac:dyDescent="0.25">
      <c r="A59" s="42"/>
      <c r="B59" s="160"/>
      <c r="C59" s="176" t="s">
        <v>197</v>
      </c>
      <c r="D59" s="194">
        <v>1.05</v>
      </c>
      <c r="E59" s="26"/>
      <c r="F59" s="86">
        <v>42906</v>
      </c>
      <c r="G59" s="131">
        <v>0</v>
      </c>
      <c r="H59" s="131">
        <v>0</v>
      </c>
      <c r="I59" s="131">
        <v>0</v>
      </c>
      <c r="J59" s="131">
        <v>0</v>
      </c>
      <c r="K59" s="237"/>
      <c r="L59" s="238">
        <f>SUM(J59+M59+N59+O59)</f>
        <v>15135.8</v>
      </c>
      <c r="M59" s="28">
        <v>5177.7</v>
      </c>
      <c r="N59" s="28">
        <v>5177.7</v>
      </c>
      <c r="O59" s="225">
        <v>4780.3999999999996</v>
      </c>
      <c r="P59"/>
    </row>
    <row r="60" spans="1:16" x14ac:dyDescent="0.25">
      <c r="A60" s="47"/>
      <c r="B60" s="164"/>
      <c r="C60" s="215"/>
      <c r="D60" s="192"/>
      <c r="E60" s="48"/>
      <c r="F60" s="49"/>
      <c r="G60" s="34"/>
      <c r="H60" s="222"/>
      <c r="I60" s="35"/>
      <c r="J60" s="35"/>
      <c r="K60" s="31"/>
      <c r="M60" s="35"/>
      <c r="N60" s="35"/>
      <c r="O60" s="35"/>
    </row>
    <row r="61" spans="1:16" x14ac:dyDescent="0.25">
      <c r="A61" s="42" t="s">
        <v>10</v>
      </c>
      <c r="C61" s="176" t="s">
        <v>221</v>
      </c>
      <c r="D61" s="194">
        <v>1.1459999999999999</v>
      </c>
      <c r="F61" s="86">
        <v>43008</v>
      </c>
      <c r="G61" s="30">
        <v>405893.14</v>
      </c>
      <c r="H61" s="30">
        <v>405893.14</v>
      </c>
      <c r="I61" s="30">
        <v>405893.14</v>
      </c>
      <c r="J61" s="28">
        <v>1085.8499999999999</v>
      </c>
      <c r="L61" s="13">
        <f>SUM(J61+M61+N61+O61)</f>
        <v>3119.81</v>
      </c>
      <c r="M61" s="28">
        <v>658.36</v>
      </c>
      <c r="N61" s="28">
        <v>645.35</v>
      </c>
      <c r="O61" s="28">
        <v>730.25</v>
      </c>
    </row>
    <row r="62" spans="1:16" s="14" customFormat="1" x14ac:dyDescent="0.25">
      <c r="A62" s="26"/>
      <c r="B62" s="160"/>
      <c r="C62" s="176" t="s">
        <v>198</v>
      </c>
      <c r="D62" s="194">
        <v>1.23</v>
      </c>
      <c r="E62" s="26"/>
      <c r="F62" s="159">
        <v>43066</v>
      </c>
      <c r="G62" s="224">
        <v>1000000</v>
      </c>
      <c r="H62" s="224">
        <v>1000000</v>
      </c>
      <c r="I62" s="224">
        <v>1000000</v>
      </c>
      <c r="J62" s="28">
        <v>1078.4000000000001</v>
      </c>
      <c r="K62" s="237"/>
      <c r="L62" s="238">
        <f>SUM(J62+M62+N62+O62)</f>
        <v>1425.7</v>
      </c>
      <c r="M62" s="131">
        <v>0</v>
      </c>
      <c r="N62" s="131">
        <v>0</v>
      </c>
      <c r="O62" s="225">
        <v>347.3</v>
      </c>
      <c r="P62"/>
    </row>
    <row r="63" spans="1:16" x14ac:dyDescent="0.25">
      <c r="C63" s="176" t="s">
        <v>226</v>
      </c>
      <c r="D63" s="194">
        <v>1.03</v>
      </c>
      <c r="F63" s="86">
        <v>43008</v>
      </c>
      <c r="G63" s="30">
        <v>0.21</v>
      </c>
      <c r="H63" s="30">
        <v>0.21</v>
      </c>
      <c r="I63" s="30">
        <v>0.21</v>
      </c>
      <c r="J63" s="28">
        <v>6.54</v>
      </c>
      <c r="L63" s="238">
        <f>SUM(J63+M63+N63+O63)</f>
        <v>8.67</v>
      </c>
      <c r="M63" s="131">
        <v>0</v>
      </c>
      <c r="N63" s="131">
        <v>0</v>
      </c>
      <c r="O63" s="28">
        <v>2.13</v>
      </c>
    </row>
    <row r="64" spans="1:16" ht="13.5" customHeight="1" x14ac:dyDescent="0.25">
      <c r="C64" s="176" t="s">
        <v>198</v>
      </c>
      <c r="D64" s="194">
        <v>1.05</v>
      </c>
      <c r="F64" s="86">
        <v>43008</v>
      </c>
      <c r="G64" s="131">
        <v>0</v>
      </c>
      <c r="H64" s="131">
        <v>0</v>
      </c>
      <c r="I64" s="131">
        <v>0</v>
      </c>
      <c r="J64" s="28"/>
      <c r="L64" s="13">
        <f>SUM(J64+M64+N64+O64)</f>
        <v>7567.8600000000006</v>
      </c>
      <c r="M64" s="131">
        <v>2589.3000000000002</v>
      </c>
      <c r="N64" s="230">
        <v>2589.3000000000002</v>
      </c>
      <c r="O64" s="28">
        <v>2389.2600000000002</v>
      </c>
    </row>
    <row r="65" spans="1:15" x14ac:dyDescent="0.25">
      <c r="C65" s="176" t="s">
        <v>198</v>
      </c>
      <c r="D65" s="194">
        <v>1.25</v>
      </c>
      <c r="F65" s="159">
        <v>42978</v>
      </c>
      <c r="G65" s="131">
        <v>0</v>
      </c>
      <c r="H65" s="131">
        <v>0</v>
      </c>
      <c r="I65" s="131">
        <v>0</v>
      </c>
      <c r="J65" s="28">
        <v>2118.5300000000002</v>
      </c>
      <c r="K65" s="237"/>
      <c r="L65" s="238">
        <f>SUM(J65+M65+N65+O65)</f>
        <v>2465.8300000000004</v>
      </c>
      <c r="M65" s="131">
        <v>0</v>
      </c>
      <c r="N65" s="131">
        <v>0</v>
      </c>
      <c r="O65" s="225">
        <v>347.3</v>
      </c>
    </row>
    <row r="66" spans="1:15" x14ac:dyDescent="0.25">
      <c r="C66" s="176"/>
      <c r="D66" s="194"/>
      <c r="F66" s="44"/>
      <c r="G66" s="131"/>
      <c r="H66" s="131"/>
      <c r="I66" s="230"/>
      <c r="J66" s="28"/>
      <c r="N66" s="230"/>
      <c r="O66" s="28"/>
    </row>
    <row r="67" spans="1:15" x14ac:dyDescent="0.25">
      <c r="A67" s="42" t="s">
        <v>11</v>
      </c>
      <c r="C67" s="176" t="s">
        <v>221</v>
      </c>
      <c r="D67" s="194">
        <v>1.1459999999999999</v>
      </c>
      <c r="F67" s="86">
        <v>43008</v>
      </c>
      <c r="G67" s="30">
        <v>1858826.71</v>
      </c>
      <c r="H67" s="30">
        <v>1858826.71</v>
      </c>
      <c r="I67" s="30">
        <v>1858826.71</v>
      </c>
      <c r="J67" s="28">
        <v>6061.17</v>
      </c>
      <c r="L67" s="13">
        <f>SUM(J67+M67+N67+O67)</f>
        <v>12427.16</v>
      </c>
      <c r="M67" s="28">
        <v>1019.89</v>
      </c>
      <c r="N67" s="28">
        <v>1928.68</v>
      </c>
      <c r="O67" s="28">
        <v>3417.42</v>
      </c>
    </row>
    <row r="68" spans="1:15" x14ac:dyDescent="0.25">
      <c r="A68" s="42"/>
      <c r="C68" s="176"/>
      <c r="D68" s="188"/>
      <c r="F68" s="86"/>
      <c r="G68" s="30"/>
      <c r="H68" s="30"/>
      <c r="I68" s="30"/>
      <c r="J68" s="28"/>
      <c r="M68" s="28"/>
      <c r="N68" s="28"/>
      <c r="O68" s="28"/>
    </row>
    <row r="69" spans="1:15" x14ac:dyDescent="0.25">
      <c r="A69" s="42" t="s">
        <v>12</v>
      </c>
      <c r="C69" s="176" t="s">
        <v>221</v>
      </c>
      <c r="D69" s="194">
        <v>1.1459999999999999</v>
      </c>
      <c r="F69" s="86">
        <v>43008</v>
      </c>
      <c r="G69" s="30">
        <v>73978.5</v>
      </c>
      <c r="H69" s="30">
        <v>73978.5</v>
      </c>
      <c r="I69" s="30">
        <v>73978.5</v>
      </c>
      <c r="J69" s="28">
        <v>211.62</v>
      </c>
      <c r="L69" s="13">
        <f>SUM(J69+M69+N69+O69)</f>
        <v>573.48</v>
      </c>
      <c r="M69" s="28">
        <v>80.17</v>
      </c>
      <c r="N69" s="28">
        <v>111.39</v>
      </c>
      <c r="O69" s="28">
        <v>170.3</v>
      </c>
    </row>
    <row r="70" spans="1:15" x14ac:dyDescent="0.25">
      <c r="A70" s="42"/>
      <c r="C70" s="176"/>
      <c r="D70" s="188"/>
      <c r="F70" s="86"/>
      <c r="G70" s="30"/>
      <c r="H70" s="30"/>
      <c r="I70" s="30"/>
      <c r="J70" s="28"/>
      <c r="K70" s="31"/>
      <c r="M70" s="28"/>
      <c r="N70" s="28"/>
      <c r="O70" s="28"/>
    </row>
    <row r="71" spans="1:15" x14ac:dyDescent="0.25">
      <c r="A71" s="42" t="s">
        <v>37</v>
      </c>
      <c r="C71" s="176" t="s">
        <v>221</v>
      </c>
      <c r="D71" s="194">
        <v>1.1459999999999999</v>
      </c>
      <c r="F71" s="86">
        <v>43008</v>
      </c>
      <c r="G71" s="30">
        <v>393398.56</v>
      </c>
      <c r="H71" s="30">
        <v>393398.56</v>
      </c>
      <c r="I71" s="30">
        <v>393398.56</v>
      </c>
      <c r="J71" s="144" t="s">
        <v>109</v>
      </c>
      <c r="K71" s="31"/>
      <c r="L71" s="144" t="s">
        <v>109</v>
      </c>
      <c r="M71" s="144" t="s">
        <v>109</v>
      </c>
      <c r="N71" s="144" t="s">
        <v>109</v>
      </c>
      <c r="O71" s="144" t="s">
        <v>109</v>
      </c>
    </row>
    <row r="72" spans="1:15" x14ac:dyDescent="0.25">
      <c r="A72" s="42"/>
      <c r="C72" s="176"/>
      <c r="D72" s="188"/>
      <c r="F72" s="86"/>
      <c r="H72" s="28"/>
      <c r="I72" s="28"/>
      <c r="J72" s="28"/>
      <c r="K72" s="31"/>
      <c r="M72" s="28"/>
      <c r="N72" s="28"/>
      <c r="O72" s="28"/>
    </row>
    <row r="73" spans="1:15" x14ac:dyDescent="0.25">
      <c r="A73" s="42" t="s">
        <v>38</v>
      </c>
      <c r="C73" s="176" t="s">
        <v>221</v>
      </c>
      <c r="D73" s="194">
        <v>1.0073000000000001</v>
      </c>
      <c r="F73" s="86">
        <v>43008</v>
      </c>
      <c r="G73" s="30">
        <v>258525.48</v>
      </c>
      <c r="H73" s="30">
        <v>258525.48</v>
      </c>
      <c r="I73" s="30">
        <v>258525.48</v>
      </c>
      <c r="J73" s="28">
        <v>744.05</v>
      </c>
      <c r="L73" s="13">
        <f>SUM(J73+M73+N73+O73)</f>
        <v>1803.83</v>
      </c>
      <c r="M73" s="28">
        <v>203.05</v>
      </c>
      <c r="N73" s="28">
        <v>267.88</v>
      </c>
      <c r="O73" s="28">
        <v>588.85</v>
      </c>
    </row>
    <row r="74" spans="1:15" x14ac:dyDescent="0.25">
      <c r="A74" s="42"/>
      <c r="C74" s="176"/>
      <c r="D74" s="188"/>
      <c r="F74" s="86"/>
      <c r="G74" s="30"/>
      <c r="H74" s="30"/>
      <c r="I74" s="30"/>
      <c r="J74" s="28"/>
      <c r="M74" s="28"/>
      <c r="N74" s="28"/>
      <c r="O74" s="28"/>
    </row>
    <row r="75" spans="1:15" x14ac:dyDescent="0.25">
      <c r="A75" s="42" t="s">
        <v>39</v>
      </c>
      <c r="C75" s="176" t="s">
        <v>221</v>
      </c>
      <c r="D75" s="194">
        <v>1.1459999999999999</v>
      </c>
      <c r="F75" s="86">
        <v>43008</v>
      </c>
      <c r="G75" s="30">
        <v>662389.96</v>
      </c>
      <c r="H75" s="30">
        <v>662389.96</v>
      </c>
      <c r="I75" s="30">
        <v>662389.96</v>
      </c>
      <c r="J75" s="28">
        <v>1305.28</v>
      </c>
      <c r="L75" s="13">
        <f>SUM(J75+M75+N75+O75)</f>
        <v>2783.11</v>
      </c>
      <c r="M75" s="28">
        <v>398.15</v>
      </c>
      <c r="N75" s="28">
        <v>516.45000000000005</v>
      </c>
      <c r="O75" s="28">
        <v>563.23</v>
      </c>
    </row>
    <row r="76" spans="1:15" ht="15" customHeight="1" x14ac:dyDescent="0.25">
      <c r="C76" s="176"/>
      <c r="D76" s="188"/>
      <c r="F76" s="86"/>
      <c r="H76" s="28"/>
      <c r="I76" s="28"/>
      <c r="J76" s="28"/>
      <c r="M76" s="28"/>
      <c r="N76" s="28"/>
      <c r="O76" s="28"/>
    </row>
    <row r="77" spans="1:15" x14ac:dyDescent="0.25">
      <c r="A77" s="42" t="s">
        <v>16</v>
      </c>
      <c r="C77" s="176" t="s">
        <v>221</v>
      </c>
      <c r="D77" s="194">
        <v>1.1459999999999999</v>
      </c>
      <c r="F77" s="86">
        <v>43008</v>
      </c>
      <c r="G77" s="30">
        <v>79950.7</v>
      </c>
      <c r="H77" s="30">
        <v>79950.7</v>
      </c>
      <c r="I77" s="30">
        <v>79950.7</v>
      </c>
      <c r="J77" s="28">
        <v>227.51</v>
      </c>
      <c r="L77" s="13">
        <f>SUM(J77+M77+N77+O77)</f>
        <v>612.27</v>
      </c>
      <c r="M77" s="28">
        <v>86.23</v>
      </c>
      <c r="N77" s="28">
        <v>119.75</v>
      </c>
      <c r="O77" s="28">
        <v>178.78</v>
      </c>
    </row>
    <row r="78" spans="1:15" x14ac:dyDescent="0.25">
      <c r="A78" s="42"/>
      <c r="C78" s="176"/>
      <c r="D78" s="194"/>
      <c r="F78" s="86"/>
      <c r="G78" s="30"/>
      <c r="H78" s="30"/>
      <c r="I78" s="30"/>
      <c r="J78" s="28"/>
      <c r="M78" s="28"/>
      <c r="N78" s="28"/>
      <c r="O78" s="28"/>
    </row>
    <row r="79" spans="1:15" x14ac:dyDescent="0.25">
      <c r="A79" s="42" t="s">
        <v>210</v>
      </c>
      <c r="C79" s="176" t="s">
        <v>221</v>
      </c>
      <c r="D79" s="194">
        <v>1.1459999999999999</v>
      </c>
      <c r="F79" s="86">
        <v>43008</v>
      </c>
      <c r="G79" s="30">
        <v>3106779.23</v>
      </c>
      <c r="H79" s="30">
        <v>3106779.23</v>
      </c>
      <c r="I79" s="30">
        <v>3106779.23</v>
      </c>
      <c r="J79" s="28">
        <v>10818.39</v>
      </c>
      <c r="L79" s="13">
        <f>SUM(J79+M79+N79+O79)</f>
        <v>25727.69</v>
      </c>
      <c r="M79" s="131">
        <v>0</v>
      </c>
      <c r="N79" s="28">
        <v>4086.15</v>
      </c>
      <c r="O79" s="28">
        <v>10823.15</v>
      </c>
    </row>
    <row r="80" spans="1:15" x14ac:dyDescent="0.25">
      <c r="A80" s="42"/>
      <c r="C80" s="176" t="s">
        <v>199</v>
      </c>
      <c r="D80" s="194">
        <v>1.137</v>
      </c>
      <c r="F80" s="86">
        <v>43008</v>
      </c>
      <c r="G80" s="30">
        <v>40271670.159999996</v>
      </c>
      <c r="H80" s="30">
        <v>40271670.159999996</v>
      </c>
      <c r="I80" s="30">
        <v>40271670.159999996</v>
      </c>
      <c r="J80" s="28">
        <v>125386.4</v>
      </c>
      <c r="L80" s="13">
        <f t="shared" ref="L80:L86" si="2">SUM(J80+M80+N80+O80)</f>
        <v>271670.16000000003</v>
      </c>
      <c r="M80" s="131">
        <v>0</v>
      </c>
      <c r="N80" s="28">
        <v>37959.629999999997</v>
      </c>
      <c r="O80" s="28">
        <v>108324.13</v>
      </c>
    </row>
    <row r="81" spans="1:16" x14ac:dyDescent="0.25">
      <c r="A81" s="42"/>
      <c r="C81" s="177" t="s">
        <v>240</v>
      </c>
      <c r="D81" s="195">
        <v>1.23</v>
      </c>
      <c r="F81" s="44">
        <v>43131</v>
      </c>
      <c r="G81" s="28">
        <v>10000000</v>
      </c>
      <c r="H81" s="28">
        <v>10000000</v>
      </c>
      <c r="I81" s="28">
        <v>10000000</v>
      </c>
      <c r="J81" s="131">
        <v>14424.54</v>
      </c>
      <c r="L81" s="13">
        <f t="shared" si="2"/>
        <v>14424.54</v>
      </c>
      <c r="M81" s="131">
        <v>0</v>
      </c>
      <c r="N81" s="131">
        <v>0</v>
      </c>
      <c r="O81" s="131">
        <v>0</v>
      </c>
    </row>
    <row r="82" spans="1:16" x14ac:dyDescent="0.25">
      <c r="A82" s="42"/>
      <c r="C82" s="176" t="s">
        <v>225</v>
      </c>
      <c r="D82" s="194">
        <v>0.85</v>
      </c>
      <c r="E82" s="87"/>
      <c r="F82" s="86">
        <v>43008</v>
      </c>
      <c r="G82" s="30">
        <v>273.91000000000003</v>
      </c>
      <c r="H82" s="30">
        <v>273.91000000000003</v>
      </c>
      <c r="I82" s="30">
        <v>273.91000000000003</v>
      </c>
      <c r="J82" s="28">
        <v>292.33</v>
      </c>
      <c r="L82" s="13">
        <f t="shared" si="2"/>
        <v>318.08</v>
      </c>
      <c r="M82" s="131">
        <v>0</v>
      </c>
      <c r="N82" s="131">
        <v>0</v>
      </c>
      <c r="O82" s="28">
        <v>25.75</v>
      </c>
    </row>
    <row r="83" spans="1:16" x14ac:dyDescent="0.25">
      <c r="A83" s="42"/>
      <c r="C83" s="176" t="s">
        <v>211</v>
      </c>
      <c r="D83" s="194">
        <v>0.91</v>
      </c>
      <c r="E83" s="87"/>
      <c r="F83" s="86">
        <v>42880</v>
      </c>
      <c r="G83" s="131">
        <v>0</v>
      </c>
      <c r="H83" s="131">
        <v>0</v>
      </c>
      <c r="I83" s="131">
        <v>0</v>
      </c>
      <c r="J83" s="131">
        <v>0</v>
      </c>
      <c r="L83" s="13">
        <f t="shared" si="2"/>
        <v>22438.36</v>
      </c>
      <c r="M83" s="131">
        <v>0</v>
      </c>
      <c r="N83" s="28">
        <v>162.94999999999999</v>
      </c>
      <c r="O83" s="236">
        <v>22275.41</v>
      </c>
    </row>
    <row r="84" spans="1:16" x14ac:dyDescent="0.25">
      <c r="A84" s="42"/>
      <c r="C84" s="176" t="s">
        <v>211</v>
      </c>
      <c r="D84" s="194">
        <v>1.1000000000000001</v>
      </c>
      <c r="E84" s="87"/>
      <c r="F84" s="86">
        <v>42969</v>
      </c>
      <c r="G84" s="131">
        <v>0</v>
      </c>
      <c r="H84" s="131">
        <v>0</v>
      </c>
      <c r="I84" s="131">
        <v>0</v>
      </c>
      <c r="J84" s="131">
        <v>15849.48</v>
      </c>
      <c r="L84" s="13">
        <f>SUM(J84+M84+N84+O84)</f>
        <v>26821.919999999998</v>
      </c>
      <c r="M84" s="131">
        <v>0</v>
      </c>
      <c r="N84" s="131">
        <v>0</v>
      </c>
      <c r="O84" s="28">
        <v>10972.44</v>
      </c>
    </row>
    <row r="85" spans="1:16" x14ac:dyDescent="0.25">
      <c r="A85" s="42"/>
      <c r="C85" s="176"/>
      <c r="D85" s="194"/>
      <c r="F85" s="86"/>
      <c r="G85" s="30"/>
      <c r="H85" s="30"/>
      <c r="I85" s="30"/>
      <c r="J85" s="28"/>
      <c r="M85" s="28"/>
      <c r="N85" s="28"/>
      <c r="O85" s="28"/>
    </row>
    <row r="86" spans="1:16" x14ac:dyDescent="0.25">
      <c r="A86" s="42" t="s">
        <v>111</v>
      </c>
      <c r="C86" s="176" t="s">
        <v>221</v>
      </c>
      <c r="D86" s="194">
        <v>1.1459999999999999</v>
      </c>
      <c r="F86" s="86">
        <v>43008</v>
      </c>
      <c r="G86" s="28">
        <v>900695.96</v>
      </c>
      <c r="H86" s="28">
        <v>900695.96</v>
      </c>
      <c r="I86" s="28">
        <v>900695.96</v>
      </c>
      <c r="J86" s="28">
        <v>2570.27</v>
      </c>
      <c r="L86" s="13">
        <f t="shared" si="2"/>
        <v>7038.5599999999995</v>
      </c>
      <c r="M86" s="28">
        <v>1020.44</v>
      </c>
      <c r="N86" s="28">
        <v>1397.57</v>
      </c>
      <c r="O86" s="28">
        <v>2050.2800000000002</v>
      </c>
    </row>
    <row r="87" spans="1:16" x14ac:dyDescent="0.25">
      <c r="A87" s="42"/>
      <c r="C87" s="176"/>
      <c r="D87" s="194"/>
      <c r="F87" s="86"/>
      <c r="H87" s="28"/>
      <c r="I87" s="28"/>
      <c r="J87" s="28"/>
      <c r="M87" s="28"/>
      <c r="N87" s="28"/>
      <c r="O87" s="28"/>
    </row>
    <row r="88" spans="1:16" x14ac:dyDescent="0.25">
      <c r="C88" s="180"/>
      <c r="D88" s="192"/>
      <c r="E88" s="91"/>
      <c r="F88" s="92"/>
      <c r="G88" s="154"/>
      <c r="H88" s="227"/>
      <c r="I88" s="154"/>
      <c r="J88" s="35" t="s">
        <v>241</v>
      </c>
      <c r="K88" s="156"/>
      <c r="M88" s="35" t="s">
        <v>91</v>
      </c>
      <c r="N88" s="35" t="s">
        <v>209</v>
      </c>
      <c r="O88" s="35" t="s">
        <v>220</v>
      </c>
    </row>
    <row r="89" spans="1:16" x14ac:dyDescent="0.25">
      <c r="A89" s="32" t="s">
        <v>19</v>
      </c>
      <c r="C89" s="174" t="s">
        <v>20</v>
      </c>
      <c r="D89" s="189" t="s">
        <v>202</v>
      </c>
      <c r="E89" s="32" t="s">
        <v>21</v>
      </c>
      <c r="F89" s="33" t="s">
        <v>22</v>
      </c>
      <c r="G89" s="34" t="s">
        <v>23</v>
      </c>
      <c r="H89" s="222" t="s">
        <v>24</v>
      </c>
      <c r="I89" s="35" t="s">
        <v>25</v>
      </c>
      <c r="J89" s="35" t="s">
        <v>26</v>
      </c>
      <c r="K89" s="31" t="s">
        <v>27</v>
      </c>
      <c r="L89" s="31" t="s">
        <v>85</v>
      </c>
      <c r="M89" s="35" t="s">
        <v>26</v>
      </c>
      <c r="N89" s="35" t="s">
        <v>26</v>
      </c>
      <c r="O89" s="35" t="s">
        <v>26</v>
      </c>
      <c r="P89" s="87"/>
    </row>
    <row r="90" spans="1:16" x14ac:dyDescent="0.25">
      <c r="A90" s="36"/>
      <c r="B90" s="198"/>
      <c r="C90" s="175" t="s">
        <v>28</v>
      </c>
      <c r="D90" s="190" t="s">
        <v>203</v>
      </c>
      <c r="E90" s="37" t="s">
        <v>29</v>
      </c>
      <c r="F90" s="38" t="s">
        <v>30</v>
      </c>
      <c r="G90" s="39" t="s">
        <v>31</v>
      </c>
      <c r="H90" s="223" t="s">
        <v>32</v>
      </c>
      <c r="I90" s="40" t="s">
        <v>33</v>
      </c>
      <c r="J90" s="40" t="s">
        <v>34</v>
      </c>
      <c r="K90" s="41" t="s">
        <v>35</v>
      </c>
      <c r="L90" s="41" t="s">
        <v>34</v>
      </c>
      <c r="M90" s="40" t="s">
        <v>34</v>
      </c>
      <c r="N90" s="40" t="s">
        <v>34</v>
      </c>
      <c r="O90" s="40" t="s">
        <v>34</v>
      </c>
    </row>
    <row r="91" spans="1:16" ht="13.8" customHeight="1" x14ac:dyDescent="0.25">
      <c r="A91" s="42"/>
      <c r="C91" s="176"/>
      <c r="D91" s="194"/>
      <c r="F91" s="86"/>
      <c r="H91" s="28"/>
      <c r="I91" s="28"/>
      <c r="J91" s="28"/>
      <c r="M91" s="28"/>
      <c r="N91" s="28"/>
      <c r="O91" s="28"/>
    </row>
    <row r="92" spans="1:16" ht="13.8" customHeight="1" thickBot="1" x14ac:dyDescent="0.3">
      <c r="A92" s="42" t="s">
        <v>17</v>
      </c>
      <c r="C92" s="173" t="s">
        <v>222</v>
      </c>
      <c r="D92" s="196"/>
      <c r="E92" s="42"/>
      <c r="F92" s="185"/>
      <c r="G92" s="186">
        <v>8528652.9299999997</v>
      </c>
      <c r="H92" s="186">
        <v>8528652.9299999997</v>
      </c>
      <c r="I92" s="186">
        <v>8528652.9299999997</v>
      </c>
      <c r="J92" s="207">
        <v>14294.09</v>
      </c>
      <c r="K92" s="186">
        <f>SUM(K94:K115)</f>
        <v>0</v>
      </c>
      <c r="L92" s="209">
        <f>SUM(J92+M92+N92+O92)</f>
        <v>38761.97</v>
      </c>
      <c r="M92" s="207">
        <v>6228.57</v>
      </c>
      <c r="N92" s="207">
        <v>7421.57</v>
      </c>
      <c r="O92" s="207">
        <v>10817.74</v>
      </c>
    </row>
    <row r="93" spans="1:16" ht="13.8" customHeight="1" x14ac:dyDescent="0.25">
      <c r="A93" s="42"/>
      <c r="C93" s="173"/>
      <c r="D93" s="196"/>
      <c r="E93" s="42"/>
      <c r="F93" s="185"/>
      <c r="G93" s="154"/>
      <c r="H93" s="154"/>
      <c r="I93" s="154"/>
      <c r="J93" s="239"/>
      <c r="K93" s="154"/>
      <c r="L93" s="212"/>
      <c r="M93" s="239"/>
      <c r="N93" s="239"/>
      <c r="O93" s="239"/>
    </row>
    <row r="94" spans="1:16" x14ac:dyDescent="0.25">
      <c r="A94" s="42"/>
      <c r="B94" s="169"/>
      <c r="C94" s="181" t="s">
        <v>131</v>
      </c>
      <c r="D94" s="194">
        <v>1.1459999999999999</v>
      </c>
      <c r="E94" s="52"/>
      <c r="F94" s="53">
        <v>43008</v>
      </c>
      <c r="G94" s="252">
        <v>1618923.21</v>
      </c>
      <c r="H94" s="252">
        <v>1618923.21</v>
      </c>
      <c r="I94" s="252">
        <v>1618923.21</v>
      </c>
      <c r="J94" s="132">
        <v>3262.25</v>
      </c>
      <c r="K94" s="55"/>
      <c r="L94" s="210">
        <f>SUM(J94+M94+N94+O94)</f>
        <v>9183.17</v>
      </c>
      <c r="M94" s="132">
        <v>1503.19</v>
      </c>
      <c r="N94" s="132">
        <v>1806.59</v>
      </c>
      <c r="O94" s="132">
        <v>2611.14</v>
      </c>
      <c r="P94" s="42"/>
    </row>
    <row r="95" spans="1:16" x14ac:dyDescent="0.25">
      <c r="A95" s="51" t="s">
        <v>40</v>
      </c>
      <c r="C95" s="182" t="s">
        <v>41</v>
      </c>
      <c r="D95" s="194">
        <v>1.1459999999999999</v>
      </c>
      <c r="E95" s="188"/>
      <c r="F95" s="53">
        <v>43008</v>
      </c>
      <c r="G95" s="184">
        <v>5969.18</v>
      </c>
      <c r="H95" s="184">
        <v>5969.18</v>
      </c>
      <c r="I95" s="184">
        <v>5969.18</v>
      </c>
      <c r="J95" s="132">
        <v>17.079999999999998</v>
      </c>
      <c r="K95" s="55"/>
      <c r="L95" s="210">
        <f t="shared" ref="L95:L96" si="3">SUM(J95+M95+N95+O95)</f>
        <v>38.5</v>
      </c>
      <c r="M95" s="132">
        <v>3.46</v>
      </c>
      <c r="N95" s="132">
        <v>6.28</v>
      </c>
      <c r="O95" s="132">
        <v>11.68</v>
      </c>
      <c r="P95" s="52"/>
    </row>
    <row r="96" spans="1:16" x14ac:dyDescent="0.25">
      <c r="A96" s="51"/>
      <c r="C96" s="182" t="s">
        <v>212</v>
      </c>
      <c r="D96" s="194">
        <v>1.1459999999999999</v>
      </c>
      <c r="E96" s="188"/>
      <c r="F96" s="250">
        <v>43008</v>
      </c>
      <c r="G96" s="152">
        <v>63592.39</v>
      </c>
      <c r="H96" s="152">
        <v>63592.39</v>
      </c>
      <c r="I96" s="152">
        <v>63592.39</v>
      </c>
      <c r="J96" s="132">
        <v>181.96</v>
      </c>
      <c r="K96" s="55"/>
      <c r="L96" s="210">
        <f t="shared" si="3"/>
        <v>510.51</v>
      </c>
      <c r="M96" s="132">
        <v>82.56</v>
      </c>
      <c r="N96" s="132">
        <v>100.06</v>
      </c>
      <c r="O96" s="132">
        <v>145.93</v>
      </c>
      <c r="P96" s="57"/>
    </row>
    <row r="97" spans="1:16" x14ac:dyDescent="0.25">
      <c r="A97" s="56"/>
      <c r="C97" s="181" t="s">
        <v>42</v>
      </c>
      <c r="D97" s="194">
        <v>1.1459999999999999</v>
      </c>
      <c r="E97" s="188"/>
      <c r="F97" s="250">
        <v>43008</v>
      </c>
      <c r="G97" s="152">
        <v>14280</v>
      </c>
      <c r="H97" s="152">
        <v>14280</v>
      </c>
      <c r="I97" s="152">
        <v>14280</v>
      </c>
      <c r="J97" s="132" t="s">
        <v>109</v>
      </c>
      <c r="K97" s="55"/>
      <c r="L97" s="132" t="s">
        <v>109</v>
      </c>
      <c r="M97" s="132" t="s">
        <v>109</v>
      </c>
      <c r="N97" s="132" t="s">
        <v>109</v>
      </c>
      <c r="O97" s="132" t="s">
        <v>109</v>
      </c>
      <c r="P97" s="57"/>
    </row>
    <row r="98" spans="1:16" s="87" customFormat="1" x14ac:dyDescent="0.25">
      <c r="A98" s="57"/>
      <c r="B98" s="160"/>
      <c r="C98" s="181" t="s">
        <v>110</v>
      </c>
      <c r="D98" s="194">
        <v>1.1459999999999999</v>
      </c>
      <c r="E98" s="188"/>
      <c r="F98" s="53">
        <v>43008</v>
      </c>
      <c r="G98" s="153">
        <v>664351.85</v>
      </c>
      <c r="H98" s="153">
        <v>664351.85</v>
      </c>
      <c r="I98" s="153">
        <v>664351.85</v>
      </c>
      <c r="J98" s="132">
        <v>1914.46</v>
      </c>
      <c r="K98" s="54"/>
      <c r="L98" s="210">
        <f>SUM(J98+M98+N98+O98)</f>
        <v>5296.9400000000005</v>
      </c>
      <c r="M98" s="132">
        <v>779.21</v>
      </c>
      <c r="N98" s="132">
        <v>1058.8499999999999</v>
      </c>
      <c r="O98" s="132">
        <v>1544.42</v>
      </c>
      <c r="P98" s="57"/>
    </row>
    <row r="99" spans="1:16" x14ac:dyDescent="0.25">
      <c r="A99" s="56"/>
      <c r="C99" s="181" t="s">
        <v>43</v>
      </c>
      <c r="D99" s="194">
        <v>1.1459999999999999</v>
      </c>
      <c r="E99" s="188"/>
      <c r="F99" s="53">
        <v>43008</v>
      </c>
      <c r="G99" s="153">
        <v>243120.79</v>
      </c>
      <c r="H99" s="153">
        <v>243120.79</v>
      </c>
      <c r="I99" s="153">
        <v>243120.79</v>
      </c>
      <c r="J99" s="132">
        <v>660.81</v>
      </c>
      <c r="K99" s="54"/>
      <c r="L99" s="210">
        <f>SUM(J99+M99+N99+O99)</f>
        <v>1961.6899999999998</v>
      </c>
      <c r="M99" s="132">
        <v>333.55</v>
      </c>
      <c r="N99" s="132">
        <v>418.55</v>
      </c>
      <c r="O99" s="132">
        <v>548.78</v>
      </c>
      <c r="P99" s="57"/>
    </row>
    <row r="100" spans="1:16" x14ac:dyDescent="0.25">
      <c r="A100" s="56"/>
      <c r="C100" s="181" t="s">
        <v>97</v>
      </c>
      <c r="D100" s="194">
        <v>1.1459999999999999</v>
      </c>
      <c r="E100" s="188"/>
      <c r="F100" s="53">
        <v>43008</v>
      </c>
      <c r="G100" s="54">
        <v>1448203.48</v>
      </c>
      <c r="H100" s="54">
        <v>1448203.48</v>
      </c>
      <c r="I100" s="54">
        <v>1448203.48</v>
      </c>
      <c r="J100" s="132" t="s">
        <v>109</v>
      </c>
      <c r="K100" s="55"/>
      <c r="L100" s="132" t="s">
        <v>109</v>
      </c>
      <c r="M100" s="132" t="s">
        <v>109</v>
      </c>
      <c r="N100" s="132" t="s">
        <v>109</v>
      </c>
      <c r="O100" s="132" t="s">
        <v>109</v>
      </c>
      <c r="P100" s="57"/>
    </row>
    <row r="101" spans="1:16" x14ac:dyDescent="0.25">
      <c r="A101" s="51"/>
      <c r="C101" s="182" t="s">
        <v>44</v>
      </c>
      <c r="D101" s="194">
        <v>1.1459999999999999</v>
      </c>
      <c r="E101" s="188"/>
      <c r="F101" s="53">
        <v>43008</v>
      </c>
      <c r="G101" s="153">
        <v>125968.4</v>
      </c>
      <c r="H101" s="153">
        <v>125968.4</v>
      </c>
      <c r="I101" s="153">
        <v>125968.4</v>
      </c>
      <c r="J101" s="132">
        <v>261.74</v>
      </c>
      <c r="K101" s="54"/>
      <c r="L101" s="210">
        <f>SUM(J101+M101+N101+O101)</f>
        <v>718.28</v>
      </c>
      <c r="M101" s="132">
        <v>112.75</v>
      </c>
      <c r="N101" s="132">
        <v>153</v>
      </c>
      <c r="O101" s="132">
        <v>190.79</v>
      </c>
      <c r="P101" s="52"/>
    </row>
    <row r="102" spans="1:16" x14ac:dyDescent="0.25">
      <c r="A102" s="56"/>
      <c r="C102" s="181" t="s">
        <v>45</v>
      </c>
      <c r="D102" s="194">
        <v>1.1459999999999999</v>
      </c>
      <c r="E102" s="188"/>
      <c r="F102" s="53">
        <v>43008</v>
      </c>
      <c r="G102" s="153">
        <v>154886.62</v>
      </c>
      <c r="H102" s="153">
        <v>154886.62</v>
      </c>
      <c r="I102" s="153">
        <v>154886.62</v>
      </c>
      <c r="J102" s="132">
        <v>546.66</v>
      </c>
      <c r="K102" s="54"/>
      <c r="L102" s="210">
        <f>SUM(J102+M102+N102+O102)</f>
        <v>1494.74</v>
      </c>
      <c r="M102" s="132">
        <v>205.67</v>
      </c>
      <c r="N102" s="132">
        <v>282.74</v>
      </c>
      <c r="O102" s="132">
        <v>459.67</v>
      </c>
      <c r="P102" s="57"/>
    </row>
    <row r="103" spans="1:16" s="4" customFormat="1" ht="12" customHeight="1" x14ac:dyDescent="0.25">
      <c r="A103" s="56"/>
      <c r="B103" s="160"/>
      <c r="C103" s="181" t="s">
        <v>46</v>
      </c>
      <c r="D103" s="194">
        <v>1.1459999999999999</v>
      </c>
      <c r="E103" s="188"/>
      <c r="F103" s="53">
        <v>43008</v>
      </c>
      <c r="G103" s="153">
        <v>1144276.24</v>
      </c>
      <c r="H103" s="153">
        <v>1144276.24</v>
      </c>
      <c r="I103" s="153">
        <v>1144276.24</v>
      </c>
      <c r="J103" s="132">
        <v>3472.75</v>
      </c>
      <c r="K103" s="54"/>
      <c r="L103" s="210">
        <f>SUM(J103+M103+N103+O103)</f>
        <v>9424.02</v>
      </c>
      <c r="M103" s="132">
        <v>1295.95</v>
      </c>
      <c r="N103" s="132">
        <v>1882.07</v>
      </c>
      <c r="O103" s="132">
        <v>2773.25</v>
      </c>
      <c r="P103" s="57"/>
    </row>
    <row r="104" spans="1:16" s="42" customFormat="1" ht="9" customHeight="1" x14ac:dyDescent="0.25">
      <c r="A104" s="56"/>
      <c r="B104" s="160"/>
      <c r="C104" s="181" t="s">
        <v>47</v>
      </c>
      <c r="D104" s="194">
        <v>1.1459999999999999</v>
      </c>
      <c r="E104" s="188"/>
      <c r="F104" s="53">
        <v>43008</v>
      </c>
      <c r="G104" s="153">
        <v>41289.32</v>
      </c>
      <c r="H104" s="153">
        <v>41289.32</v>
      </c>
      <c r="I104" s="153">
        <v>41289.32</v>
      </c>
      <c r="J104" s="132">
        <v>117.83</v>
      </c>
      <c r="K104" s="54"/>
      <c r="L104" s="210">
        <f t="shared" ref="L104:L105" si="4">SUM(J104+M104+N104+O104)</f>
        <v>317.95</v>
      </c>
      <c r="M104" s="132">
        <v>44.86</v>
      </c>
      <c r="N104" s="132">
        <v>62.3</v>
      </c>
      <c r="O104" s="132">
        <v>92.96</v>
      </c>
      <c r="P104" s="57"/>
    </row>
    <row r="105" spans="1:16" s="52" customFormat="1" ht="8.4" x14ac:dyDescent="0.15">
      <c r="A105" s="56"/>
      <c r="B105" s="165"/>
      <c r="C105" s="181" t="s">
        <v>48</v>
      </c>
      <c r="D105" s="194">
        <v>1.1459999999999999</v>
      </c>
      <c r="E105" s="188"/>
      <c r="F105" s="53">
        <v>43008</v>
      </c>
      <c r="G105" s="153">
        <v>133111.93</v>
      </c>
      <c r="H105" s="153">
        <v>133111.93</v>
      </c>
      <c r="I105" s="153">
        <v>133111.93</v>
      </c>
      <c r="J105" s="132">
        <v>380.89</v>
      </c>
      <c r="K105" s="54"/>
      <c r="L105" s="210">
        <f t="shared" si="4"/>
        <v>1056.8399999999999</v>
      </c>
      <c r="M105" s="132">
        <v>158.41</v>
      </c>
      <c r="N105" s="132">
        <v>212.09</v>
      </c>
      <c r="O105" s="132">
        <v>305.45</v>
      </c>
      <c r="P105" s="57"/>
    </row>
    <row r="106" spans="1:16" s="52" customFormat="1" ht="8.4" x14ac:dyDescent="0.15">
      <c r="A106" s="56"/>
      <c r="B106" s="160"/>
      <c r="C106" s="181" t="s">
        <v>98</v>
      </c>
      <c r="D106" s="194">
        <v>1.1459999999999999</v>
      </c>
      <c r="E106" s="188"/>
      <c r="F106" s="53">
        <v>43008</v>
      </c>
      <c r="G106" s="54">
        <v>1455</v>
      </c>
      <c r="H106" s="54">
        <v>1455</v>
      </c>
      <c r="I106" s="54">
        <v>1455</v>
      </c>
      <c r="J106" s="132" t="s">
        <v>109</v>
      </c>
      <c r="K106" s="54"/>
      <c r="L106" s="132" t="s">
        <v>109</v>
      </c>
      <c r="M106" s="132" t="s">
        <v>109</v>
      </c>
      <c r="N106" s="132" t="s">
        <v>109</v>
      </c>
      <c r="O106" s="132" t="s">
        <v>109</v>
      </c>
      <c r="P106" s="57"/>
    </row>
    <row r="107" spans="1:16" s="57" customFormat="1" ht="8.4" x14ac:dyDescent="0.15">
      <c r="A107" s="56"/>
      <c r="B107" s="165"/>
      <c r="C107" s="181" t="s">
        <v>90</v>
      </c>
      <c r="D107" s="194">
        <v>1.1459999999999999</v>
      </c>
      <c r="E107" s="188"/>
      <c r="F107" s="53">
        <v>43008</v>
      </c>
      <c r="G107" s="54">
        <v>1</v>
      </c>
      <c r="H107" s="54">
        <v>1</v>
      </c>
      <c r="I107" s="54">
        <v>1</v>
      </c>
      <c r="J107" s="132" t="s">
        <v>109</v>
      </c>
      <c r="K107" s="54"/>
      <c r="L107" s="132" t="s">
        <v>109</v>
      </c>
      <c r="M107" s="132" t="s">
        <v>109</v>
      </c>
      <c r="N107" s="132" t="s">
        <v>109</v>
      </c>
      <c r="O107" s="132" t="s">
        <v>109</v>
      </c>
    </row>
    <row r="108" spans="1:16" s="57" customFormat="1" ht="8.4" x14ac:dyDescent="0.15">
      <c r="A108" s="56"/>
      <c r="B108" s="160"/>
      <c r="C108" s="181" t="s">
        <v>49</v>
      </c>
      <c r="D108" s="194">
        <v>1.1459999999999999</v>
      </c>
      <c r="E108" s="188"/>
      <c r="F108" s="53">
        <v>43008</v>
      </c>
      <c r="G108" s="153">
        <v>1298371.8899999999</v>
      </c>
      <c r="H108" s="153">
        <v>1298371.8899999999</v>
      </c>
      <c r="I108" s="153">
        <v>1298371.8899999999</v>
      </c>
      <c r="J108" s="132" t="s">
        <v>109</v>
      </c>
      <c r="K108" s="54"/>
      <c r="L108" s="132" t="s">
        <v>109</v>
      </c>
      <c r="M108" s="132" t="s">
        <v>109</v>
      </c>
      <c r="N108" s="132" t="s">
        <v>109</v>
      </c>
      <c r="O108" s="132" t="s">
        <v>109</v>
      </c>
    </row>
    <row r="109" spans="1:16" s="57" customFormat="1" ht="8.4" x14ac:dyDescent="0.15">
      <c r="A109" s="56"/>
      <c r="B109" s="160"/>
      <c r="C109" s="181" t="s">
        <v>50</v>
      </c>
      <c r="D109" s="194">
        <v>1.1459999999999999</v>
      </c>
      <c r="E109" s="188"/>
      <c r="F109" s="53">
        <v>43008</v>
      </c>
      <c r="G109" s="153">
        <v>110506.03</v>
      </c>
      <c r="H109" s="153">
        <v>110506.03</v>
      </c>
      <c r="I109" s="153">
        <v>110506.03</v>
      </c>
      <c r="J109" s="132">
        <v>320.41000000000003</v>
      </c>
      <c r="K109" s="54"/>
      <c r="L109" s="210">
        <f>SUM(J109+M109+N109+O109)</f>
        <v>864.91000000000008</v>
      </c>
      <c r="M109" s="132">
        <v>117.91</v>
      </c>
      <c r="N109" s="132">
        <v>172.05</v>
      </c>
      <c r="O109" s="132">
        <v>254.54</v>
      </c>
    </row>
    <row r="110" spans="1:16" s="57" customFormat="1" ht="8.4" x14ac:dyDescent="0.15">
      <c r="A110" s="56"/>
      <c r="B110" s="160"/>
      <c r="C110" s="181" t="s">
        <v>51</v>
      </c>
      <c r="D110" s="194">
        <v>1.1459999999999999</v>
      </c>
      <c r="E110" s="188"/>
      <c r="F110" s="53">
        <v>43008</v>
      </c>
      <c r="G110" s="153">
        <v>219334.07</v>
      </c>
      <c r="H110" s="153">
        <v>219334.07</v>
      </c>
      <c r="I110" s="153">
        <v>219334.07</v>
      </c>
      <c r="J110" s="132" t="s">
        <v>109</v>
      </c>
      <c r="K110" s="54"/>
      <c r="L110" s="132" t="s">
        <v>109</v>
      </c>
      <c r="M110" s="132" t="s">
        <v>109</v>
      </c>
      <c r="N110" s="132" t="s">
        <v>109</v>
      </c>
      <c r="O110" s="132" t="s">
        <v>109</v>
      </c>
    </row>
    <row r="111" spans="1:16" s="52" customFormat="1" ht="8.4" x14ac:dyDescent="0.15">
      <c r="A111" s="56"/>
      <c r="B111" s="160"/>
      <c r="C111" s="181" t="s">
        <v>52</v>
      </c>
      <c r="D111" s="194">
        <v>1.1459999999999999</v>
      </c>
      <c r="E111" s="188"/>
      <c r="F111" s="53">
        <v>43008</v>
      </c>
      <c r="G111" s="153">
        <v>37862.15</v>
      </c>
      <c r="H111" s="153">
        <v>37862.15</v>
      </c>
      <c r="I111" s="153">
        <v>37862.15</v>
      </c>
      <c r="J111" s="132">
        <v>108.34</v>
      </c>
      <c r="K111" s="54"/>
      <c r="L111" s="210">
        <f>+SUM(J111+M111+N111+O111)</f>
        <v>298.51</v>
      </c>
      <c r="M111" s="132">
        <v>43.71</v>
      </c>
      <c r="N111" s="132">
        <v>59.58</v>
      </c>
      <c r="O111" s="132">
        <v>86.88</v>
      </c>
      <c r="P111" s="57"/>
    </row>
    <row r="112" spans="1:16" s="57" customFormat="1" ht="8.4" x14ac:dyDescent="0.15">
      <c r="A112" s="56"/>
      <c r="B112" s="160"/>
      <c r="C112" s="181" t="s">
        <v>53</v>
      </c>
      <c r="D112" s="194">
        <v>1.1459999999999999</v>
      </c>
      <c r="E112" s="188"/>
      <c r="F112" s="53">
        <v>43008</v>
      </c>
      <c r="G112" s="54">
        <v>366382.61</v>
      </c>
      <c r="H112" s="54">
        <v>366382.61</v>
      </c>
      <c r="I112" s="54">
        <v>366382.61</v>
      </c>
      <c r="J112" s="132">
        <v>1049.3699999999999</v>
      </c>
      <c r="K112" s="55"/>
      <c r="L112" s="210">
        <f>SUM(J112+M112+N112+O112)</f>
        <v>2891.8</v>
      </c>
      <c r="M112" s="132">
        <v>423.83</v>
      </c>
      <c r="N112" s="132">
        <v>577.04999999999995</v>
      </c>
      <c r="O112" s="132">
        <v>841.55</v>
      </c>
    </row>
    <row r="113" spans="1:16" s="57" customFormat="1" ht="8.4" x14ac:dyDescent="0.15">
      <c r="A113" s="51"/>
      <c r="B113" s="160"/>
      <c r="C113" s="181" t="s">
        <v>54</v>
      </c>
      <c r="D113" s="194">
        <v>1.1459999999999999</v>
      </c>
      <c r="E113" s="188"/>
      <c r="F113" s="53">
        <v>43008</v>
      </c>
      <c r="G113" s="153">
        <v>1082.52</v>
      </c>
      <c r="H113" s="153">
        <v>1082.52</v>
      </c>
      <c r="I113" s="153">
        <v>1082.52</v>
      </c>
      <c r="J113" s="132" t="s">
        <v>109</v>
      </c>
      <c r="K113" s="54"/>
      <c r="L113" s="132" t="s">
        <v>109</v>
      </c>
      <c r="M113" s="132" t="s">
        <v>109</v>
      </c>
      <c r="N113" s="132" t="s">
        <v>109</v>
      </c>
      <c r="O113" s="132" t="s">
        <v>109</v>
      </c>
      <c r="P113" s="52"/>
    </row>
    <row r="114" spans="1:16" s="57" customFormat="1" ht="8.4" x14ac:dyDescent="0.15">
      <c r="A114" s="56"/>
      <c r="B114" s="160"/>
      <c r="C114" s="181" t="s">
        <v>55</v>
      </c>
      <c r="D114" s="194">
        <v>1.1459999999999999</v>
      </c>
      <c r="E114" s="188"/>
      <c r="F114" s="53">
        <v>43008</v>
      </c>
      <c r="G114" s="54">
        <v>781900.48</v>
      </c>
      <c r="H114" s="54">
        <v>781900.48</v>
      </c>
      <c r="I114" s="54">
        <v>781900.48</v>
      </c>
      <c r="J114" s="132">
        <v>1845.49</v>
      </c>
      <c r="K114" s="55"/>
      <c r="L114" s="210">
        <f t="shared" ref="L114:L118" si="5">SUM(J114+M114+N114+O114)</f>
        <v>4280.42</v>
      </c>
      <c r="M114" s="132">
        <v>1062.5</v>
      </c>
      <c r="N114" s="132">
        <v>545.41</v>
      </c>
      <c r="O114" s="132">
        <v>827.02</v>
      </c>
    </row>
    <row r="115" spans="1:16" s="57" customFormat="1" ht="8.4" x14ac:dyDescent="0.15">
      <c r="A115" s="51"/>
      <c r="B115" s="160"/>
      <c r="C115" s="181" t="s">
        <v>56</v>
      </c>
      <c r="D115" s="194">
        <v>1.1459999999999999</v>
      </c>
      <c r="E115" s="188"/>
      <c r="F115" s="53">
        <v>43008</v>
      </c>
      <c r="G115" s="54">
        <v>53783.77</v>
      </c>
      <c r="H115" s="54">
        <v>53783.77</v>
      </c>
      <c r="I115" s="54">
        <v>53783.77</v>
      </c>
      <c r="J115" s="52">
        <v>154.05000000000001</v>
      </c>
      <c r="K115" s="54"/>
      <c r="L115" s="210">
        <f t="shared" si="5"/>
        <v>423.69</v>
      </c>
      <c r="M115" s="52">
        <v>61.01</v>
      </c>
      <c r="N115" s="52">
        <v>84.95</v>
      </c>
      <c r="O115" s="52">
        <v>123.68</v>
      </c>
      <c r="P115" s="52"/>
    </row>
    <row r="116" spans="1:16" s="57" customFormat="1" x14ac:dyDescent="0.25">
      <c r="A116" s="56"/>
      <c r="B116" s="160"/>
      <c r="C116" s="183"/>
      <c r="D116" s="191"/>
      <c r="F116" s="53"/>
      <c r="G116" s="216">
        <f>SUM(G94:G115)</f>
        <v>8528652.9299999997</v>
      </c>
      <c r="H116" s="216">
        <f>SUM(H94:H115)</f>
        <v>8528652.9299999997</v>
      </c>
      <c r="I116" s="216">
        <f>SUM(I94:I115)</f>
        <v>8528652.9299999997</v>
      </c>
      <c r="J116" s="217">
        <f>SUM(J94:J115)</f>
        <v>14294.089999999998</v>
      </c>
      <c r="K116" s="218"/>
      <c r="L116" s="219">
        <f t="shared" si="5"/>
        <v>38761.969999999994</v>
      </c>
      <c r="M116" s="217">
        <f>SUM(M94:M115)</f>
        <v>6228.57</v>
      </c>
      <c r="N116" s="217">
        <f>SUM(N94:N115)</f>
        <v>7421.57</v>
      </c>
      <c r="O116" s="217">
        <f>SUM(O94:O115)</f>
        <v>10817.74</v>
      </c>
      <c r="P116"/>
    </row>
    <row r="117" spans="1:16" s="57" customFormat="1" ht="8.25" customHeight="1" x14ac:dyDescent="0.25">
      <c r="A117" s="240" t="s">
        <v>227</v>
      </c>
      <c r="B117" s="242"/>
      <c r="C117" s="243"/>
      <c r="D117" s="191"/>
      <c r="F117" s="53"/>
      <c r="G117" s="58"/>
      <c r="H117" s="228"/>
      <c r="I117" s="149"/>
      <c r="J117" s="132"/>
      <c r="K117" s="54"/>
      <c r="L117" s="251"/>
      <c r="M117" s="132"/>
      <c r="N117" s="132"/>
      <c r="O117" s="132"/>
      <c r="P117"/>
    </row>
    <row r="118" spans="1:16" s="57" customFormat="1" ht="13.8" thickBot="1" x14ac:dyDescent="0.3">
      <c r="A118" s="240" t="s">
        <v>228</v>
      </c>
      <c r="B118" s="242"/>
      <c r="C118" s="241"/>
      <c r="D118" s="197"/>
      <c r="E118" s="124"/>
      <c r="F118" s="126"/>
      <c r="G118" s="244">
        <v>96100246.819999993</v>
      </c>
      <c r="H118" s="245">
        <v>96104850.579999998</v>
      </c>
      <c r="I118" s="246">
        <v>96097388.180000007</v>
      </c>
      <c r="J118" s="201">
        <v>311957.39</v>
      </c>
      <c r="K118" s="200"/>
      <c r="L118" s="211">
        <f t="shared" si="5"/>
        <v>853164.68000000017</v>
      </c>
      <c r="M118" s="201">
        <v>77204.160000000003</v>
      </c>
      <c r="N118" s="201">
        <v>160809.67000000001</v>
      </c>
      <c r="O118" s="201">
        <v>303193.46000000002</v>
      </c>
      <c r="P118"/>
    </row>
    <row r="119" spans="1:16" s="57" customFormat="1" ht="13.8" thickTop="1" x14ac:dyDescent="0.25">
      <c r="A119" s="124" t="s">
        <v>57</v>
      </c>
      <c r="B119" s="160"/>
      <c r="C119" s="177"/>
      <c r="D119" s="191"/>
      <c r="E119" s="26"/>
      <c r="F119" s="59"/>
      <c r="G119" s="28"/>
      <c r="H119" s="229"/>
      <c r="I119" s="29"/>
      <c r="J119" s="131"/>
      <c r="K119" s="3"/>
      <c r="L119" s="13"/>
      <c r="M119" s="131"/>
      <c r="N119" s="131"/>
      <c r="O119" s="131"/>
      <c r="P119"/>
    </row>
    <row r="120" spans="1:16" s="57" customFormat="1" x14ac:dyDescent="0.25">
      <c r="A120" s="26"/>
      <c r="B120" s="160"/>
      <c r="C120" s="176"/>
      <c r="D120" s="187"/>
      <c r="E120" s="87"/>
      <c r="F120" s="86"/>
      <c r="G120" s="30"/>
      <c r="H120" s="224"/>
      <c r="I120" s="28"/>
      <c r="J120" s="131"/>
      <c r="K120" s="31"/>
      <c r="L120" s="172"/>
      <c r="M120" s="131"/>
      <c r="N120" s="131"/>
      <c r="O120" s="131"/>
      <c r="P120"/>
    </row>
    <row r="121" spans="1:16" s="57" customFormat="1" x14ac:dyDescent="0.25">
      <c r="A121" s="42"/>
      <c r="B121" s="160"/>
      <c r="C121" s="177"/>
      <c r="D121" s="193"/>
      <c r="E121" s="26"/>
      <c r="F121" s="27"/>
      <c r="G121" s="28"/>
      <c r="H121" s="229"/>
      <c r="I121" s="29"/>
      <c r="J121" s="131"/>
      <c r="K121" s="3"/>
      <c r="L121" s="13"/>
      <c r="M121" s="131"/>
      <c r="N121" s="131"/>
      <c r="O121" s="131"/>
      <c r="P121"/>
    </row>
    <row r="122" spans="1:16" s="57" customFormat="1" x14ac:dyDescent="0.25">
      <c r="A122" s="26"/>
      <c r="B122" s="160"/>
      <c r="C122" s="181"/>
      <c r="D122" s="191"/>
      <c r="F122" s="53"/>
      <c r="G122" s="90"/>
      <c r="H122" s="228"/>
      <c r="I122" s="89"/>
      <c r="J122" s="132"/>
      <c r="K122" s="3"/>
      <c r="L122" s="13"/>
      <c r="M122" s="132"/>
      <c r="N122" s="132"/>
      <c r="O122" s="132"/>
      <c r="P122"/>
    </row>
    <row r="123" spans="1:16" s="52" customFormat="1" x14ac:dyDescent="0.25">
      <c r="A123" s="56"/>
      <c r="B123" s="160"/>
      <c r="C123" s="181"/>
      <c r="D123" s="191"/>
      <c r="E123" s="57"/>
      <c r="F123" s="53"/>
      <c r="G123" s="90"/>
      <c r="H123" s="228"/>
      <c r="I123" s="89"/>
      <c r="J123" s="132"/>
      <c r="K123" s="3"/>
      <c r="L123" s="13"/>
      <c r="M123" s="132"/>
      <c r="N123" s="132"/>
      <c r="O123" s="132"/>
      <c r="P123"/>
    </row>
    <row r="124" spans="1:16" s="57" customFormat="1" ht="8.4" customHeight="1" x14ac:dyDescent="0.25">
      <c r="A124" s="56"/>
      <c r="B124" s="160"/>
      <c r="C124" s="181"/>
      <c r="D124" s="191"/>
      <c r="F124" s="53"/>
      <c r="G124" s="90"/>
      <c r="H124" s="228"/>
      <c r="I124" s="89"/>
      <c r="J124" s="132"/>
      <c r="K124" s="3"/>
      <c r="L124" s="13"/>
      <c r="M124" s="132"/>
      <c r="N124" s="132"/>
      <c r="O124" s="132"/>
      <c r="P124"/>
    </row>
    <row r="125" spans="1:16" s="52" customFormat="1" ht="9.6" customHeight="1" x14ac:dyDescent="0.25">
      <c r="A125" s="56"/>
      <c r="B125" s="160"/>
      <c r="C125" s="181"/>
      <c r="D125" s="191"/>
      <c r="E125" s="26"/>
      <c r="F125" s="27"/>
      <c r="G125" s="28"/>
      <c r="H125" s="229"/>
      <c r="I125" s="29"/>
      <c r="J125" s="132"/>
      <c r="K125" s="3"/>
      <c r="L125" s="13"/>
      <c r="M125" s="132"/>
      <c r="N125" s="132"/>
      <c r="O125" s="132"/>
      <c r="P125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cellWatches>
    <cellWatch r="C5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7"/>
  <sheetViews>
    <sheetView tabSelected="1" topLeftCell="A80" zoomScaleNormal="100" workbookViewId="0">
      <selection activeCell="D109" sqref="D109"/>
    </sheetView>
  </sheetViews>
  <sheetFormatPr defaultColWidth="9.109375" defaultRowHeight="13.2" outlineLevelRow="1" x14ac:dyDescent="0.25"/>
  <cols>
    <col min="1" max="1" width="21.6640625" style="60" customWidth="1"/>
    <col min="2" max="2" width="15" style="60" customWidth="1"/>
    <col min="3" max="3" width="11.5546875" style="63" customWidth="1"/>
    <col min="4" max="4" width="11.5546875" style="93" customWidth="1"/>
    <col min="5" max="5" width="2.33203125" style="60" customWidth="1"/>
    <col min="6" max="6" width="16.109375" style="22" bestFit="1" customWidth="1"/>
    <col min="7" max="7" width="8.109375" style="61" customWidth="1"/>
    <col min="8" max="8" width="15" style="22" customWidth="1"/>
    <col min="9" max="9" width="1.5546875" style="64" customWidth="1"/>
    <col min="10" max="10" width="16.109375" style="22" bestFit="1" customWidth="1"/>
    <col min="11" max="11" width="9.44140625" style="61" bestFit="1" customWidth="1"/>
    <col min="12" max="12" width="17.5546875" style="22" customWidth="1"/>
    <col min="13" max="13" width="1.44140625" style="22" customWidth="1"/>
    <col min="14" max="14" width="16.33203125" style="121" customWidth="1"/>
    <col min="15" max="16384" width="9.109375" style="84"/>
  </cols>
  <sheetData>
    <row r="1" spans="1:256" x14ac:dyDescent="0.25">
      <c r="A1"/>
      <c r="B1" s="62"/>
      <c r="I1" s="119"/>
      <c r="M1" s="117"/>
    </row>
    <row r="2" spans="1:256" s="101" customFormat="1" x14ac:dyDescent="0.25">
      <c r="B2" s="105"/>
      <c r="C2" s="100"/>
      <c r="D2" s="99"/>
      <c r="E2" s="99"/>
      <c r="F2" s="71"/>
      <c r="G2" s="108">
        <v>42887</v>
      </c>
      <c r="H2" s="71"/>
      <c r="I2" s="114"/>
      <c r="J2" s="71"/>
      <c r="K2" s="108">
        <v>42979</v>
      </c>
      <c r="L2" s="71"/>
      <c r="M2" s="114"/>
      <c r="N2" s="121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</row>
    <row r="3" spans="1:256" s="101" customFormat="1" x14ac:dyDescent="0.25">
      <c r="A3" s="99"/>
      <c r="B3" s="99"/>
      <c r="C3" s="100"/>
      <c r="D3" s="99"/>
      <c r="E3" s="99"/>
      <c r="F3" s="71"/>
      <c r="G3" s="102"/>
      <c r="H3" s="71"/>
      <c r="I3" s="114"/>
      <c r="J3" s="71"/>
      <c r="K3" s="102"/>
      <c r="L3" s="71"/>
      <c r="M3" s="114"/>
      <c r="N3" s="121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pans="1:256" s="101" customFormat="1" x14ac:dyDescent="0.25">
      <c r="A4" s="99" t="s">
        <v>58</v>
      </c>
      <c r="B4" s="106" t="s">
        <v>20</v>
      </c>
      <c r="C4" s="100" t="s">
        <v>21</v>
      </c>
      <c r="D4" s="99" t="s">
        <v>59</v>
      </c>
      <c r="E4" s="99"/>
      <c r="F4" s="71" t="s">
        <v>60</v>
      </c>
      <c r="G4" s="102" t="s">
        <v>61</v>
      </c>
      <c r="H4" s="71"/>
      <c r="I4" s="114"/>
      <c r="J4" s="71" t="s">
        <v>60</v>
      </c>
      <c r="K4" s="102" t="s">
        <v>61</v>
      </c>
      <c r="L4" s="71"/>
      <c r="M4" s="114"/>
      <c r="N4" s="121" t="s">
        <v>62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pans="1:256" s="101" customFormat="1" ht="13.5" customHeight="1" x14ac:dyDescent="0.25">
      <c r="A5" s="99"/>
      <c r="B5" s="106" t="s">
        <v>28</v>
      </c>
      <c r="C5" s="100" t="s">
        <v>29</v>
      </c>
      <c r="D5" s="99" t="s">
        <v>63</v>
      </c>
      <c r="E5" s="99"/>
      <c r="F5" s="71" t="s">
        <v>64</v>
      </c>
      <c r="G5" s="102" t="s">
        <v>65</v>
      </c>
      <c r="H5" s="71" t="s">
        <v>66</v>
      </c>
      <c r="I5" s="114"/>
      <c r="J5" s="71" t="s">
        <v>64</v>
      </c>
      <c r="K5" s="102" t="s">
        <v>65</v>
      </c>
      <c r="L5" s="71" t="s">
        <v>66</v>
      </c>
      <c r="M5" s="114"/>
      <c r="N5" s="121" t="s">
        <v>18</v>
      </c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s="101" customFormat="1" ht="5.25" customHeight="1" x14ac:dyDescent="0.25">
      <c r="A6" s="111"/>
      <c r="B6" s="112"/>
      <c r="C6" s="113"/>
      <c r="D6" s="111"/>
      <c r="E6" s="111"/>
      <c r="F6" s="114"/>
      <c r="G6" s="120"/>
      <c r="H6" s="114"/>
      <c r="I6" s="114"/>
      <c r="J6" s="114"/>
      <c r="K6" s="120"/>
      <c r="L6" s="114"/>
      <c r="M6" s="114"/>
      <c r="N6" s="122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pans="1:256" s="14" customFormat="1" outlineLevel="1" x14ac:dyDescent="0.25">
      <c r="A7" s="43" t="s">
        <v>36</v>
      </c>
      <c r="B7" s="60" t="s">
        <v>221</v>
      </c>
      <c r="C7" s="80"/>
      <c r="D7" s="94">
        <v>43008</v>
      </c>
      <c r="E7" s="65"/>
      <c r="F7" s="22">
        <v>6949692.3899999997</v>
      </c>
      <c r="G7" s="157">
        <f>+H7/F7</f>
        <v>1</v>
      </c>
      <c r="H7" s="22">
        <v>6949692.3899999997</v>
      </c>
      <c r="I7" s="119" t="s">
        <v>68</v>
      </c>
      <c r="J7" s="22">
        <v>875247.32</v>
      </c>
      <c r="K7" s="157">
        <f>+L7/J7</f>
        <v>1</v>
      </c>
      <c r="L7" s="22">
        <v>875247.32</v>
      </c>
      <c r="M7" s="117"/>
      <c r="N7" s="23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s="14" customFormat="1" outlineLevel="1" x14ac:dyDescent="0.25">
      <c r="A8" s="43"/>
      <c r="B8" s="43" t="s">
        <v>67</v>
      </c>
      <c r="C8" s="80"/>
      <c r="D8" s="94">
        <v>43008</v>
      </c>
      <c r="E8" s="65"/>
      <c r="F8" s="22">
        <v>800</v>
      </c>
      <c r="G8" s="157">
        <f t="shared" ref="G8:G9" si="0">+H8/F8</f>
        <v>1</v>
      </c>
      <c r="H8" s="22">
        <v>800</v>
      </c>
      <c r="I8" s="119" t="s">
        <v>68</v>
      </c>
      <c r="J8" s="22">
        <v>800</v>
      </c>
      <c r="K8" s="157">
        <f t="shared" ref="K8:K9" si="1">+L8/J8</f>
        <v>1</v>
      </c>
      <c r="L8" s="22">
        <v>800</v>
      </c>
      <c r="M8" s="117"/>
      <c r="N8" s="23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s="14" customFormat="1" outlineLevel="1" x14ac:dyDescent="0.25">
      <c r="A9" s="43"/>
      <c r="B9" s="43" t="s">
        <v>199</v>
      </c>
      <c r="C9" s="80"/>
      <c r="D9" s="94">
        <v>43008</v>
      </c>
      <c r="E9" s="65"/>
      <c r="F9" s="22">
        <v>16000000</v>
      </c>
      <c r="G9" s="157">
        <f t="shared" si="0"/>
        <v>1</v>
      </c>
      <c r="H9" s="22">
        <v>16000000</v>
      </c>
      <c r="I9" s="119" t="s">
        <v>68</v>
      </c>
      <c r="J9" s="22">
        <v>16000000</v>
      </c>
      <c r="K9" s="157">
        <f t="shared" si="1"/>
        <v>1</v>
      </c>
      <c r="L9" s="22">
        <v>16000000</v>
      </c>
      <c r="M9" s="117"/>
      <c r="N9" s="23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pans="1:256" s="14" customFormat="1" outlineLevel="1" x14ac:dyDescent="0.25">
      <c r="A10" s="43"/>
      <c r="B10" s="43" t="s">
        <v>160</v>
      </c>
      <c r="C10" s="80" t="s">
        <v>137</v>
      </c>
      <c r="D10" s="94">
        <v>43024</v>
      </c>
      <c r="E10" s="65"/>
      <c r="F10" s="22">
        <v>248000</v>
      </c>
      <c r="G10" s="158">
        <f t="shared" ref="G10:G23" si="2">H10/F10</f>
        <v>1.0002389919354839</v>
      </c>
      <c r="H10" s="22">
        <v>248059.27</v>
      </c>
      <c r="I10" s="119" t="s">
        <v>68</v>
      </c>
      <c r="J10" s="22">
        <v>248000</v>
      </c>
      <c r="K10" s="158">
        <f t="shared" ref="K10:K84" si="3">L10/J10</f>
        <v>1.0000810080645162</v>
      </c>
      <c r="L10" s="22">
        <v>248020.09</v>
      </c>
      <c r="M10" s="117"/>
      <c r="N10" s="23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s="14" customFormat="1" outlineLevel="1" x14ac:dyDescent="0.25">
      <c r="A11" s="43"/>
      <c r="B11" s="43" t="s">
        <v>133</v>
      </c>
      <c r="C11" s="80" t="s">
        <v>138</v>
      </c>
      <c r="D11" s="94">
        <v>43045</v>
      </c>
      <c r="E11" s="65"/>
      <c r="F11" s="22">
        <v>248000</v>
      </c>
      <c r="G11" s="158">
        <f t="shared" si="2"/>
        <v>1.0002150000000001</v>
      </c>
      <c r="H11" s="22">
        <v>248053.32</v>
      </c>
      <c r="I11" s="119" t="s">
        <v>68</v>
      </c>
      <c r="J11" s="22">
        <v>248000</v>
      </c>
      <c r="K11" s="158">
        <f t="shared" si="3"/>
        <v>1.0001820161290322</v>
      </c>
      <c r="L11" s="22">
        <v>248045.14</v>
      </c>
      <c r="M11" s="117"/>
      <c r="N11" s="23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pans="1:256" s="14" customFormat="1" outlineLevel="1" x14ac:dyDescent="0.25">
      <c r="A12" s="43"/>
      <c r="B12" s="43" t="s">
        <v>161</v>
      </c>
      <c r="C12" s="80" t="s">
        <v>139</v>
      </c>
      <c r="D12" s="94">
        <v>43045</v>
      </c>
      <c r="E12" s="65"/>
      <c r="F12" s="22">
        <v>248000</v>
      </c>
      <c r="G12" s="158">
        <f t="shared" si="2"/>
        <v>1.000213991935484</v>
      </c>
      <c r="H12" s="22">
        <v>248053.07</v>
      </c>
      <c r="I12" s="119" t="s">
        <v>68</v>
      </c>
      <c r="J12" s="22">
        <v>248000</v>
      </c>
      <c r="K12" s="158">
        <f t="shared" si="3"/>
        <v>1.0001820161290322</v>
      </c>
      <c r="L12" s="22">
        <v>248045.14</v>
      </c>
      <c r="M12" s="117"/>
      <c r="N12" s="23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pans="1:256" s="14" customFormat="1" outlineLevel="1" x14ac:dyDescent="0.25">
      <c r="A13" s="43"/>
      <c r="B13" s="43" t="s">
        <v>115</v>
      </c>
      <c r="C13" s="80" t="s">
        <v>140</v>
      </c>
      <c r="D13" s="94">
        <v>43045</v>
      </c>
      <c r="E13" s="65"/>
      <c r="F13" s="22">
        <v>248000</v>
      </c>
      <c r="G13" s="158">
        <f t="shared" si="2"/>
        <v>1.000213991935484</v>
      </c>
      <c r="H13" s="22">
        <v>248053.07</v>
      </c>
      <c r="I13" s="119" t="s">
        <v>68</v>
      </c>
      <c r="J13" s="22">
        <v>248000</v>
      </c>
      <c r="K13" s="158">
        <f t="shared" si="3"/>
        <v>1.0001810080645162</v>
      </c>
      <c r="L13" s="22">
        <v>248044.89</v>
      </c>
      <c r="M13" s="117"/>
      <c r="N13" s="23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pans="1:256" s="14" customFormat="1" outlineLevel="1" x14ac:dyDescent="0.25">
      <c r="A14" s="43"/>
      <c r="B14" s="43" t="s">
        <v>162</v>
      </c>
      <c r="C14" s="80" t="s">
        <v>141</v>
      </c>
      <c r="D14" s="94">
        <v>43110</v>
      </c>
      <c r="E14" s="65"/>
      <c r="F14" s="22">
        <v>1000000</v>
      </c>
      <c r="G14" s="158">
        <f t="shared" si="2"/>
        <v>0.998</v>
      </c>
      <c r="H14" s="22">
        <v>998000</v>
      </c>
      <c r="I14" s="119" t="s">
        <v>68</v>
      </c>
      <c r="J14" s="22">
        <v>1000000</v>
      </c>
      <c r="K14" s="158">
        <f t="shared" si="3"/>
        <v>0.99912000000000001</v>
      </c>
      <c r="L14" s="22">
        <v>999120</v>
      </c>
      <c r="M14" s="117"/>
      <c r="N14" s="23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pans="1:256" s="14" customFormat="1" outlineLevel="1" x14ac:dyDescent="0.25">
      <c r="A15" s="43"/>
      <c r="B15" s="43" t="s">
        <v>163</v>
      </c>
      <c r="C15" s="80" t="s">
        <v>142</v>
      </c>
      <c r="D15" s="94">
        <v>43116</v>
      </c>
      <c r="E15" s="65"/>
      <c r="F15" s="22">
        <v>248000</v>
      </c>
      <c r="G15" s="158">
        <f t="shared" si="2"/>
        <v>1.0012889919354839</v>
      </c>
      <c r="H15" s="22">
        <v>248319.67</v>
      </c>
      <c r="I15" s="119" t="s">
        <v>68</v>
      </c>
      <c r="J15" s="22">
        <v>248000</v>
      </c>
      <c r="K15" s="158">
        <f t="shared" si="3"/>
        <v>1.0008460080645161</v>
      </c>
      <c r="L15" s="22">
        <v>248209.81</v>
      </c>
      <c r="M15" s="117"/>
      <c r="N15" s="23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pans="1:256" s="14" customFormat="1" outlineLevel="1" x14ac:dyDescent="0.25">
      <c r="A16" s="43"/>
      <c r="B16" s="43" t="s">
        <v>164</v>
      </c>
      <c r="C16" s="80" t="s">
        <v>143</v>
      </c>
      <c r="D16" s="94">
        <v>43116</v>
      </c>
      <c r="E16" s="65"/>
      <c r="F16" s="22">
        <v>249000</v>
      </c>
      <c r="G16" s="158">
        <f t="shared" si="2"/>
        <v>0.99950000000000006</v>
      </c>
      <c r="H16" s="22">
        <v>248875.5</v>
      </c>
      <c r="I16" s="119" t="s">
        <v>68</v>
      </c>
      <c r="J16" s="22">
        <v>249000</v>
      </c>
      <c r="K16" s="158">
        <f t="shared" si="3"/>
        <v>0.99975000000000003</v>
      </c>
      <c r="L16" s="22">
        <v>248937.75</v>
      </c>
      <c r="M16" s="117"/>
      <c r="N16" s="23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pans="1:256" s="14" customFormat="1" outlineLevel="1" x14ac:dyDescent="0.25">
      <c r="A17" s="43"/>
      <c r="B17" s="43" t="s">
        <v>165</v>
      </c>
      <c r="C17" s="80" t="s">
        <v>144</v>
      </c>
      <c r="D17" s="94">
        <v>43119</v>
      </c>
      <c r="E17" s="65"/>
      <c r="F17" s="22">
        <v>248000</v>
      </c>
      <c r="G17" s="158">
        <f t="shared" si="2"/>
        <v>1.0016420161290323</v>
      </c>
      <c r="H17" s="22">
        <v>248407.22</v>
      </c>
      <c r="I17" s="119" t="s">
        <v>68</v>
      </c>
      <c r="J17" s="22">
        <v>248000</v>
      </c>
      <c r="K17" s="158">
        <f t="shared" si="3"/>
        <v>1.0010389919354838</v>
      </c>
      <c r="L17" s="22">
        <v>248257.67</v>
      </c>
      <c r="M17" s="117"/>
      <c r="N17" s="23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pans="1:256" s="14" customFormat="1" outlineLevel="1" x14ac:dyDescent="0.25">
      <c r="A18" s="43"/>
      <c r="B18" s="43" t="s">
        <v>166</v>
      </c>
      <c r="C18" s="80" t="s">
        <v>145</v>
      </c>
      <c r="D18" s="94">
        <v>43122</v>
      </c>
      <c r="E18" s="65"/>
      <c r="F18" s="22">
        <v>248000</v>
      </c>
      <c r="G18" s="158">
        <f t="shared" si="2"/>
        <v>1.0017060080645162</v>
      </c>
      <c r="H18" s="22">
        <v>248423.09</v>
      </c>
      <c r="I18" s="119" t="s">
        <v>68</v>
      </c>
      <c r="J18" s="22">
        <v>248000</v>
      </c>
      <c r="K18" s="158">
        <f t="shared" si="3"/>
        <v>1.0010770161290323</v>
      </c>
      <c r="L18" s="22">
        <v>248267.1</v>
      </c>
      <c r="M18" s="117"/>
      <c r="N18" s="23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pans="1:256" s="14" customFormat="1" outlineLevel="1" x14ac:dyDescent="0.25">
      <c r="A19" s="43"/>
      <c r="B19" s="43" t="s">
        <v>167</v>
      </c>
      <c r="C19" s="80" t="s">
        <v>146</v>
      </c>
      <c r="D19" s="94">
        <v>43122</v>
      </c>
      <c r="E19" s="65"/>
      <c r="F19" s="22">
        <v>249000</v>
      </c>
      <c r="G19" s="158">
        <f t="shared" si="2"/>
        <v>1</v>
      </c>
      <c r="H19" s="22">
        <v>249000</v>
      </c>
      <c r="I19" s="119" t="s">
        <v>68</v>
      </c>
      <c r="J19" s="22">
        <v>249000</v>
      </c>
      <c r="K19" s="158">
        <f t="shared" si="3"/>
        <v>1</v>
      </c>
      <c r="L19" s="22">
        <v>249000</v>
      </c>
      <c r="M19" s="117"/>
      <c r="N19" s="23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pans="1:256" s="14" customFormat="1" outlineLevel="1" x14ac:dyDescent="0.25">
      <c r="A20" s="43"/>
      <c r="B20" s="43" t="s">
        <v>168</v>
      </c>
      <c r="C20" s="80" t="s">
        <v>169</v>
      </c>
      <c r="D20" s="94">
        <v>43143</v>
      </c>
      <c r="E20" s="65"/>
      <c r="F20" s="22">
        <v>248000</v>
      </c>
      <c r="G20" s="158">
        <f t="shared" si="2"/>
        <v>1.0005129838709677</v>
      </c>
      <c r="H20" s="22">
        <v>248127.22</v>
      </c>
      <c r="I20" s="119" t="s">
        <v>68</v>
      </c>
      <c r="J20" s="22">
        <v>248000</v>
      </c>
      <c r="K20" s="158">
        <f t="shared" si="3"/>
        <v>1.0003900000000001</v>
      </c>
      <c r="L20" s="22">
        <v>248096.72</v>
      </c>
      <c r="M20" s="117"/>
      <c r="N20" s="23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pans="1:256" s="14" customFormat="1" outlineLevel="1" x14ac:dyDescent="0.25">
      <c r="A21" s="43"/>
      <c r="B21" s="43" t="s">
        <v>170</v>
      </c>
      <c r="C21" s="80" t="s">
        <v>148</v>
      </c>
      <c r="D21" s="94">
        <v>43151</v>
      </c>
      <c r="E21" s="65"/>
      <c r="F21" s="22">
        <v>248000</v>
      </c>
      <c r="G21" s="158">
        <f t="shared" si="2"/>
        <v>1.000566008064516</v>
      </c>
      <c r="H21" s="22">
        <v>248140.37</v>
      </c>
      <c r="I21" s="119" t="s">
        <v>68</v>
      </c>
      <c r="J21" s="22">
        <v>248000</v>
      </c>
      <c r="K21" s="158">
        <f t="shared" si="3"/>
        <v>1.0004160080645161</v>
      </c>
      <c r="L21" s="22">
        <v>248103.17</v>
      </c>
      <c r="M21" s="117"/>
      <c r="N21" s="23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spans="1:256" s="14" customFormat="1" outlineLevel="1" x14ac:dyDescent="0.25">
      <c r="A22" s="43"/>
      <c r="B22" s="43" t="s">
        <v>214</v>
      </c>
      <c r="C22" s="80" t="s">
        <v>213</v>
      </c>
      <c r="D22" s="94">
        <v>43151</v>
      </c>
      <c r="E22" s="65"/>
      <c r="F22" s="22">
        <v>500000</v>
      </c>
      <c r="G22" s="158">
        <f t="shared" si="2"/>
        <v>1.0041199999999999</v>
      </c>
      <c r="H22" s="22">
        <v>502060</v>
      </c>
      <c r="I22" s="119" t="s">
        <v>68</v>
      </c>
      <c r="J22" s="22">
        <v>500000</v>
      </c>
      <c r="K22" s="158">
        <f t="shared" si="3"/>
        <v>1.0019</v>
      </c>
      <c r="L22" s="22">
        <v>500950</v>
      </c>
      <c r="M22" s="117"/>
      <c r="N22" s="23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spans="1:256" s="14" customFormat="1" outlineLevel="1" x14ac:dyDescent="0.25">
      <c r="A23" s="43"/>
      <c r="B23" s="43" t="s">
        <v>217</v>
      </c>
      <c r="C23" s="80" t="s">
        <v>218</v>
      </c>
      <c r="D23" s="94">
        <v>43507</v>
      </c>
      <c r="E23" s="65"/>
      <c r="F23" s="22">
        <v>248000</v>
      </c>
      <c r="G23" s="158">
        <f t="shared" si="2"/>
        <v>0.9981710080645162</v>
      </c>
      <c r="H23" s="22">
        <v>247546.41</v>
      </c>
      <c r="I23" s="119" t="s">
        <v>68</v>
      </c>
      <c r="J23" s="22">
        <v>248000</v>
      </c>
      <c r="K23" s="158">
        <f t="shared" si="3"/>
        <v>0.99756</v>
      </c>
      <c r="L23" s="22">
        <v>247394.88</v>
      </c>
      <c r="M23" s="117"/>
      <c r="N23" s="23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spans="1:256" s="14" customFormat="1" outlineLevel="1" x14ac:dyDescent="0.25">
      <c r="A24" s="43"/>
      <c r="B24" s="43" t="s">
        <v>231</v>
      </c>
      <c r="C24" s="80" t="s">
        <v>232</v>
      </c>
      <c r="D24" s="94">
        <v>43454</v>
      </c>
      <c r="E24" s="65"/>
      <c r="F24" s="22">
        <v>0</v>
      </c>
      <c r="G24" s="158"/>
      <c r="H24" s="22">
        <v>0</v>
      </c>
      <c r="I24" s="119" t="s">
        <v>68</v>
      </c>
      <c r="J24" s="22">
        <v>750000</v>
      </c>
      <c r="K24" s="158">
        <f t="shared" si="3"/>
        <v>0.99360000000000004</v>
      </c>
      <c r="L24" s="22">
        <v>745200</v>
      </c>
      <c r="M24" s="117"/>
      <c r="N24" s="23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s="14" customFormat="1" outlineLevel="1" x14ac:dyDescent="0.25">
      <c r="A25" s="43"/>
      <c r="B25" s="43" t="s">
        <v>233</v>
      </c>
      <c r="C25" s="80" t="s">
        <v>234</v>
      </c>
      <c r="D25" s="94">
        <v>43507</v>
      </c>
      <c r="E25" s="65"/>
      <c r="F25" s="22">
        <v>0</v>
      </c>
      <c r="G25" s="158"/>
      <c r="H25" s="22">
        <v>0</v>
      </c>
      <c r="I25" s="119" t="s">
        <v>68</v>
      </c>
      <c r="J25" s="22">
        <v>248000</v>
      </c>
      <c r="K25" s="158">
        <f t="shared" si="3"/>
        <v>1</v>
      </c>
      <c r="L25" s="22">
        <v>248000</v>
      </c>
      <c r="M25" s="117"/>
      <c r="N25" s="23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spans="1:256" s="14" customFormat="1" outlineLevel="1" x14ac:dyDescent="0.25">
      <c r="A26" s="43"/>
      <c r="B26" s="43" t="s">
        <v>235</v>
      </c>
      <c r="C26" s="80" t="s">
        <v>236</v>
      </c>
      <c r="D26" s="94">
        <v>43600</v>
      </c>
      <c r="E26" s="65"/>
      <c r="F26" s="22">
        <v>0</v>
      </c>
      <c r="G26" s="158"/>
      <c r="H26" s="22">
        <v>0</v>
      </c>
      <c r="I26" s="119" t="s">
        <v>68</v>
      </c>
      <c r="J26" s="22">
        <v>1000000</v>
      </c>
      <c r="K26" s="158">
        <f t="shared" si="3"/>
        <v>0.99639999999999995</v>
      </c>
      <c r="L26" s="22">
        <v>996400</v>
      </c>
      <c r="M26" s="117"/>
      <c r="N26" s="23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pans="1:256" s="14" customFormat="1" outlineLevel="1" x14ac:dyDescent="0.25">
      <c r="A27" s="43"/>
      <c r="B27" s="43" t="s">
        <v>242</v>
      </c>
      <c r="C27" s="80">
        <v>882722385</v>
      </c>
      <c r="D27" s="94">
        <v>43678</v>
      </c>
      <c r="E27" s="65"/>
      <c r="F27" s="22">
        <v>0</v>
      </c>
      <c r="G27" s="158"/>
      <c r="H27" s="22">
        <v>0</v>
      </c>
      <c r="I27" s="119" t="s">
        <v>68</v>
      </c>
      <c r="J27" s="22">
        <v>1009730</v>
      </c>
      <c r="K27" s="158">
        <f t="shared" si="3"/>
        <v>1.0050003466273163</v>
      </c>
      <c r="L27" s="22">
        <v>1014779</v>
      </c>
      <c r="M27" s="117"/>
      <c r="N27" s="23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pans="1:256" s="14" customFormat="1" outlineLevel="1" x14ac:dyDescent="0.25">
      <c r="A28" s="43"/>
      <c r="B28" s="43" t="s">
        <v>243</v>
      </c>
      <c r="C28" s="80" t="s">
        <v>239</v>
      </c>
      <c r="D28" s="94">
        <v>43707</v>
      </c>
      <c r="E28" s="65"/>
      <c r="F28" s="22">
        <v>0</v>
      </c>
      <c r="G28" s="158"/>
      <c r="H28" s="22">
        <v>0</v>
      </c>
      <c r="I28" s="119" t="s">
        <v>68</v>
      </c>
      <c r="J28" s="22">
        <v>247000</v>
      </c>
      <c r="K28" s="158">
        <f t="shared" si="3"/>
        <v>1</v>
      </c>
      <c r="L28" s="22">
        <v>247000</v>
      </c>
      <c r="M28" s="117"/>
      <c r="N28" s="23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pans="1:256" s="14" customFormat="1" outlineLevel="1" x14ac:dyDescent="0.25">
      <c r="A29" s="43"/>
      <c r="B29" s="43" t="s">
        <v>200</v>
      </c>
      <c r="C29" s="80"/>
      <c r="D29" s="94">
        <v>42916</v>
      </c>
      <c r="E29" s="65"/>
      <c r="F29" s="22">
        <v>3017827.07</v>
      </c>
      <c r="G29" s="157">
        <f>+H29/F29</f>
        <v>1</v>
      </c>
      <c r="H29" s="22">
        <v>3017827.07</v>
      </c>
      <c r="I29" s="119" t="s">
        <v>68</v>
      </c>
      <c r="J29" s="22">
        <v>0</v>
      </c>
      <c r="K29" s="157"/>
      <c r="L29" s="22">
        <v>0</v>
      </c>
      <c r="M29" s="117"/>
      <c r="N29" s="23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spans="1:256" s="14" customFormat="1" outlineLevel="1" x14ac:dyDescent="0.25">
      <c r="A30" s="43"/>
      <c r="B30" s="43" t="s">
        <v>159</v>
      </c>
      <c r="C30" s="80" t="s">
        <v>136</v>
      </c>
      <c r="D30" s="94">
        <v>42979</v>
      </c>
      <c r="E30" s="65"/>
      <c r="F30" s="22">
        <v>402980</v>
      </c>
      <c r="G30" s="158">
        <f>H30/F30</f>
        <v>0.99268450047148737</v>
      </c>
      <c r="H30" s="22">
        <v>400032</v>
      </c>
      <c r="I30" s="119" t="s">
        <v>68</v>
      </c>
      <c r="J30" s="22">
        <v>0</v>
      </c>
      <c r="K30" s="158"/>
      <c r="L30" s="22">
        <v>0</v>
      </c>
      <c r="M30" s="117"/>
      <c r="N30" s="23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spans="1:256" s="14" customFormat="1" ht="12" customHeight="1" outlineLevel="1" x14ac:dyDescent="0.25">
      <c r="A31" s="43"/>
      <c r="B31" s="66" t="s">
        <v>124</v>
      </c>
      <c r="C31" s="88" t="s">
        <v>117</v>
      </c>
      <c r="D31" s="67">
        <v>42933</v>
      </c>
      <c r="E31" s="65"/>
      <c r="F31" s="22">
        <v>248000</v>
      </c>
      <c r="G31" s="158">
        <f>H31/F31</f>
        <v>1.0000139919354838</v>
      </c>
      <c r="H31" s="22">
        <v>248003.47</v>
      </c>
      <c r="I31" s="119" t="s">
        <v>68</v>
      </c>
      <c r="J31" s="22">
        <v>0</v>
      </c>
      <c r="K31" s="158"/>
      <c r="L31" s="22">
        <v>0</v>
      </c>
      <c r="M31" s="117"/>
      <c r="N31" s="23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spans="1:256" s="14" customFormat="1" ht="12" customHeight="1" outlineLevel="1" x14ac:dyDescent="0.25">
      <c r="A32" s="43"/>
      <c r="B32" s="66" t="s">
        <v>125</v>
      </c>
      <c r="C32" s="88" t="s">
        <v>118</v>
      </c>
      <c r="D32" s="67">
        <v>42940</v>
      </c>
      <c r="E32" s="65"/>
      <c r="F32" s="22">
        <v>248000</v>
      </c>
      <c r="G32" s="158">
        <f>H32/F32</f>
        <v>1.0000189919354838</v>
      </c>
      <c r="H32" s="22">
        <v>248004.71</v>
      </c>
      <c r="I32" s="119" t="s">
        <v>68</v>
      </c>
      <c r="J32" s="22">
        <v>0</v>
      </c>
      <c r="K32" s="158"/>
      <c r="L32" s="22">
        <v>0</v>
      </c>
      <c r="M32" s="117"/>
      <c r="N32" s="23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pans="1:256" s="14" customFormat="1" ht="12" customHeight="1" outlineLevel="1" x14ac:dyDescent="0.25">
      <c r="A33" s="43"/>
      <c r="B33" s="66" t="s">
        <v>126</v>
      </c>
      <c r="C33" s="88" t="s">
        <v>119</v>
      </c>
      <c r="D33" s="67">
        <v>42947</v>
      </c>
      <c r="E33" s="65"/>
      <c r="F33" s="22">
        <v>248000</v>
      </c>
      <c r="G33" s="158">
        <f>H33/F33</f>
        <v>1.0001010080645161</v>
      </c>
      <c r="H33" s="22">
        <v>248025.05</v>
      </c>
      <c r="I33" s="119" t="s">
        <v>68</v>
      </c>
      <c r="J33" s="22">
        <v>0</v>
      </c>
      <c r="K33" s="158"/>
      <c r="L33" s="22">
        <v>0</v>
      </c>
      <c r="M33" s="117"/>
      <c r="N33" s="23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spans="1:256" s="14" customFormat="1" ht="12" customHeight="1" outlineLevel="1" x14ac:dyDescent="0.25">
      <c r="A34" s="43"/>
      <c r="B34" s="66" t="s">
        <v>127</v>
      </c>
      <c r="C34" s="88" t="s">
        <v>120</v>
      </c>
      <c r="D34" s="67">
        <v>42954</v>
      </c>
      <c r="E34" s="65"/>
      <c r="F34" s="22">
        <v>248000</v>
      </c>
      <c r="G34" s="158">
        <f>H34/F34</f>
        <v>1.0001120161290322</v>
      </c>
      <c r="H34" s="22">
        <v>248027.78</v>
      </c>
      <c r="I34" s="119" t="s">
        <v>68</v>
      </c>
      <c r="J34" s="22">
        <v>0</v>
      </c>
      <c r="K34" s="158"/>
      <c r="L34" s="22">
        <v>0</v>
      </c>
      <c r="M34" s="117"/>
      <c r="N34" s="23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spans="1:256" s="14" customFormat="1" ht="12" customHeight="1" outlineLevel="1" x14ac:dyDescent="0.25">
      <c r="A35" s="43"/>
      <c r="B35" s="66" t="s">
        <v>134</v>
      </c>
      <c r="C35" s="88" t="s">
        <v>132</v>
      </c>
      <c r="D35" s="67">
        <v>42962</v>
      </c>
      <c r="E35" s="65"/>
      <c r="F35" s="22">
        <v>535090</v>
      </c>
      <c r="G35" s="158">
        <f>H35/F35</f>
        <v>0.9385897699452429</v>
      </c>
      <c r="H35" s="22">
        <v>502230</v>
      </c>
      <c r="I35" s="119" t="s">
        <v>68</v>
      </c>
      <c r="J35" s="22">
        <v>0</v>
      </c>
      <c r="K35" s="158"/>
      <c r="L35" s="22">
        <v>0</v>
      </c>
      <c r="M35" s="117"/>
      <c r="N35" s="23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spans="1:256" s="14" customFormat="1" ht="12" customHeight="1" outlineLevel="1" x14ac:dyDescent="0.25">
      <c r="A36" s="43"/>
      <c r="B36" s="66" t="s">
        <v>128</v>
      </c>
      <c r="C36" s="88" t="s">
        <v>129</v>
      </c>
      <c r="D36" s="67">
        <v>42968</v>
      </c>
      <c r="E36" s="65"/>
      <c r="F36" s="22">
        <v>248000</v>
      </c>
      <c r="G36" s="158">
        <f t="shared" ref="G36" si="4">H36/F36</f>
        <v>1.000073991935484</v>
      </c>
      <c r="H36" s="22">
        <v>248018.35</v>
      </c>
      <c r="I36" s="119" t="s">
        <v>68</v>
      </c>
      <c r="J36" s="22">
        <v>0</v>
      </c>
      <c r="K36" s="158"/>
      <c r="L36" s="22">
        <v>0</v>
      </c>
      <c r="M36" s="117"/>
      <c r="N36" s="23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</row>
    <row r="37" spans="1:256" s="14" customFormat="1" ht="12" customHeight="1" outlineLevel="1" x14ac:dyDescent="0.25">
      <c r="A37" s="43"/>
      <c r="B37" s="66" t="s">
        <v>130</v>
      </c>
      <c r="C37" s="88" t="s">
        <v>123</v>
      </c>
      <c r="D37" s="67">
        <v>42949</v>
      </c>
      <c r="E37" s="65"/>
      <c r="F37" s="22">
        <v>248000</v>
      </c>
      <c r="G37" s="158">
        <f>H37/F37</f>
        <v>1.0003479838709677</v>
      </c>
      <c r="H37" s="22">
        <v>248086.3</v>
      </c>
      <c r="I37" s="119" t="s">
        <v>68</v>
      </c>
      <c r="J37" s="22"/>
      <c r="K37" s="158"/>
      <c r="L37" s="22"/>
      <c r="M37" s="117"/>
      <c r="N37" s="23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</row>
    <row r="38" spans="1:256" s="14" customFormat="1" ht="12" customHeight="1" x14ac:dyDescent="0.25">
      <c r="A38" s="43" t="s">
        <v>89</v>
      </c>
      <c r="B38" s="110"/>
      <c r="C38" s="138"/>
      <c r="D38" s="148"/>
      <c r="E38" s="65"/>
      <c r="F38" s="68">
        <f>SUM(F7:F28)</f>
        <v>27428492.390000001</v>
      </c>
      <c r="G38" s="158"/>
      <c r="H38" s="68">
        <f>SUM(H7:H28)</f>
        <v>27429610.600000001</v>
      </c>
      <c r="I38" s="114"/>
      <c r="J38" s="68">
        <f>SUM(J7:J36)</f>
        <v>24608777.32</v>
      </c>
      <c r="K38" s="158"/>
      <c r="L38" s="68">
        <f>SUM(L7:L37)</f>
        <v>24605918.680000003</v>
      </c>
      <c r="M38" s="115"/>
      <c r="N38" s="234">
        <f>SUM(L38-H38)</f>
        <v>-2823691.9199999981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</row>
    <row r="39" spans="1:256" s="14" customFormat="1" ht="12" customHeight="1" x14ac:dyDescent="0.25">
      <c r="A39" s="43"/>
      <c r="B39" s="110"/>
      <c r="C39" s="138"/>
      <c r="D39" s="148"/>
      <c r="E39" s="65"/>
      <c r="F39" s="68"/>
      <c r="G39" s="158"/>
      <c r="H39" s="68"/>
      <c r="I39" s="114"/>
      <c r="J39" s="68"/>
      <c r="K39" s="158"/>
      <c r="L39" s="68"/>
      <c r="M39" s="115"/>
      <c r="N39" s="23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</row>
    <row r="40" spans="1:256" s="104" customFormat="1" ht="15.75" customHeight="1" x14ac:dyDescent="0.25">
      <c r="A40" s="100"/>
      <c r="B40" s="100"/>
      <c r="C40" s="100"/>
      <c r="D40" s="103"/>
      <c r="E40" s="103"/>
      <c r="H40" s="71"/>
      <c r="I40" s="114"/>
      <c r="K40" s="158"/>
      <c r="L40" s="71"/>
      <c r="M40" s="114"/>
      <c r="N40" s="234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</row>
    <row r="41" spans="1:256" s="104" customFormat="1" ht="15.75" customHeight="1" x14ac:dyDescent="0.25">
      <c r="A41" s="100"/>
      <c r="B41" s="100"/>
      <c r="C41" s="100"/>
      <c r="D41" s="103"/>
      <c r="E41" s="103"/>
      <c r="G41" s="108">
        <v>42887</v>
      </c>
      <c r="H41" s="71"/>
      <c r="I41" s="114"/>
      <c r="K41" s="108">
        <v>42979</v>
      </c>
      <c r="L41" s="71"/>
      <c r="M41" s="114"/>
      <c r="N41" s="121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  <c r="IV41" s="109"/>
    </row>
    <row r="42" spans="1:256" s="104" customFormat="1" ht="15.75" customHeight="1" x14ac:dyDescent="0.25">
      <c r="A42" s="100"/>
      <c r="B42" s="100"/>
      <c r="C42" s="100"/>
      <c r="D42" s="103"/>
      <c r="E42" s="103"/>
      <c r="G42" s="108"/>
      <c r="H42" s="71"/>
      <c r="I42" s="114"/>
      <c r="K42" s="158"/>
      <c r="L42" s="71"/>
      <c r="M42" s="114"/>
      <c r="N42" s="121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  <c r="IP42" s="109"/>
      <c r="IQ42" s="109"/>
      <c r="IR42" s="109"/>
      <c r="IS42" s="109"/>
      <c r="IT42" s="109"/>
      <c r="IU42" s="109"/>
      <c r="IV42" s="109"/>
    </row>
    <row r="43" spans="1:256" s="104" customFormat="1" x14ac:dyDescent="0.25">
      <c r="A43" s="100" t="s">
        <v>58</v>
      </c>
      <c r="B43" s="107" t="s">
        <v>20</v>
      </c>
      <c r="C43" s="100" t="s">
        <v>21</v>
      </c>
      <c r="D43" s="100" t="s">
        <v>59</v>
      </c>
      <c r="E43" s="100"/>
      <c r="F43" s="71" t="s">
        <v>60</v>
      </c>
      <c r="G43" s="102" t="s">
        <v>61</v>
      </c>
      <c r="H43" s="71"/>
      <c r="I43" s="114"/>
      <c r="J43" s="71" t="s">
        <v>60</v>
      </c>
      <c r="K43" s="102" t="s">
        <v>61</v>
      </c>
      <c r="L43" s="71"/>
      <c r="M43" s="114"/>
      <c r="N43" s="121" t="s">
        <v>62</v>
      </c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09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109"/>
      <c r="IG43" s="109"/>
      <c r="IH43" s="109"/>
      <c r="II43" s="109"/>
      <c r="IJ43" s="109"/>
      <c r="IK43" s="109"/>
      <c r="IL43" s="109"/>
      <c r="IM43" s="109"/>
      <c r="IN43" s="109"/>
      <c r="IO43" s="109"/>
      <c r="IP43" s="109"/>
      <c r="IQ43" s="109"/>
      <c r="IR43" s="109"/>
      <c r="IS43" s="109"/>
      <c r="IT43" s="109"/>
      <c r="IU43" s="109"/>
      <c r="IV43" s="109"/>
    </row>
    <row r="44" spans="1:256" s="104" customFormat="1" x14ac:dyDescent="0.25">
      <c r="A44" s="100"/>
      <c r="B44" s="107" t="s">
        <v>28</v>
      </c>
      <c r="C44" s="100" t="s">
        <v>29</v>
      </c>
      <c r="D44" s="100" t="s">
        <v>63</v>
      </c>
      <c r="E44" s="100"/>
      <c r="F44" s="71" t="s">
        <v>64</v>
      </c>
      <c r="G44" s="102" t="s">
        <v>65</v>
      </c>
      <c r="H44" s="71" t="s">
        <v>66</v>
      </c>
      <c r="I44" s="114"/>
      <c r="J44" s="71" t="s">
        <v>64</v>
      </c>
      <c r="K44" s="102" t="s">
        <v>65</v>
      </c>
      <c r="L44" s="71" t="s">
        <v>66</v>
      </c>
      <c r="M44" s="114"/>
      <c r="N44" s="121" t="s">
        <v>18</v>
      </c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  <c r="FH44" s="109"/>
      <c r="FI44" s="109"/>
      <c r="FJ44" s="109"/>
      <c r="FK44" s="109"/>
      <c r="FL44" s="109"/>
      <c r="FM44" s="109"/>
      <c r="FN44" s="109"/>
      <c r="FO44" s="109"/>
      <c r="FP44" s="109"/>
      <c r="FQ44" s="109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  <c r="GD44" s="109"/>
      <c r="GE44" s="109"/>
      <c r="GF44" s="109"/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  <c r="GS44" s="109"/>
      <c r="GT44" s="109"/>
      <c r="GU44" s="109"/>
      <c r="GV44" s="109"/>
      <c r="GW44" s="109"/>
      <c r="GX44" s="109"/>
      <c r="GY44" s="109"/>
      <c r="GZ44" s="109"/>
      <c r="HA44" s="109"/>
      <c r="HB44" s="109"/>
      <c r="HC44" s="109"/>
      <c r="HD44" s="109"/>
      <c r="HE44" s="109"/>
      <c r="HF44" s="109"/>
      <c r="HG44" s="109"/>
      <c r="HH44" s="109"/>
      <c r="HI44" s="109"/>
      <c r="HJ44" s="109"/>
      <c r="HK44" s="109"/>
      <c r="HL44" s="109"/>
      <c r="HM44" s="109"/>
      <c r="HN44" s="109"/>
      <c r="HO44" s="109"/>
      <c r="HP44" s="109"/>
      <c r="HQ44" s="109"/>
      <c r="HR44" s="109"/>
      <c r="HS44" s="109"/>
      <c r="HT44" s="109"/>
      <c r="HU44" s="109"/>
      <c r="HV44" s="109"/>
      <c r="HW44" s="109"/>
      <c r="HX44" s="109"/>
      <c r="HY44" s="109"/>
      <c r="HZ44" s="109"/>
      <c r="IA44" s="109"/>
      <c r="IB44" s="109"/>
      <c r="IC44" s="109"/>
      <c r="ID44" s="109"/>
      <c r="IE44" s="109"/>
      <c r="IF44" s="109"/>
      <c r="IG44" s="109"/>
      <c r="IH44" s="109"/>
      <c r="II44" s="109"/>
      <c r="IJ44" s="109"/>
      <c r="IK44" s="109"/>
      <c r="IL44" s="109"/>
      <c r="IM44" s="109"/>
      <c r="IN44" s="109"/>
      <c r="IO44" s="109"/>
      <c r="IP44" s="109"/>
      <c r="IQ44" s="109"/>
      <c r="IR44" s="109"/>
      <c r="IS44" s="109"/>
      <c r="IT44" s="109"/>
      <c r="IU44" s="109"/>
      <c r="IV44" s="109"/>
    </row>
    <row r="45" spans="1:256" s="104" customFormat="1" ht="9" customHeight="1" x14ac:dyDescent="0.25">
      <c r="A45" s="113"/>
      <c r="B45" s="116"/>
      <c r="C45" s="113"/>
      <c r="D45" s="113"/>
      <c r="E45" s="113"/>
      <c r="F45" s="114"/>
      <c r="G45" s="120"/>
      <c r="H45" s="114"/>
      <c r="I45" s="114"/>
      <c r="J45" s="114"/>
      <c r="K45" s="120"/>
      <c r="L45" s="114"/>
      <c r="M45" s="114"/>
      <c r="N45" s="122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109"/>
      <c r="IG45" s="109"/>
      <c r="IH45" s="109"/>
      <c r="II45" s="109"/>
      <c r="IJ45" s="109"/>
      <c r="IK45" s="109"/>
      <c r="IL45" s="109"/>
      <c r="IM45" s="109"/>
      <c r="IN45" s="109"/>
      <c r="IO45" s="109"/>
      <c r="IP45" s="109"/>
      <c r="IQ45" s="109"/>
      <c r="IR45" s="109"/>
      <c r="IS45" s="109"/>
      <c r="IT45" s="109"/>
      <c r="IU45" s="109"/>
      <c r="IV45" s="109"/>
    </row>
    <row r="46" spans="1:256" s="14" customFormat="1" ht="12" customHeight="1" x14ac:dyDescent="0.25">
      <c r="A46" s="43"/>
      <c r="B46" s="110"/>
      <c r="C46" s="138"/>
      <c r="D46" s="148"/>
      <c r="E46" s="65"/>
      <c r="F46" s="68"/>
      <c r="G46" s="158"/>
      <c r="H46" s="68"/>
      <c r="I46" s="114"/>
      <c r="J46" s="68"/>
      <c r="K46" s="158"/>
      <c r="L46" s="68"/>
      <c r="M46" s="115"/>
      <c r="N46" s="121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pans="1:256" s="14" customFormat="1" x14ac:dyDescent="0.25">
      <c r="A47" s="43" t="s">
        <v>7</v>
      </c>
      <c r="B47" s="43" t="s">
        <v>221</v>
      </c>
      <c r="C47" s="80"/>
      <c r="D47" s="94">
        <v>43008</v>
      </c>
      <c r="E47" s="65"/>
      <c r="F47" s="64">
        <v>1510246.05</v>
      </c>
      <c r="G47" s="158">
        <f t="shared" ref="G47" si="5">H47/F47</f>
        <v>1</v>
      </c>
      <c r="H47" s="64">
        <v>1510246.05</v>
      </c>
      <c r="I47" s="119" t="s">
        <v>68</v>
      </c>
      <c r="J47" s="64">
        <v>1514579.8</v>
      </c>
      <c r="K47" s="158">
        <f t="shared" si="3"/>
        <v>1</v>
      </c>
      <c r="L47" s="64">
        <v>1514579.8</v>
      </c>
      <c r="M47" s="117"/>
      <c r="N47" s="121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14" customFormat="1" x14ac:dyDescent="0.25">
      <c r="A48" s="43"/>
      <c r="B48" s="43"/>
      <c r="C48" s="80"/>
      <c r="D48" s="94"/>
      <c r="E48" s="65"/>
      <c r="F48" s="68">
        <f>SUM(F47)</f>
        <v>1510246.05</v>
      </c>
      <c r="G48" s="158"/>
      <c r="H48" s="68">
        <f>SUM(H47)</f>
        <v>1510246.05</v>
      </c>
      <c r="I48" s="114"/>
      <c r="J48" s="68">
        <f>SUM(J47)</f>
        <v>1514579.8</v>
      </c>
      <c r="K48" s="158"/>
      <c r="L48" s="68">
        <f>SUM(L47)</f>
        <v>1514579.8</v>
      </c>
      <c r="M48" s="115"/>
      <c r="N48" s="121">
        <f>SUM(L48-H48)</f>
        <v>4333.75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5">
      <c r="A49" s="43"/>
      <c r="B49" s="43"/>
      <c r="C49" s="80"/>
      <c r="D49" s="94"/>
      <c r="E49" s="65"/>
      <c r="F49" s="68"/>
      <c r="G49" s="158"/>
      <c r="H49" s="68"/>
      <c r="I49" s="114"/>
      <c r="J49" s="68"/>
      <c r="K49" s="158"/>
      <c r="L49" s="68"/>
      <c r="M49" s="115"/>
      <c r="N49" s="12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spans="1:256" s="14" customFormat="1" x14ac:dyDescent="0.25">
      <c r="A50" s="43" t="s">
        <v>92</v>
      </c>
      <c r="B50" s="43" t="s">
        <v>221</v>
      </c>
      <c r="C50" s="80"/>
      <c r="D50" s="94">
        <v>43008</v>
      </c>
      <c r="E50" s="65"/>
      <c r="F50" s="22">
        <v>3752.56</v>
      </c>
      <c r="G50" s="158">
        <f t="shared" ref="G50" si="6">H50/F50</f>
        <v>1</v>
      </c>
      <c r="H50" s="22">
        <v>3752.56</v>
      </c>
      <c r="I50" s="114" t="s">
        <v>68</v>
      </c>
      <c r="J50" s="22">
        <v>2872.24</v>
      </c>
      <c r="K50" s="158">
        <f t="shared" si="3"/>
        <v>1</v>
      </c>
      <c r="L50" s="22">
        <v>2872.24</v>
      </c>
      <c r="M50" s="117"/>
      <c r="N50" s="121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</row>
    <row r="51" spans="1:256" s="14" customFormat="1" x14ac:dyDescent="0.25">
      <c r="A51" s="43"/>
      <c r="B51" s="43"/>
      <c r="C51" s="80"/>
      <c r="D51" s="94"/>
      <c r="E51" s="65"/>
      <c r="F51" s="68">
        <f>SUM(F50:F50)</f>
        <v>3752.56</v>
      </c>
      <c r="G51" s="158"/>
      <c r="H51" s="68">
        <f>SUM(H50:H50)</f>
        <v>3752.56</v>
      </c>
      <c r="I51" s="114"/>
      <c r="J51" s="68">
        <f>SUM(J50:J50)</f>
        <v>2872.24</v>
      </c>
      <c r="K51" s="158"/>
      <c r="L51" s="68">
        <f>SUM(L50:L50)</f>
        <v>2872.24</v>
      </c>
      <c r="M51" s="115"/>
      <c r="N51" s="121">
        <f>SUM(L51-H51)</f>
        <v>-880.32000000000016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1:256" s="14" customFormat="1" x14ac:dyDescent="0.25">
      <c r="A52" s="43"/>
      <c r="B52" s="43"/>
      <c r="C52" s="80"/>
      <c r="D52" s="94"/>
      <c r="E52" s="65"/>
      <c r="F52" s="68"/>
      <c r="G52" s="158"/>
      <c r="H52" s="68"/>
      <c r="I52" s="114"/>
      <c r="J52" s="68"/>
      <c r="K52" s="158"/>
      <c r="L52" s="68"/>
      <c r="M52" s="115"/>
      <c r="N52" s="121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pans="1:256" s="14" customFormat="1" x14ac:dyDescent="0.25">
      <c r="A53" s="43" t="s">
        <v>8</v>
      </c>
      <c r="B53" s="43" t="s">
        <v>221</v>
      </c>
      <c r="C53" s="80"/>
      <c r="D53" s="94">
        <v>43008</v>
      </c>
      <c r="E53" s="65"/>
      <c r="F53" s="22">
        <v>12676.34</v>
      </c>
      <c r="G53" s="158">
        <f t="shared" ref="G53" si="7">H53/F53</f>
        <v>1</v>
      </c>
      <c r="H53" s="22">
        <v>12676.34</v>
      </c>
      <c r="I53" s="119" t="s">
        <v>68</v>
      </c>
      <c r="J53" s="22">
        <v>12712.71</v>
      </c>
      <c r="K53" s="158">
        <f t="shared" si="3"/>
        <v>1</v>
      </c>
      <c r="L53" s="22">
        <v>12712.71</v>
      </c>
      <c r="M53" s="117"/>
      <c r="N53" s="121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4" customFormat="1" x14ac:dyDescent="0.25">
      <c r="A54" s="43"/>
      <c r="B54" s="43"/>
      <c r="C54" s="80"/>
      <c r="D54" s="94"/>
      <c r="E54" s="65"/>
      <c r="F54" s="68">
        <f>SUM(F53)</f>
        <v>12676.34</v>
      </c>
      <c r="G54" s="158"/>
      <c r="H54" s="68">
        <f>SUM(H53)</f>
        <v>12676.34</v>
      </c>
      <c r="I54" s="114"/>
      <c r="J54" s="68">
        <f>SUM(J53)</f>
        <v>12712.71</v>
      </c>
      <c r="K54" s="158"/>
      <c r="L54" s="68">
        <f>SUM(L53)</f>
        <v>12712.71</v>
      </c>
      <c r="M54" s="115"/>
      <c r="N54" s="121">
        <f>SUM(L54-H54)</f>
        <v>36.369999999998981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pans="1:256" s="14" customFormat="1" ht="12" customHeight="1" x14ac:dyDescent="0.25">
      <c r="A55" s="43"/>
      <c r="B55" s="110"/>
      <c r="C55" s="138"/>
      <c r="D55" s="148"/>
      <c r="E55" s="65"/>
      <c r="F55" s="68"/>
      <c r="G55" s="158"/>
      <c r="H55" s="68"/>
      <c r="I55" s="114"/>
      <c r="J55" s="68"/>
      <c r="K55" s="158"/>
      <c r="L55" s="68"/>
      <c r="M55" s="115"/>
      <c r="N55" s="121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pans="1:256" s="14" customFormat="1" outlineLevel="1" x14ac:dyDescent="0.25">
      <c r="A56" s="43" t="s">
        <v>9</v>
      </c>
      <c r="B56" s="43" t="s">
        <v>221</v>
      </c>
      <c r="C56" s="63"/>
      <c r="D56" s="94">
        <v>43008</v>
      </c>
      <c r="E56" s="65"/>
      <c r="F56" s="69">
        <v>419758.46</v>
      </c>
      <c r="G56" s="158">
        <f>H56/F56</f>
        <v>1</v>
      </c>
      <c r="H56" s="69">
        <v>419758.46</v>
      </c>
      <c r="I56" s="119" t="s">
        <v>68</v>
      </c>
      <c r="J56" s="69">
        <v>420268.88</v>
      </c>
      <c r="K56" s="158">
        <f>L56/J56</f>
        <v>1</v>
      </c>
      <c r="L56" s="69">
        <v>420268.88</v>
      </c>
      <c r="M56" s="118"/>
      <c r="N56" s="121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</row>
    <row r="57" spans="1:256" s="14" customFormat="1" outlineLevel="1" x14ac:dyDescent="0.25">
      <c r="A57" s="43"/>
      <c r="B57" s="43" t="s">
        <v>201</v>
      </c>
      <c r="C57" s="63"/>
      <c r="D57" s="247">
        <v>42978</v>
      </c>
      <c r="E57" s="65"/>
      <c r="F57" s="69">
        <v>2000000</v>
      </c>
      <c r="G57" s="158">
        <f>H57/F57</f>
        <v>1</v>
      </c>
      <c r="H57" s="69">
        <v>2000000</v>
      </c>
      <c r="I57" s="119" t="s">
        <v>68</v>
      </c>
      <c r="J57" s="69">
        <v>2000000</v>
      </c>
      <c r="K57" s="158">
        <f>L57/J57</f>
        <v>1</v>
      </c>
      <c r="L57" s="69">
        <v>2000000</v>
      </c>
      <c r="M57" s="118"/>
      <c r="N57" s="121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</row>
    <row r="58" spans="1:256" s="14" customFormat="1" outlineLevel="1" x14ac:dyDescent="0.25">
      <c r="A58" s="43"/>
      <c r="B58" s="43" t="s">
        <v>229</v>
      </c>
      <c r="C58" s="63"/>
      <c r="D58" s="94">
        <v>43008</v>
      </c>
      <c r="E58" s="65"/>
      <c r="F58" s="69">
        <v>15538.51</v>
      </c>
      <c r="G58" s="158"/>
      <c r="H58" s="69">
        <v>15538.51</v>
      </c>
      <c r="I58" s="119" t="s">
        <v>68</v>
      </c>
      <c r="J58" s="69">
        <v>0.42</v>
      </c>
      <c r="K58" s="158"/>
      <c r="L58" s="69">
        <v>0.42</v>
      </c>
      <c r="M58" s="118"/>
      <c r="N58" s="121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</row>
    <row r="59" spans="1:256" s="14" customFormat="1" x14ac:dyDescent="0.25">
      <c r="A59" s="43"/>
      <c r="B59" s="43"/>
      <c r="C59" s="63"/>
      <c r="D59" s="94"/>
      <c r="E59" s="65"/>
      <c r="F59" s="68">
        <f>SUM(F56:F58)</f>
        <v>2435296.9699999997</v>
      </c>
      <c r="G59" s="158"/>
      <c r="H59" s="68">
        <f>SUM(H56:H58)</f>
        <v>2435296.9699999997</v>
      </c>
      <c r="I59" s="114"/>
      <c r="J59" s="68">
        <f>SUM(J56:J58)</f>
        <v>2420269.2999999998</v>
      </c>
      <c r="K59" s="158"/>
      <c r="L59" s="68">
        <f>SUM(L56:L58)</f>
        <v>2420269.2999999998</v>
      </c>
      <c r="M59" s="115"/>
      <c r="N59" s="121">
        <f>SUM(L59-H59)</f>
        <v>-15027.669999999925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</row>
    <row r="60" spans="1:256" s="14" customFormat="1" x14ac:dyDescent="0.25">
      <c r="A60" s="43"/>
      <c r="B60" s="43"/>
      <c r="C60" s="63"/>
      <c r="D60" s="94"/>
      <c r="E60" s="65"/>
      <c r="F60" s="22"/>
      <c r="G60" s="158"/>
      <c r="H60" s="22"/>
      <c r="I60" s="119"/>
      <c r="J60" s="22"/>
      <c r="K60" s="158"/>
      <c r="L60" s="22"/>
      <c r="M60" s="117"/>
      <c r="N60" s="121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</row>
    <row r="61" spans="1:256" s="14" customFormat="1" x14ac:dyDescent="0.25">
      <c r="A61" s="43" t="s">
        <v>69</v>
      </c>
      <c r="B61" s="43" t="s">
        <v>221</v>
      </c>
      <c r="C61" s="63"/>
      <c r="D61" s="94">
        <v>43008</v>
      </c>
      <c r="E61" s="65"/>
      <c r="F61" s="22">
        <v>372467.63</v>
      </c>
      <c r="G61" s="158"/>
      <c r="H61" s="22">
        <v>372467.63</v>
      </c>
      <c r="I61" s="119" t="s">
        <v>68</v>
      </c>
      <c r="J61" s="22">
        <v>405893.14</v>
      </c>
      <c r="K61" s="158"/>
      <c r="L61" s="22">
        <v>405893.14</v>
      </c>
      <c r="M61" s="117"/>
      <c r="N61" s="121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</row>
    <row r="62" spans="1:256" s="14" customFormat="1" outlineLevel="1" x14ac:dyDescent="0.25">
      <c r="A62" s="43"/>
      <c r="B62" s="43" t="s">
        <v>201</v>
      </c>
      <c r="C62" s="63"/>
      <c r="D62" s="148">
        <v>42978</v>
      </c>
      <c r="E62" s="65"/>
      <c r="F62" s="69">
        <v>1000000</v>
      </c>
      <c r="G62" s="158">
        <f t="shared" ref="G62:G76" si="8">H62/F62</f>
        <v>1</v>
      </c>
      <c r="H62" s="69">
        <v>1000000</v>
      </c>
      <c r="I62" s="119" t="s">
        <v>68</v>
      </c>
      <c r="J62" s="69">
        <v>1000000</v>
      </c>
      <c r="K62" s="158">
        <f t="shared" si="3"/>
        <v>1</v>
      </c>
      <c r="L62" s="69">
        <v>1000000</v>
      </c>
      <c r="M62" s="118"/>
      <c r="N62" s="121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</row>
    <row r="63" spans="1:256" s="14" customFormat="1" outlineLevel="1" x14ac:dyDescent="0.25">
      <c r="A63" s="43"/>
      <c r="B63" s="43" t="s">
        <v>229</v>
      </c>
      <c r="C63" s="63"/>
      <c r="D63" s="94">
        <v>43008</v>
      </c>
      <c r="E63" s="65"/>
      <c r="F63" s="69">
        <v>7769.25</v>
      </c>
      <c r="G63" s="158"/>
      <c r="H63" s="69">
        <v>7769.25</v>
      </c>
      <c r="I63" s="119" t="s">
        <v>68</v>
      </c>
      <c r="J63" s="69">
        <v>0.21</v>
      </c>
      <c r="K63" s="158"/>
      <c r="L63" s="69">
        <v>0.21</v>
      </c>
      <c r="M63" s="118"/>
      <c r="N63" s="121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</row>
    <row r="64" spans="1:256" s="14" customFormat="1" x14ac:dyDescent="0.25">
      <c r="A64" s="43"/>
      <c r="B64" s="43"/>
      <c r="C64" s="63"/>
      <c r="D64" s="94"/>
      <c r="E64" s="65"/>
      <c r="F64" s="68">
        <f>SUM(F61:F63)</f>
        <v>1380236.88</v>
      </c>
      <c r="G64" s="158"/>
      <c r="H64" s="68">
        <f>SUM(H61:H63)</f>
        <v>1380236.88</v>
      </c>
      <c r="I64" s="114"/>
      <c r="J64" s="68">
        <f>SUM(J61:J63)</f>
        <v>1405893.35</v>
      </c>
      <c r="K64" s="158"/>
      <c r="L64" s="68">
        <f>SUM(L61:L63)</f>
        <v>1405893.35</v>
      </c>
      <c r="M64" s="115"/>
      <c r="N64" s="121">
        <f>SUM(L64-H64)</f>
        <v>25656.470000000205</v>
      </c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</row>
    <row r="65" spans="1:256" s="14" customFormat="1" x14ac:dyDescent="0.25">
      <c r="A65" s="43"/>
      <c r="B65" s="43"/>
      <c r="C65" s="63"/>
      <c r="D65" s="94"/>
      <c r="E65" s="65"/>
      <c r="F65" s="68"/>
      <c r="G65" s="158"/>
      <c r="H65" s="68"/>
      <c r="I65" s="114"/>
      <c r="J65" s="68"/>
      <c r="K65" s="158"/>
      <c r="L65" s="68"/>
      <c r="M65" s="115"/>
      <c r="N65" s="121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</row>
    <row r="66" spans="1:256" s="14" customFormat="1" x14ac:dyDescent="0.25">
      <c r="A66" s="43" t="s">
        <v>70</v>
      </c>
      <c r="B66" s="43" t="s">
        <v>221</v>
      </c>
      <c r="C66" s="63"/>
      <c r="D66" s="94">
        <v>43008</v>
      </c>
      <c r="E66" s="63"/>
      <c r="F66" s="64">
        <v>2375553.31</v>
      </c>
      <c r="G66" s="158">
        <f t="shared" ref="G66:G76" si="9">H66/F66</f>
        <v>1</v>
      </c>
      <c r="H66" s="64">
        <v>2375553.31</v>
      </c>
      <c r="I66" s="119" t="s">
        <v>68</v>
      </c>
      <c r="J66" s="64">
        <v>1858826.71</v>
      </c>
      <c r="K66" s="158">
        <f t="shared" si="3"/>
        <v>1</v>
      </c>
      <c r="L66" s="64">
        <v>1858826.71</v>
      </c>
      <c r="M66" s="119"/>
      <c r="N66" s="121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</row>
    <row r="67" spans="1:256" s="14" customFormat="1" x14ac:dyDescent="0.25">
      <c r="A67" s="43"/>
      <c r="B67" s="43"/>
      <c r="C67" s="63"/>
      <c r="D67" s="95"/>
      <c r="E67" s="63"/>
      <c r="F67" s="71">
        <f>SUM(F66)</f>
        <v>2375553.31</v>
      </c>
      <c r="G67" s="158"/>
      <c r="H67" s="71">
        <f>SUM(H66)</f>
        <v>2375553.31</v>
      </c>
      <c r="I67" s="114"/>
      <c r="J67" s="71">
        <f>SUM(J66)</f>
        <v>1858826.71</v>
      </c>
      <c r="K67" s="158"/>
      <c r="L67" s="71">
        <f>SUM(L66)</f>
        <v>1858826.71</v>
      </c>
      <c r="M67" s="114"/>
      <c r="N67" s="121">
        <f>SUM(L67-H67)</f>
        <v>-516726.60000000009</v>
      </c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</row>
    <row r="68" spans="1:256" s="14" customFormat="1" x14ac:dyDescent="0.25">
      <c r="A68" s="45"/>
      <c r="B68" s="43"/>
      <c r="C68" s="63"/>
      <c r="D68" s="94"/>
      <c r="E68" s="65"/>
      <c r="F68" s="68"/>
      <c r="G68" s="158"/>
      <c r="H68" s="68"/>
      <c r="I68" s="114"/>
      <c r="J68" s="68"/>
      <c r="K68" s="158"/>
      <c r="L68" s="68"/>
      <c r="M68" s="115"/>
      <c r="N68" s="121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</row>
    <row r="69" spans="1:256" s="43" customFormat="1" ht="14.25" customHeight="1" x14ac:dyDescent="0.25">
      <c r="A69" s="43" t="s">
        <v>12</v>
      </c>
      <c r="B69" s="43" t="s">
        <v>221</v>
      </c>
      <c r="C69" s="63"/>
      <c r="D69" s="94">
        <v>43008</v>
      </c>
      <c r="E69" s="65"/>
      <c r="F69" s="22">
        <v>73838.990000000005</v>
      </c>
      <c r="G69" s="158">
        <f t="shared" ref="G69:G76" si="10">H69/F69</f>
        <v>1</v>
      </c>
      <c r="H69" s="22">
        <v>73838.990000000005</v>
      </c>
      <c r="I69" s="119" t="s">
        <v>68</v>
      </c>
      <c r="J69" s="22">
        <v>73978.5</v>
      </c>
      <c r="K69" s="158">
        <f t="shared" si="3"/>
        <v>1</v>
      </c>
      <c r="L69" s="22">
        <v>73978.5</v>
      </c>
      <c r="M69" s="117"/>
      <c r="N69" s="121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10"/>
      <c r="GW69" s="110"/>
      <c r="GX69" s="110"/>
      <c r="GY69" s="110"/>
      <c r="GZ69" s="110"/>
      <c r="HA69" s="110"/>
      <c r="HB69" s="110"/>
      <c r="HC69" s="110"/>
      <c r="HD69" s="110"/>
      <c r="HE69" s="110"/>
      <c r="HF69" s="110"/>
      <c r="HG69" s="110"/>
      <c r="HH69" s="110"/>
      <c r="HI69" s="110"/>
      <c r="HJ69" s="110"/>
      <c r="HK69" s="110"/>
      <c r="HL69" s="110"/>
      <c r="HM69" s="110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10"/>
      <c r="HY69" s="110"/>
      <c r="HZ69" s="110"/>
      <c r="IA69" s="110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10"/>
      <c r="IM69" s="110"/>
      <c r="IN69" s="110"/>
      <c r="IO69" s="110"/>
      <c r="IP69" s="110"/>
      <c r="IQ69" s="110"/>
      <c r="IR69" s="110"/>
      <c r="IS69" s="110"/>
      <c r="IT69" s="110"/>
      <c r="IU69" s="110"/>
      <c r="IV69" s="110"/>
    </row>
    <row r="70" spans="1:256" s="14" customFormat="1" x14ac:dyDescent="0.25">
      <c r="C70" s="81"/>
      <c r="D70" s="96"/>
      <c r="F70" s="68">
        <f>SUM(F69)</f>
        <v>73838.990000000005</v>
      </c>
      <c r="G70" s="158"/>
      <c r="H70" s="68">
        <f>SUM(H69)</f>
        <v>73838.990000000005</v>
      </c>
      <c r="I70" s="114"/>
      <c r="J70" s="68">
        <f>SUM(J69)</f>
        <v>73978.5</v>
      </c>
      <c r="K70" s="158"/>
      <c r="L70" s="68">
        <f>SUM(L69)</f>
        <v>73978.5</v>
      </c>
      <c r="M70" s="115"/>
      <c r="N70" s="121">
        <f>SUM(L70-H70)</f>
        <v>139.50999999999476</v>
      </c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</row>
    <row r="71" spans="1:256" s="14" customFormat="1" x14ac:dyDescent="0.25">
      <c r="A71" s="43"/>
      <c r="B71" s="43"/>
      <c r="C71" s="63"/>
      <c r="D71" s="95"/>
      <c r="E71" s="43"/>
      <c r="F71" s="22"/>
      <c r="G71" s="158"/>
      <c r="H71" s="22"/>
      <c r="I71" s="119"/>
      <c r="J71" s="22"/>
      <c r="K71" s="158"/>
      <c r="L71" s="22"/>
      <c r="M71" s="117"/>
      <c r="N71" s="121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pans="1:256" s="14" customFormat="1" x14ac:dyDescent="0.25">
      <c r="A72" s="43" t="s">
        <v>37</v>
      </c>
      <c r="B72" s="43" t="s">
        <v>221</v>
      </c>
      <c r="C72" s="63"/>
      <c r="D72" s="94">
        <v>43008</v>
      </c>
      <c r="E72" s="43"/>
      <c r="F72" s="22">
        <v>395967.17</v>
      </c>
      <c r="G72" s="158">
        <f t="shared" ref="G72:G76" si="11">H72/F72</f>
        <v>1</v>
      </c>
      <c r="H72" s="22">
        <v>395967.17</v>
      </c>
      <c r="I72" s="119" t="s">
        <v>68</v>
      </c>
      <c r="J72" s="22">
        <v>393398.56</v>
      </c>
      <c r="K72" s="158">
        <f t="shared" si="3"/>
        <v>1</v>
      </c>
      <c r="L72" s="22">
        <v>393398.56</v>
      </c>
      <c r="M72" s="117"/>
      <c r="N72" s="121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</row>
    <row r="73" spans="1:256" s="14" customFormat="1" x14ac:dyDescent="0.25">
      <c r="A73" s="43"/>
      <c r="B73" s="43"/>
      <c r="C73" s="63"/>
      <c r="D73" s="95"/>
      <c r="E73" s="43"/>
      <c r="F73" s="68">
        <f>SUM(F72:F72)</f>
        <v>395967.17</v>
      </c>
      <c r="G73" s="158"/>
      <c r="H73" s="68">
        <f>SUM(H72:H72)</f>
        <v>395967.17</v>
      </c>
      <c r="I73" s="114"/>
      <c r="J73" s="68">
        <f>SUM(J72:J72)</f>
        <v>393398.56</v>
      </c>
      <c r="K73" s="158"/>
      <c r="L73" s="68">
        <f>SUM(L72:L72)</f>
        <v>393398.56</v>
      </c>
      <c r="M73" s="115"/>
      <c r="N73" s="121">
        <f>SUM(L73-H73)</f>
        <v>-2568.609999999986</v>
      </c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</row>
    <row r="74" spans="1:256" s="14" customFormat="1" x14ac:dyDescent="0.25">
      <c r="A74" s="43"/>
      <c r="B74" s="43"/>
      <c r="C74" s="63"/>
      <c r="D74" s="95"/>
      <c r="E74" s="43"/>
      <c r="F74" s="68"/>
      <c r="G74" s="158"/>
      <c r="H74" s="68"/>
      <c r="I74" s="114"/>
      <c r="J74" s="68"/>
      <c r="K74" s="158"/>
      <c r="L74" s="68"/>
      <c r="M74" s="115"/>
      <c r="N74" s="121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</row>
    <row r="75" spans="1:256" s="14" customFormat="1" x14ac:dyDescent="0.25">
      <c r="A75" s="43" t="s">
        <v>38</v>
      </c>
      <c r="B75" s="43" t="s">
        <v>221</v>
      </c>
      <c r="C75" s="63"/>
      <c r="D75" s="94">
        <v>43008</v>
      </c>
      <c r="E75" s="65"/>
      <c r="F75" s="22">
        <v>262507.33</v>
      </c>
      <c r="G75" s="158">
        <f t="shared" ref="G75:G76" si="12">H75/F75</f>
        <v>1</v>
      </c>
      <c r="H75" s="22">
        <v>262507.33</v>
      </c>
      <c r="I75" s="119" t="s">
        <v>68</v>
      </c>
      <c r="J75" s="22">
        <v>258525.48</v>
      </c>
      <c r="K75" s="158">
        <f t="shared" si="3"/>
        <v>1</v>
      </c>
      <c r="L75" s="22">
        <v>258525.48</v>
      </c>
      <c r="M75" s="117"/>
      <c r="N75" s="121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</row>
    <row r="76" spans="1:256" s="14" customFormat="1" ht="11.4" customHeight="1" x14ac:dyDescent="0.25">
      <c r="A76" s="43"/>
      <c r="B76" s="66"/>
      <c r="C76" s="82"/>
      <c r="D76" s="67"/>
      <c r="E76" s="43"/>
      <c r="F76" s="68">
        <f>SUM(F75:F75)</f>
        <v>262507.33</v>
      </c>
      <c r="G76" s="158"/>
      <c r="H76" s="68">
        <f>SUM(H75:H75)</f>
        <v>262507.33</v>
      </c>
      <c r="I76" s="114"/>
      <c r="J76" s="68">
        <f>SUM(J75:J75)</f>
        <v>258525.48</v>
      </c>
      <c r="K76" s="158"/>
      <c r="L76" s="68">
        <f>SUM(L75:L75)</f>
        <v>258525.48</v>
      </c>
      <c r="M76" s="115"/>
      <c r="N76" s="121">
        <f>SUM(L76-H76)</f>
        <v>-3981.8500000000058</v>
      </c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</row>
    <row r="77" spans="1:256" s="14" customFormat="1" ht="11.4" customHeight="1" x14ac:dyDescent="0.25">
      <c r="A77" s="43"/>
      <c r="B77" s="66"/>
      <c r="C77" s="82"/>
      <c r="D77" s="67"/>
      <c r="E77" s="43"/>
      <c r="F77" s="68"/>
      <c r="G77" s="158"/>
      <c r="H77" s="68"/>
      <c r="I77" s="114"/>
      <c r="J77" s="68"/>
      <c r="K77" s="158"/>
      <c r="L77" s="68"/>
      <c r="M77" s="115"/>
      <c r="N77" s="121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</row>
    <row r="78" spans="1:256" s="104" customFormat="1" ht="15" customHeight="1" x14ac:dyDescent="0.25">
      <c r="A78" s="100"/>
      <c r="B78" s="100"/>
      <c r="C78" s="100"/>
      <c r="D78" s="103"/>
      <c r="E78" s="103"/>
      <c r="G78" s="108">
        <v>42887</v>
      </c>
      <c r="H78" s="71"/>
      <c r="I78" s="114"/>
      <c r="K78" s="108">
        <v>42979</v>
      </c>
      <c r="L78" s="71"/>
      <c r="M78" s="114"/>
      <c r="N78" s="121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  <c r="GS78" s="109"/>
      <c r="GT78" s="109"/>
      <c r="GU78" s="109"/>
      <c r="GV78" s="109"/>
      <c r="GW78" s="109"/>
      <c r="GX78" s="109"/>
      <c r="GY78" s="109"/>
      <c r="GZ78" s="109"/>
      <c r="HA78" s="109"/>
      <c r="HB78" s="109"/>
      <c r="HC78" s="109"/>
      <c r="HD78" s="109"/>
      <c r="HE78" s="109"/>
      <c r="HF78" s="109"/>
      <c r="HG78" s="109"/>
      <c r="HH78" s="109"/>
      <c r="HI78" s="109"/>
      <c r="HJ78" s="109"/>
      <c r="HK78" s="109"/>
      <c r="HL78" s="109"/>
      <c r="HM78" s="109"/>
      <c r="HN78" s="109"/>
      <c r="HO78" s="109"/>
      <c r="HP78" s="109"/>
      <c r="HQ78" s="109"/>
      <c r="HR78" s="109"/>
      <c r="HS78" s="109"/>
      <c r="HT78" s="109"/>
      <c r="HU78" s="109"/>
      <c r="HV78" s="109"/>
      <c r="HW78" s="109"/>
      <c r="HX78" s="109"/>
      <c r="HY78" s="109"/>
      <c r="HZ78" s="109"/>
      <c r="IA78" s="109"/>
      <c r="IB78" s="109"/>
      <c r="IC78" s="109"/>
      <c r="ID78" s="109"/>
      <c r="IE78" s="109"/>
      <c r="IF78" s="109"/>
      <c r="IG78" s="109"/>
      <c r="IH78" s="109"/>
      <c r="II78" s="109"/>
      <c r="IJ78" s="109"/>
      <c r="IK78" s="109"/>
      <c r="IL78" s="109"/>
      <c r="IM78" s="109"/>
      <c r="IN78" s="109"/>
      <c r="IO78" s="109"/>
      <c r="IP78" s="109"/>
      <c r="IQ78" s="109"/>
      <c r="IR78" s="109"/>
      <c r="IS78" s="109"/>
      <c r="IT78" s="109"/>
      <c r="IU78" s="109"/>
      <c r="IV78" s="109"/>
    </row>
    <row r="79" spans="1:256" s="104" customFormat="1" ht="15" customHeight="1" x14ac:dyDescent="0.25">
      <c r="A79" s="100"/>
      <c r="B79" s="100"/>
      <c r="C79" s="100"/>
      <c r="D79" s="103"/>
      <c r="E79" s="103"/>
      <c r="G79" s="158"/>
      <c r="H79" s="71"/>
      <c r="I79" s="114"/>
      <c r="K79" s="158"/>
      <c r="L79" s="71"/>
      <c r="M79" s="114"/>
      <c r="N79" s="121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09"/>
      <c r="CS79" s="109"/>
      <c r="CT79" s="109"/>
      <c r="CU79" s="109"/>
      <c r="CV79" s="109"/>
      <c r="CW79" s="109"/>
      <c r="CX79" s="109"/>
      <c r="CY79" s="109"/>
      <c r="CZ79" s="109"/>
      <c r="DA79" s="109"/>
      <c r="DB79" s="109"/>
      <c r="DC79" s="109"/>
      <c r="DD79" s="109"/>
      <c r="DE79" s="109"/>
      <c r="DF79" s="109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09"/>
      <c r="EJ79" s="109"/>
      <c r="EK79" s="109"/>
      <c r="EL79" s="109"/>
      <c r="EM79" s="109"/>
      <c r="EN79" s="109"/>
      <c r="EO79" s="109"/>
      <c r="EP79" s="109"/>
      <c r="EQ79" s="109"/>
      <c r="ER79" s="109"/>
      <c r="ES79" s="109"/>
      <c r="ET79" s="109"/>
      <c r="EU79" s="109"/>
      <c r="EV79" s="109"/>
      <c r="EW79" s="109"/>
      <c r="EX79" s="109"/>
      <c r="EY79" s="109"/>
      <c r="EZ79" s="109"/>
      <c r="FA79" s="109"/>
      <c r="FB79" s="109"/>
      <c r="FC79" s="109"/>
      <c r="FD79" s="109"/>
      <c r="FE79" s="109"/>
      <c r="FF79" s="109"/>
      <c r="FG79" s="109"/>
      <c r="FH79" s="109"/>
      <c r="FI79" s="109"/>
      <c r="FJ79" s="109"/>
      <c r="FK79" s="109"/>
      <c r="FL79" s="109"/>
      <c r="FM79" s="109"/>
      <c r="FN79" s="109"/>
      <c r="FO79" s="109"/>
      <c r="FP79" s="109"/>
      <c r="FQ79" s="109"/>
      <c r="FR79" s="109"/>
      <c r="FS79" s="109"/>
      <c r="FT79" s="109"/>
      <c r="FU79" s="109"/>
      <c r="FV79" s="109"/>
      <c r="FW79" s="109"/>
      <c r="FX79" s="109"/>
      <c r="FY79" s="109"/>
      <c r="FZ79" s="109"/>
      <c r="GA79" s="109"/>
      <c r="GB79" s="109"/>
      <c r="GC79" s="109"/>
      <c r="GD79" s="109"/>
      <c r="GE79" s="109"/>
      <c r="GF79" s="109"/>
      <c r="GG79" s="109"/>
      <c r="GH79" s="109"/>
      <c r="GI79" s="109"/>
      <c r="GJ79" s="109"/>
      <c r="GK79" s="109"/>
      <c r="GL79" s="109"/>
      <c r="GM79" s="109"/>
      <c r="GN79" s="109"/>
      <c r="GO79" s="109"/>
      <c r="GP79" s="109"/>
      <c r="GQ79" s="109"/>
      <c r="GR79" s="109"/>
      <c r="GS79" s="109"/>
      <c r="GT79" s="109"/>
      <c r="GU79" s="109"/>
      <c r="GV79" s="109"/>
      <c r="GW79" s="109"/>
      <c r="GX79" s="109"/>
      <c r="GY79" s="109"/>
      <c r="GZ79" s="109"/>
      <c r="HA79" s="109"/>
      <c r="HB79" s="109"/>
      <c r="HC79" s="109"/>
      <c r="HD79" s="109"/>
      <c r="HE79" s="109"/>
      <c r="HF79" s="109"/>
      <c r="HG79" s="109"/>
      <c r="HH79" s="109"/>
      <c r="HI79" s="109"/>
      <c r="HJ79" s="109"/>
      <c r="HK79" s="109"/>
      <c r="HL79" s="109"/>
      <c r="HM79" s="109"/>
      <c r="HN79" s="109"/>
      <c r="HO79" s="109"/>
      <c r="HP79" s="109"/>
      <c r="HQ79" s="109"/>
      <c r="HR79" s="109"/>
      <c r="HS79" s="109"/>
      <c r="HT79" s="109"/>
      <c r="HU79" s="109"/>
      <c r="HV79" s="109"/>
      <c r="HW79" s="109"/>
      <c r="HX79" s="109"/>
      <c r="HY79" s="109"/>
      <c r="HZ79" s="109"/>
      <c r="IA79" s="109"/>
      <c r="IB79" s="109"/>
      <c r="IC79" s="109"/>
      <c r="ID79" s="109"/>
      <c r="IE79" s="109"/>
      <c r="IF79" s="109"/>
      <c r="IG79" s="109"/>
      <c r="IH79" s="109"/>
      <c r="II79" s="109"/>
      <c r="IJ79" s="109"/>
      <c r="IK79" s="109"/>
      <c r="IL79" s="109"/>
      <c r="IM79" s="109"/>
      <c r="IN79" s="109"/>
      <c r="IO79" s="109"/>
      <c r="IP79" s="109"/>
      <c r="IQ79" s="109"/>
      <c r="IR79" s="109"/>
      <c r="IS79" s="109"/>
      <c r="IT79" s="109"/>
      <c r="IU79" s="109"/>
      <c r="IV79" s="109"/>
    </row>
    <row r="80" spans="1:256" s="104" customFormat="1" x14ac:dyDescent="0.25">
      <c r="A80" s="100" t="s">
        <v>58</v>
      </c>
      <c r="B80" s="107" t="s">
        <v>20</v>
      </c>
      <c r="C80" s="100" t="s">
        <v>21</v>
      </c>
      <c r="D80" s="100" t="s">
        <v>59</v>
      </c>
      <c r="E80" s="100"/>
      <c r="F80" s="71" t="s">
        <v>60</v>
      </c>
      <c r="G80" s="102" t="s">
        <v>61</v>
      </c>
      <c r="H80" s="71"/>
      <c r="I80" s="114"/>
      <c r="J80" s="71" t="s">
        <v>60</v>
      </c>
      <c r="K80" s="102" t="s">
        <v>61</v>
      </c>
      <c r="L80" s="71"/>
      <c r="M80" s="114"/>
      <c r="N80" s="121" t="s">
        <v>62</v>
      </c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09"/>
      <c r="ER80" s="109"/>
      <c r="ES80" s="109"/>
      <c r="ET80" s="109"/>
      <c r="EU80" s="109"/>
      <c r="EV80" s="109"/>
      <c r="EW80" s="109"/>
      <c r="EX80" s="109"/>
      <c r="EY80" s="109"/>
      <c r="EZ80" s="109"/>
      <c r="FA80" s="109"/>
      <c r="FB80" s="109"/>
      <c r="FC80" s="109"/>
      <c r="FD80" s="109"/>
      <c r="FE80" s="109"/>
      <c r="FF80" s="109"/>
      <c r="FG80" s="109"/>
      <c r="FH80" s="109"/>
      <c r="FI80" s="109"/>
      <c r="FJ80" s="109"/>
      <c r="FK80" s="109"/>
      <c r="FL80" s="109"/>
      <c r="FM80" s="109"/>
      <c r="FN80" s="109"/>
      <c r="FO80" s="109"/>
      <c r="FP80" s="109"/>
      <c r="FQ80" s="109"/>
      <c r="FR80" s="109"/>
      <c r="FS80" s="109"/>
      <c r="FT80" s="109"/>
      <c r="FU80" s="109"/>
      <c r="FV80" s="109"/>
      <c r="FW80" s="109"/>
      <c r="FX80" s="109"/>
      <c r="FY80" s="109"/>
      <c r="FZ80" s="109"/>
      <c r="GA80" s="109"/>
      <c r="GB80" s="109"/>
      <c r="GC80" s="109"/>
      <c r="GD80" s="109"/>
      <c r="GE80" s="109"/>
      <c r="GF80" s="109"/>
      <c r="GG80" s="109"/>
      <c r="GH80" s="109"/>
      <c r="GI80" s="109"/>
      <c r="GJ80" s="109"/>
      <c r="GK80" s="109"/>
      <c r="GL80" s="109"/>
      <c r="GM80" s="109"/>
      <c r="GN80" s="109"/>
      <c r="GO80" s="109"/>
      <c r="GP80" s="109"/>
      <c r="GQ80" s="109"/>
      <c r="GR80" s="109"/>
      <c r="GS80" s="109"/>
      <c r="GT80" s="109"/>
      <c r="GU80" s="109"/>
      <c r="GV80" s="109"/>
      <c r="GW80" s="109"/>
      <c r="GX80" s="109"/>
      <c r="GY80" s="109"/>
      <c r="GZ80" s="109"/>
      <c r="HA80" s="109"/>
      <c r="HB80" s="109"/>
      <c r="HC80" s="109"/>
      <c r="HD80" s="109"/>
      <c r="HE80" s="109"/>
      <c r="HF80" s="109"/>
      <c r="HG80" s="109"/>
      <c r="HH80" s="109"/>
      <c r="HI80" s="109"/>
      <c r="HJ80" s="109"/>
      <c r="HK80" s="109"/>
      <c r="HL80" s="109"/>
      <c r="HM80" s="109"/>
      <c r="HN80" s="109"/>
      <c r="HO80" s="109"/>
      <c r="HP80" s="109"/>
      <c r="HQ80" s="109"/>
      <c r="HR80" s="109"/>
      <c r="HS80" s="109"/>
      <c r="HT80" s="109"/>
      <c r="HU80" s="109"/>
      <c r="HV80" s="109"/>
      <c r="HW80" s="109"/>
      <c r="HX80" s="109"/>
      <c r="HY80" s="109"/>
      <c r="HZ80" s="109"/>
      <c r="IA80" s="109"/>
      <c r="IB80" s="109"/>
      <c r="IC80" s="109"/>
      <c r="ID80" s="109"/>
      <c r="IE80" s="109"/>
      <c r="IF80" s="109"/>
      <c r="IG80" s="109"/>
      <c r="IH80" s="109"/>
      <c r="II80" s="109"/>
      <c r="IJ80" s="109"/>
      <c r="IK80" s="109"/>
      <c r="IL80" s="109"/>
      <c r="IM80" s="109"/>
      <c r="IN80" s="109"/>
      <c r="IO80" s="109"/>
      <c r="IP80" s="109"/>
      <c r="IQ80" s="109"/>
      <c r="IR80" s="109"/>
      <c r="IS80" s="109"/>
      <c r="IT80" s="109"/>
      <c r="IU80" s="109"/>
      <c r="IV80" s="109"/>
    </row>
    <row r="81" spans="1:256" s="104" customFormat="1" x14ac:dyDescent="0.25">
      <c r="A81" s="100"/>
      <c r="B81" s="107" t="s">
        <v>28</v>
      </c>
      <c r="C81" s="100" t="s">
        <v>29</v>
      </c>
      <c r="D81" s="100" t="s">
        <v>63</v>
      </c>
      <c r="E81" s="100"/>
      <c r="F81" s="71" t="s">
        <v>64</v>
      </c>
      <c r="G81" s="102" t="s">
        <v>65</v>
      </c>
      <c r="H81" s="71" t="s">
        <v>66</v>
      </c>
      <c r="I81" s="114"/>
      <c r="J81" s="71" t="s">
        <v>64</v>
      </c>
      <c r="K81" s="102" t="s">
        <v>65</v>
      </c>
      <c r="L81" s="71" t="s">
        <v>66</v>
      </c>
      <c r="M81" s="114"/>
      <c r="N81" s="121" t="s">
        <v>18</v>
      </c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09"/>
      <c r="DE81" s="109"/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09"/>
      <c r="EJ81" s="109"/>
      <c r="EK81" s="109"/>
      <c r="EL81" s="109"/>
      <c r="EM81" s="109"/>
      <c r="EN81" s="109"/>
      <c r="EO81" s="109"/>
      <c r="EP81" s="109"/>
      <c r="EQ81" s="109"/>
      <c r="ER81" s="109"/>
      <c r="ES81" s="109"/>
      <c r="ET81" s="109"/>
      <c r="EU81" s="109"/>
      <c r="EV81" s="109"/>
      <c r="EW81" s="109"/>
      <c r="EX81" s="109"/>
      <c r="EY81" s="109"/>
      <c r="EZ81" s="109"/>
      <c r="FA81" s="109"/>
      <c r="FB81" s="109"/>
      <c r="FC81" s="109"/>
      <c r="FD81" s="109"/>
      <c r="FE81" s="109"/>
      <c r="FF81" s="109"/>
      <c r="FG81" s="109"/>
      <c r="FH81" s="109"/>
      <c r="FI81" s="109"/>
      <c r="FJ81" s="109"/>
      <c r="FK81" s="109"/>
      <c r="FL81" s="109"/>
      <c r="FM81" s="109"/>
      <c r="FN81" s="109"/>
      <c r="FO81" s="109"/>
      <c r="FP81" s="109"/>
      <c r="FQ81" s="109"/>
      <c r="FR81" s="109"/>
      <c r="FS81" s="109"/>
      <c r="FT81" s="109"/>
      <c r="FU81" s="109"/>
      <c r="FV81" s="109"/>
      <c r="FW81" s="109"/>
      <c r="FX81" s="109"/>
      <c r="FY81" s="109"/>
      <c r="FZ81" s="109"/>
      <c r="GA81" s="109"/>
      <c r="GB81" s="109"/>
      <c r="GC81" s="109"/>
      <c r="GD81" s="109"/>
      <c r="GE81" s="109"/>
      <c r="GF81" s="109"/>
      <c r="GG81" s="109"/>
      <c r="GH81" s="109"/>
      <c r="GI81" s="109"/>
      <c r="GJ81" s="109"/>
      <c r="GK81" s="109"/>
      <c r="GL81" s="109"/>
      <c r="GM81" s="109"/>
      <c r="GN81" s="109"/>
      <c r="GO81" s="109"/>
      <c r="GP81" s="109"/>
      <c r="GQ81" s="109"/>
      <c r="GR81" s="109"/>
      <c r="GS81" s="109"/>
      <c r="GT81" s="109"/>
      <c r="GU81" s="109"/>
      <c r="GV81" s="109"/>
      <c r="GW81" s="109"/>
      <c r="GX81" s="109"/>
      <c r="GY81" s="109"/>
      <c r="GZ81" s="109"/>
      <c r="HA81" s="109"/>
      <c r="HB81" s="109"/>
      <c r="HC81" s="109"/>
      <c r="HD81" s="109"/>
      <c r="HE81" s="109"/>
      <c r="HF81" s="109"/>
      <c r="HG81" s="109"/>
      <c r="HH81" s="109"/>
      <c r="HI81" s="109"/>
      <c r="HJ81" s="109"/>
      <c r="HK81" s="109"/>
      <c r="HL81" s="109"/>
      <c r="HM81" s="109"/>
      <c r="HN81" s="109"/>
      <c r="HO81" s="109"/>
      <c r="HP81" s="109"/>
      <c r="HQ81" s="109"/>
      <c r="HR81" s="109"/>
      <c r="HS81" s="109"/>
      <c r="HT81" s="109"/>
      <c r="HU81" s="109"/>
      <c r="HV81" s="109"/>
      <c r="HW81" s="109"/>
      <c r="HX81" s="109"/>
      <c r="HY81" s="109"/>
      <c r="HZ81" s="109"/>
      <c r="IA81" s="109"/>
      <c r="IB81" s="109"/>
      <c r="IC81" s="109"/>
      <c r="ID81" s="109"/>
      <c r="IE81" s="109"/>
      <c r="IF81" s="109"/>
      <c r="IG81" s="109"/>
      <c r="IH81" s="109"/>
      <c r="II81" s="109"/>
      <c r="IJ81" s="109"/>
      <c r="IK81" s="109"/>
      <c r="IL81" s="109"/>
      <c r="IM81" s="109"/>
      <c r="IN81" s="109"/>
      <c r="IO81" s="109"/>
      <c r="IP81" s="109"/>
      <c r="IQ81" s="109"/>
      <c r="IR81" s="109"/>
      <c r="IS81" s="109"/>
      <c r="IT81" s="109"/>
      <c r="IU81" s="109"/>
      <c r="IV81" s="109"/>
    </row>
    <row r="82" spans="1:256" s="104" customFormat="1" ht="7.8" customHeight="1" x14ac:dyDescent="0.25">
      <c r="A82" s="113"/>
      <c r="B82" s="116"/>
      <c r="C82" s="113"/>
      <c r="D82" s="113"/>
      <c r="E82" s="113"/>
      <c r="F82" s="114"/>
      <c r="G82" s="120"/>
      <c r="H82" s="114"/>
      <c r="I82" s="114"/>
      <c r="J82" s="114"/>
      <c r="K82" s="120"/>
      <c r="L82" s="114"/>
      <c r="M82" s="114"/>
      <c r="N82" s="122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09"/>
      <c r="DE82" s="109"/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09"/>
      <c r="EJ82" s="109"/>
      <c r="EK82" s="109"/>
      <c r="EL82" s="109"/>
      <c r="EM82" s="109"/>
      <c r="EN82" s="109"/>
      <c r="EO82" s="109"/>
      <c r="EP82" s="109"/>
      <c r="EQ82" s="109"/>
      <c r="ER82" s="109"/>
      <c r="ES82" s="109"/>
      <c r="ET82" s="109"/>
      <c r="EU82" s="109"/>
      <c r="EV82" s="109"/>
      <c r="EW82" s="109"/>
      <c r="EX82" s="109"/>
      <c r="EY82" s="109"/>
      <c r="EZ82" s="109"/>
      <c r="FA82" s="109"/>
      <c r="FB82" s="109"/>
      <c r="FC82" s="109"/>
      <c r="FD82" s="109"/>
      <c r="FE82" s="109"/>
      <c r="FF82" s="109"/>
      <c r="FG82" s="109"/>
      <c r="FH82" s="109"/>
      <c r="FI82" s="109"/>
      <c r="FJ82" s="109"/>
      <c r="FK82" s="109"/>
      <c r="FL82" s="109"/>
      <c r="FM82" s="109"/>
      <c r="FN82" s="109"/>
      <c r="FO82" s="109"/>
      <c r="FP82" s="109"/>
      <c r="FQ82" s="109"/>
      <c r="FR82" s="109"/>
      <c r="FS82" s="109"/>
      <c r="FT82" s="109"/>
      <c r="FU82" s="109"/>
      <c r="FV82" s="109"/>
      <c r="FW82" s="109"/>
      <c r="FX82" s="109"/>
      <c r="FY82" s="109"/>
      <c r="FZ82" s="109"/>
      <c r="GA82" s="109"/>
      <c r="GB82" s="109"/>
      <c r="GC82" s="109"/>
      <c r="GD82" s="109"/>
      <c r="GE82" s="109"/>
      <c r="GF82" s="109"/>
      <c r="GG82" s="109"/>
      <c r="GH82" s="109"/>
      <c r="GI82" s="109"/>
      <c r="GJ82" s="109"/>
      <c r="GK82" s="109"/>
      <c r="GL82" s="109"/>
      <c r="GM82" s="109"/>
      <c r="GN82" s="109"/>
      <c r="GO82" s="109"/>
      <c r="GP82" s="109"/>
      <c r="GQ82" s="109"/>
      <c r="GR82" s="109"/>
      <c r="GS82" s="109"/>
      <c r="GT82" s="109"/>
      <c r="GU82" s="109"/>
      <c r="GV82" s="109"/>
      <c r="GW82" s="109"/>
      <c r="GX82" s="109"/>
      <c r="GY82" s="109"/>
      <c r="GZ82" s="109"/>
      <c r="HA82" s="109"/>
      <c r="HB82" s="109"/>
      <c r="HC82" s="109"/>
      <c r="HD82" s="109"/>
      <c r="HE82" s="109"/>
      <c r="HF82" s="109"/>
      <c r="HG82" s="109"/>
      <c r="HH82" s="109"/>
      <c r="HI82" s="109"/>
      <c r="HJ82" s="109"/>
      <c r="HK82" s="109"/>
      <c r="HL82" s="109"/>
      <c r="HM82" s="109"/>
      <c r="HN82" s="109"/>
      <c r="HO82" s="109"/>
      <c r="HP82" s="109"/>
      <c r="HQ82" s="109"/>
      <c r="HR82" s="109"/>
      <c r="HS82" s="109"/>
      <c r="HT82" s="109"/>
      <c r="HU82" s="109"/>
      <c r="HV82" s="109"/>
      <c r="HW82" s="109"/>
      <c r="HX82" s="109"/>
      <c r="HY82" s="109"/>
      <c r="HZ82" s="109"/>
      <c r="IA82" s="109"/>
      <c r="IB82" s="109"/>
      <c r="IC82" s="109"/>
      <c r="ID82" s="109"/>
      <c r="IE82" s="109"/>
      <c r="IF82" s="109"/>
      <c r="IG82" s="109"/>
      <c r="IH82" s="109"/>
      <c r="II82" s="109"/>
      <c r="IJ82" s="109"/>
      <c r="IK82" s="109"/>
      <c r="IL82" s="109"/>
      <c r="IM82" s="109"/>
      <c r="IN82" s="109"/>
      <c r="IO82" s="109"/>
      <c r="IP82" s="109"/>
      <c r="IQ82" s="109"/>
      <c r="IR82" s="109"/>
      <c r="IS82" s="109"/>
      <c r="IT82" s="109"/>
      <c r="IU82" s="109"/>
      <c r="IV82" s="109"/>
    </row>
    <row r="83" spans="1:256" s="14" customFormat="1" ht="12" customHeight="1" x14ac:dyDescent="0.25">
      <c r="A83" s="43"/>
      <c r="B83" s="66"/>
      <c r="C83" s="82"/>
      <c r="D83" s="67"/>
      <c r="E83" s="43"/>
      <c r="F83" s="68"/>
      <c r="G83" s="158"/>
      <c r="H83" s="68"/>
      <c r="I83" s="114"/>
      <c r="J83" s="68"/>
      <c r="K83" s="158"/>
      <c r="L83" s="68"/>
      <c r="M83" s="115"/>
      <c r="N83" s="121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</row>
    <row r="84" spans="1:256" s="14" customFormat="1" x14ac:dyDescent="0.25">
      <c r="A84" s="43" t="s">
        <v>39</v>
      </c>
      <c r="B84" s="43" t="s">
        <v>221</v>
      </c>
      <c r="C84" s="63"/>
      <c r="D84" s="94">
        <v>43008</v>
      </c>
      <c r="E84" s="65"/>
      <c r="F84" s="22">
        <v>343488.13</v>
      </c>
      <c r="G84" s="158">
        <f t="shared" ref="G84:G102" si="13">H84/F84</f>
        <v>1</v>
      </c>
      <c r="H84" s="22">
        <v>343488.13</v>
      </c>
      <c r="I84" s="119" t="s">
        <v>68</v>
      </c>
      <c r="J84" s="22">
        <v>662389.96</v>
      </c>
      <c r="K84" s="158">
        <f t="shared" si="3"/>
        <v>1</v>
      </c>
      <c r="L84" s="22">
        <v>662389.96</v>
      </c>
      <c r="M84" s="117"/>
      <c r="N84" s="121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</row>
    <row r="85" spans="1:256" s="14" customFormat="1" ht="13.5" customHeight="1" x14ac:dyDescent="0.25">
      <c r="A85" s="43"/>
      <c r="B85" s="43" t="s">
        <v>221</v>
      </c>
      <c r="C85" s="63"/>
      <c r="D85" s="95"/>
      <c r="E85" s="43"/>
      <c r="F85" s="68">
        <f>SUM(F84)</f>
        <v>343488.13</v>
      </c>
      <c r="G85" s="158"/>
      <c r="H85" s="68">
        <f>SUM(H84)</f>
        <v>343488.13</v>
      </c>
      <c r="I85" s="114"/>
      <c r="J85" s="68">
        <f>SUM(J84)</f>
        <v>662389.96</v>
      </c>
      <c r="K85" s="158"/>
      <c r="L85" s="68">
        <f>SUM(L84)</f>
        <v>662389.96</v>
      </c>
      <c r="M85" s="115"/>
      <c r="N85" s="121">
        <f>SUM(L85-H85)</f>
        <v>318901.82999999996</v>
      </c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</row>
    <row r="86" spans="1:256" s="14" customFormat="1" ht="13.5" customHeight="1" x14ac:dyDescent="0.25">
      <c r="A86" s="43"/>
      <c r="B86" s="43"/>
      <c r="C86" s="63"/>
      <c r="D86" s="95"/>
      <c r="E86" s="43"/>
      <c r="F86" s="68"/>
      <c r="G86" s="158"/>
      <c r="H86" s="68"/>
      <c r="I86" s="114"/>
      <c r="J86" s="68"/>
      <c r="K86" s="158"/>
      <c r="L86" s="68"/>
      <c r="M86" s="115"/>
      <c r="N86" s="121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</row>
    <row r="87" spans="1:256" x14ac:dyDescent="0.25">
      <c r="A87" s="60" t="s">
        <v>210</v>
      </c>
      <c r="B87" s="60" t="s">
        <v>221</v>
      </c>
      <c r="D87" s="94">
        <v>43008</v>
      </c>
      <c r="F87" s="22">
        <v>4479896.41</v>
      </c>
      <c r="G87" s="158">
        <f t="shared" ref="G87:G91" si="14">H87/F87</f>
        <v>1</v>
      </c>
      <c r="H87" s="22">
        <v>4479896.41</v>
      </c>
      <c r="I87" s="114" t="s">
        <v>68</v>
      </c>
      <c r="J87" s="22">
        <v>3106779.23</v>
      </c>
      <c r="K87" s="158">
        <f t="shared" ref="K87:K91" si="15">L87/J87</f>
        <v>1</v>
      </c>
      <c r="L87" s="22">
        <v>3106779.23</v>
      </c>
      <c r="M87" s="114"/>
    </row>
    <row r="88" spans="1:256" x14ac:dyDescent="0.25">
      <c r="B88" s="60" t="s">
        <v>199</v>
      </c>
      <c r="D88" s="94">
        <v>43008</v>
      </c>
      <c r="F88" s="22">
        <v>40146283.759999998</v>
      </c>
      <c r="G88" s="158">
        <f t="shared" si="14"/>
        <v>1</v>
      </c>
      <c r="H88" s="22">
        <v>40146283.759999998</v>
      </c>
      <c r="I88" s="114" t="s">
        <v>68</v>
      </c>
      <c r="J88" s="22">
        <v>40271670.159999996</v>
      </c>
      <c r="K88" s="158">
        <f t="shared" si="15"/>
        <v>1</v>
      </c>
      <c r="L88" s="22">
        <v>40271670.159999996</v>
      </c>
      <c r="M88" s="114"/>
    </row>
    <row r="89" spans="1:256" x14ac:dyDescent="0.25">
      <c r="B89" s="60" t="s">
        <v>211</v>
      </c>
      <c r="D89" s="67">
        <v>42969</v>
      </c>
      <c r="F89" s="22">
        <v>10000000</v>
      </c>
      <c r="G89" s="158">
        <f t="shared" si="14"/>
        <v>1</v>
      </c>
      <c r="H89" s="22">
        <v>10000000</v>
      </c>
      <c r="I89" s="114" t="s">
        <v>68</v>
      </c>
      <c r="J89" s="22">
        <v>10000000</v>
      </c>
      <c r="K89" s="158">
        <f t="shared" si="15"/>
        <v>1</v>
      </c>
      <c r="L89" s="22">
        <v>10000000</v>
      </c>
      <c r="M89" s="114"/>
    </row>
    <row r="90" spans="1:256" x14ac:dyDescent="0.25">
      <c r="B90" s="43" t="s">
        <v>229</v>
      </c>
      <c r="D90" s="94">
        <v>43008</v>
      </c>
      <c r="F90" s="22">
        <v>22620.58</v>
      </c>
      <c r="G90" s="158"/>
      <c r="H90" s="22">
        <v>22620.58</v>
      </c>
      <c r="I90" s="114" t="s">
        <v>68</v>
      </c>
      <c r="J90" s="22">
        <v>273.91000000000003</v>
      </c>
      <c r="K90" s="158"/>
      <c r="L90" s="22">
        <v>273.91000000000003</v>
      </c>
      <c r="M90" s="114"/>
    </row>
    <row r="91" spans="1:256" x14ac:dyDescent="0.25">
      <c r="F91" s="68">
        <f>SUM(F87:F90)</f>
        <v>54648800.75</v>
      </c>
      <c r="G91" s="158">
        <f t="shared" ref="G91:G95" si="16">H91/F91</f>
        <v>1</v>
      </c>
      <c r="H91" s="68">
        <f>SUM(H87:H90)</f>
        <v>54648800.75</v>
      </c>
      <c r="I91" s="114"/>
      <c r="J91" s="68">
        <f>SUM(J87:J90)</f>
        <v>53378723.29999999</v>
      </c>
      <c r="K91" s="158">
        <f t="shared" si="15"/>
        <v>1</v>
      </c>
      <c r="L91" s="68">
        <f>SUM(L87:L90)</f>
        <v>53378723.29999999</v>
      </c>
      <c r="M91" s="114"/>
      <c r="N91" s="121">
        <f t="shared" ref="N91" si="17">SUM(L91-H91)</f>
        <v>-1270077.4500000104</v>
      </c>
    </row>
    <row r="92" spans="1:256" x14ac:dyDescent="0.25">
      <c r="I92" s="114"/>
      <c r="M92" s="114"/>
      <c r="N92" s="22"/>
    </row>
    <row r="93" spans="1:256" s="14" customFormat="1" x14ac:dyDescent="0.25">
      <c r="A93" s="43" t="s">
        <v>111</v>
      </c>
      <c r="B93" s="60" t="s">
        <v>221</v>
      </c>
      <c r="C93" s="63"/>
      <c r="D93" s="94">
        <v>43008</v>
      </c>
      <c r="E93" s="65"/>
      <c r="F93" s="22">
        <v>893205.27</v>
      </c>
      <c r="G93" s="158">
        <f t="shared" ref="G93:G99" si="18">H93/F93</f>
        <v>1</v>
      </c>
      <c r="H93" s="22">
        <v>893205.27</v>
      </c>
      <c r="I93" s="119" t="s">
        <v>68</v>
      </c>
      <c r="J93" s="22">
        <v>900695.96</v>
      </c>
      <c r="K93" s="158">
        <f t="shared" ref="K93:K99" si="19">L93/J93</f>
        <v>1</v>
      </c>
      <c r="L93" s="22">
        <v>900695.96</v>
      </c>
      <c r="M93" s="117"/>
      <c r="N93" s="121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</row>
    <row r="94" spans="1:256" s="14" customFormat="1" x14ac:dyDescent="0.25">
      <c r="A94" s="43"/>
      <c r="B94" s="43"/>
      <c r="C94" s="63"/>
      <c r="D94" s="95"/>
      <c r="E94" s="43"/>
      <c r="F94" s="68">
        <f>SUM(F93:F93)</f>
        <v>893205.27</v>
      </c>
      <c r="G94" s="158"/>
      <c r="H94" s="68">
        <f>SUM(H93:H93)</f>
        <v>893205.27</v>
      </c>
      <c r="I94" s="114"/>
      <c r="J94" s="68">
        <f>SUM(J93:J93)</f>
        <v>900695.96</v>
      </c>
      <c r="K94" s="158"/>
      <c r="L94" s="68">
        <f>SUM(L93:L93)</f>
        <v>900695.96</v>
      </c>
      <c r="M94" s="115"/>
      <c r="N94" s="121">
        <f>SUM(L94-H94)</f>
        <v>7490.6899999999441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</row>
    <row r="95" spans="1:256" s="14" customFormat="1" x14ac:dyDescent="0.25">
      <c r="A95" s="43"/>
      <c r="B95" s="43"/>
      <c r="C95" s="63"/>
      <c r="D95" s="95"/>
      <c r="E95" s="43"/>
      <c r="F95" s="68"/>
      <c r="G95" s="158"/>
      <c r="H95" s="68"/>
      <c r="I95" s="114"/>
      <c r="J95" s="68"/>
      <c r="K95" s="158"/>
      <c r="L95" s="68"/>
      <c r="M95" s="115"/>
      <c r="N95" s="121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</row>
    <row r="96" spans="1:256" s="14" customFormat="1" x14ac:dyDescent="0.25">
      <c r="A96" s="43" t="s">
        <v>16</v>
      </c>
      <c r="B96" s="60" t="s">
        <v>221</v>
      </c>
      <c r="C96" s="83"/>
      <c r="D96" s="94">
        <v>43008</v>
      </c>
      <c r="E96" s="65"/>
      <c r="F96" s="22">
        <v>78759.27</v>
      </c>
      <c r="G96" s="158">
        <f t="shared" ref="G96:G102" si="20">H96/F96</f>
        <v>1</v>
      </c>
      <c r="H96" s="22">
        <v>78759.27</v>
      </c>
      <c r="I96" s="119" t="s">
        <v>68</v>
      </c>
      <c r="J96" s="22">
        <v>79950.7</v>
      </c>
      <c r="K96" s="158">
        <f t="shared" si="19"/>
        <v>1</v>
      </c>
      <c r="L96" s="22">
        <v>79950.7</v>
      </c>
      <c r="M96" s="117"/>
      <c r="N96" s="121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</row>
    <row r="97" spans="1:256" s="14" customFormat="1" x14ac:dyDescent="0.25">
      <c r="A97" s="45"/>
      <c r="B97" s="66"/>
      <c r="C97" s="82"/>
      <c r="D97" s="67"/>
      <c r="E97" s="45"/>
      <c r="F97" s="68">
        <f>SUM(F96:F96)</f>
        <v>78759.27</v>
      </c>
      <c r="G97" s="158"/>
      <c r="H97" s="68">
        <f>SUM(H96:H96)</f>
        <v>78759.27</v>
      </c>
      <c r="I97" s="114"/>
      <c r="J97" s="68">
        <f>SUM(J96:J96)</f>
        <v>79950.7</v>
      </c>
      <c r="K97" s="158"/>
      <c r="L97" s="68">
        <f>SUM(L96:L96)</f>
        <v>79950.7</v>
      </c>
      <c r="M97" s="115"/>
      <c r="N97" s="121">
        <f>SUM(L97-H97)</f>
        <v>1191.429999999993</v>
      </c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</row>
    <row r="98" spans="1:256" s="14" customFormat="1" x14ac:dyDescent="0.25">
      <c r="A98" s="45"/>
      <c r="B98" s="43"/>
      <c r="C98" s="83"/>
      <c r="D98" s="97"/>
      <c r="E98" s="45"/>
      <c r="F98" s="68"/>
      <c r="G98" s="158"/>
      <c r="H98" s="68"/>
      <c r="I98" s="114"/>
      <c r="J98" s="68"/>
      <c r="K98" s="158"/>
      <c r="L98" s="68"/>
      <c r="M98" s="115"/>
      <c r="N98" s="121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</row>
    <row r="99" spans="1:256" s="14" customFormat="1" outlineLevel="1" x14ac:dyDescent="0.25">
      <c r="A99" s="43" t="s">
        <v>17</v>
      </c>
      <c r="B99" s="60" t="s">
        <v>221</v>
      </c>
      <c r="C99" s="63"/>
      <c r="D99" s="94">
        <v>43008</v>
      </c>
      <c r="E99" s="65"/>
      <c r="F99" s="22">
        <v>7947288.3799999999</v>
      </c>
      <c r="G99" s="158">
        <f t="shared" ref="G99:G102" si="21">H99/F99</f>
        <v>1</v>
      </c>
      <c r="H99" s="22">
        <v>7947288.3799999999</v>
      </c>
      <c r="I99" s="119" t="s">
        <v>68</v>
      </c>
      <c r="J99" s="22">
        <v>8528652.9299999997</v>
      </c>
      <c r="K99" s="158">
        <f t="shared" si="19"/>
        <v>1</v>
      </c>
      <c r="L99" s="22">
        <v>8528652.9299999997</v>
      </c>
      <c r="M99" s="117"/>
      <c r="N99" s="121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</row>
    <row r="100" spans="1:256" s="14" customFormat="1" x14ac:dyDescent="0.25">
      <c r="A100" s="43"/>
      <c r="B100" s="43"/>
      <c r="C100" s="63"/>
      <c r="D100" s="98"/>
      <c r="E100" s="43"/>
      <c r="F100" s="68">
        <f>SUM(F99:F99)</f>
        <v>7947288.3799999999</v>
      </c>
      <c r="G100" s="158"/>
      <c r="H100" s="68">
        <f>SUM(H99:H99)</f>
        <v>7947288.3799999999</v>
      </c>
      <c r="I100" s="114"/>
      <c r="J100" s="68">
        <f>SUM(J99:J99)</f>
        <v>8528652.9299999997</v>
      </c>
      <c r="K100" s="158"/>
      <c r="L100" s="68">
        <f>SUM(L99)</f>
        <v>8528652.9299999997</v>
      </c>
      <c r="M100" s="115"/>
      <c r="N100" s="121">
        <f>SUM(L100-H100)</f>
        <v>581364.54999999981</v>
      </c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</row>
    <row r="101" spans="1:256" s="14" customFormat="1" x14ac:dyDescent="0.25">
      <c r="A101" s="43"/>
      <c r="B101" s="43"/>
      <c r="C101" s="63"/>
      <c r="D101" s="94"/>
      <c r="E101" s="43"/>
      <c r="F101" s="22"/>
      <c r="G101" s="158"/>
      <c r="H101" s="22"/>
      <c r="I101" s="119"/>
      <c r="J101" s="22"/>
      <c r="K101" s="158"/>
      <c r="L101" s="22"/>
      <c r="M101" s="117"/>
      <c r="N101" s="121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</row>
    <row r="102" spans="1:256" s="124" customFormat="1" ht="13.8" thickBot="1" x14ac:dyDescent="0.3">
      <c r="A102" s="123" t="s">
        <v>71</v>
      </c>
      <c r="B102" s="130"/>
      <c r="C102" s="125"/>
      <c r="D102" s="126"/>
      <c r="F102" s="202">
        <v>105234006.86</v>
      </c>
      <c r="G102" s="205"/>
      <c r="H102" s="203">
        <v>105199482.73</v>
      </c>
      <c r="I102" s="204"/>
      <c r="J102" s="202">
        <v>96100246.819999993</v>
      </c>
      <c r="K102" s="205"/>
      <c r="L102" s="203">
        <v>96097388.180000007</v>
      </c>
      <c r="M102" s="206"/>
      <c r="N102" s="235">
        <f t="shared" ref="N102" si="22">SUM(L102-H102)</f>
        <v>-9102094.549999997</v>
      </c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I102" s="129"/>
      <c r="DJ102" s="129"/>
      <c r="DK102" s="129"/>
      <c r="DL102" s="129"/>
      <c r="DM102" s="129"/>
      <c r="DN102" s="129"/>
      <c r="DO102" s="129"/>
      <c r="DP102" s="129"/>
      <c r="DQ102" s="129"/>
      <c r="DR102" s="129"/>
      <c r="DS102" s="129"/>
      <c r="DT102" s="129"/>
      <c r="DU102" s="129"/>
      <c r="DV102" s="129"/>
      <c r="DW102" s="129"/>
      <c r="DX102" s="129"/>
      <c r="DY102" s="129"/>
      <c r="DZ102" s="129"/>
      <c r="EA102" s="129"/>
      <c r="EB102" s="129"/>
      <c r="EC102" s="129"/>
      <c r="ED102" s="129"/>
      <c r="EE102" s="129"/>
      <c r="EF102" s="129"/>
      <c r="EG102" s="129"/>
      <c r="EH102" s="129"/>
      <c r="EI102" s="129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  <c r="EV102" s="129"/>
      <c r="EW102" s="129"/>
      <c r="EX102" s="129"/>
      <c r="EY102" s="129"/>
      <c r="EZ102" s="129"/>
      <c r="FA102" s="129"/>
      <c r="FB102" s="129"/>
      <c r="FC102" s="129"/>
      <c r="FD102" s="129"/>
      <c r="FE102" s="129"/>
      <c r="FF102" s="129"/>
      <c r="FG102" s="129"/>
      <c r="FH102" s="129"/>
      <c r="FI102" s="129"/>
      <c r="FJ102" s="129"/>
      <c r="FK102" s="129"/>
      <c r="FL102" s="129"/>
      <c r="FM102" s="129"/>
      <c r="FN102" s="129"/>
      <c r="FO102" s="129"/>
      <c r="FP102" s="129"/>
      <c r="FQ102" s="129"/>
      <c r="FR102" s="129"/>
      <c r="FS102" s="129"/>
      <c r="FT102" s="129"/>
      <c r="FU102" s="129"/>
      <c r="FV102" s="129"/>
      <c r="FW102" s="129"/>
      <c r="FX102" s="129"/>
      <c r="FY102" s="129"/>
      <c r="FZ102" s="129"/>
      <c r="GA102" s="129"/>
      <c r="GB102" s="129"/>
      <c r="GC102" s="129"/>
      <c r="GD102" s="129"/>
      <c r="GE102" s="129"/>
      <c r="GF102" s="129"/>
      <c r="GG102" s="129"/>
      <c r="GH102" s="129"/>
      <c r="GI102" s="129"/>
      <c r="GJ102" s="129"/>
      <c r="GK102" s="129"/>
      <c r="GL102" s="129"/>
      <c r="GM102" s="129"/>
      <c r="GN102" s="129"/>
      <c r="GO102" s="129"/>
      <c r="GP102" s="129"/>
      <c r="GQ102" s="129"/>
      <c r="GR102" s="129"/>
      <c r="GS102" s="129"/>
      <c r="GT102" s="129"/>
      <c r="GU102" s="129"/>
      <c r="GV102" s="129"/>
      <c r="GW102" s="129"/>
      <c r="GX102" s="129"/>
      <c r="GY102" s="129"/>
      <c r="GZ102" s="129"/>
      <c r="HA102" s="129"/>
      <c r="HB102" s="129"/>
      <c r="HC102" s="129"/>
      <c r="HD102" s="129"/>
      <c r="HE102" s="129"/>
      <c r="HF102" s="129"/>
      <c r="HG102" s="129"/>
      <c r="HH102" s="129"/>
      <c r="HI102" s="129"/>
      <c r="HJ102" s="129"/>
      <c r="HK102" s="129"/>
      <c r="HL102" s="129"/>
      <c r="HM102" s="129"/>
      <c r="HN102" s="129"/>
      <c r="HO102" s="129"/>
      <c r="HP102" s="129"/>
      <c r="HQ102" s="129"/>
      <c r="HR102" s="129"/>
      <c r="HS102" s="129"/>
      <c r="HT102" s="129"/>
      <c r="HU102" s="129"/>
      <c r="HV102" s="129"/>
      <c r="HW102" s="129"/>
      <c r="HX102" s="129"/>
      <c r="HY102" s="129"/>
      <c r="HZ102" s="129"/>
      <c r="IA102" s="129"/>
      <c r="IB102" s="129"/>
      <c r="IC102" s="129"/>
      <c r="ID102" s="129"/>
      <c r="IE102" s="129"/>
      <c r="IF102" s="129"/>
      <c r="IG102" s="129"/>
      <c r="IH102" s="129"/>
      <c r="II102" s="129"/>
      <c r="IJ102" s="129"/>
      <c r="IK102" s="129"/>
      <c r="IL102" s="129"/>
      <c r="IM102" s="129"/>
      <c r="IN102" s="129"/>
      <c r="IO102" s="129"/>
      <c r="IP102" s="129"/>
      <c r="IQ102" s="129"/>
      <c r="IR102" s="129"/>
      <c r="IS102" s="129"/>
      <c r="IT102" s="129"/>
      <c r="IU102" s="129"/>
      <c r="IV102" s="129"/>
    </row>
    <row r="103" spans="1:256" ht="13.8" thickTop="1" x14ac:dyDescent="0.25">
      <c r="A103" s="93" t="s">
        <v>72</v>
      </c>
      <c r="B103" s="72" t="s">
        <v>204</v>
      </c>
      <c r="G103" s="70"/>
      <c r="K103" s="70"/>
      <c r="N103" s="22"/>
    </row>
    <row r="104" spans="1:256" x14ac:dyDescent="0.25">
      <c r="N104" s="22"/>
    </row>
    <row r="105" spans="1:256" x14ac:dyDescent="0.25">
      <c r="F105" s="127"/>
      <c r="G105" s="128"/>
      <c r="H105" s="127"/>
      <c r="N105" s="22"/>
    </row>
    <row r="106" spans="1:256" x14ac:dyDescent="0.25">
      <c r="N106" s="22"/>
    </row>
    <row r="107" spans="1:256" x14ac:dyDescent="0.25">
      <c r="N107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9" max="16383" man="1"/>
  </rowBreaks>
  <cellWatches>
    <cellWatch r="J10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H26" sqref="H26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3"/>
    </row>
    <row r="14" spans="2:5" ht="35.4" x14ac:dyDescent="0.6">
      <c r="B14" s="73"/>
      <c r="E14" s="74" t="s">
        <v>73</v>
      </c>
    </row>
    <row r="17" spans="5:5" ht="17.399999999999999" x14ac:dyDescent="0.3">
      <c r="E17" s="75" t="s">
        <v>74</v>
      </c>
    </row>
    <row r="20" spans="5:5" x14ac:dyDescent="0.25">
      <c r="E20" s="62" t="s">
        <v>75</v>
      </c>
    </row>
    <row r="21" spans="5:5" x14ac:dyDescent="0.25">
      <c r="E21" s="76">
        <v>43008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77" t="s">
        <v>76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3:14" ht="15" x14ac:dyDescent="0.25">
      <c r="C2" s="77" t="s">
        <v>77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3:14" ht="15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3:14" ht="15" x14ac:dyDescent="0.25">
      <c r="C4" s="77" t="s">
        <v>93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3:14" ht="15" x14ac:dyDescent="0.25">
      <c r="C5" s="77" t="s">
        <v>78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3:14" ht="15" x14ac:dyDescent="0.25">
      <c r="C6" s="77" t="s">
        <v>79</v>
      </c>
      <c r="D6" s="77"/>
      <c r="E6" s="77"/>
      <c r="F6" s="77"/>
      <c r="G6" s="77"/>
      <c r="H6" s="77" t="s">
        <v>80</v>
      </c>
      <c r="I6" s="77"/>
      <c r="J6" s="77"/>
      <c r="K6" s="77"/>
      <c r="L6" s="77"/>
      <c r="M6" s="77"/>
      <c r="N6" s="77"/>
    </row>
    <row r="7" spans="3:14" ht="15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3:14" ht="15" x14ac:dyDescent="0.25">
      <c r="C8" s="77" t="s">
        <v>81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3:14" ht="16.5" customHeight="1" x14ac:dyDescent="0.25">
      <c r="C9" s="77" t="s">
        <v>82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3:14" ht="15" x14ac:dyDescent="0.25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3:14" ht="15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3:14" ht="15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3:14" ht="15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3:14" ht="15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3:14" ht="15" x14ac:dyDescent="0.25">
      <c r="C15" s="78"/>
      <c r="D15" s="78"/>
      <c r="E15" s="78"/>
      <c r="F15" s="78"/>
      <c r="G15" s="77"/>
      <c r="H15" s="77"/>
      <c r="I15" s="78"/>
      <c r="J15" s="78"/>
      <c r="K15" s="78"/>
      <c r="L15" s="78"/>
      <c r="M15" s="77"/>
      <c r="N15" s="77"/>
    </row>
    <row r="16" spans="3:14" ht="15" x14ac:dyDescent="0.25">
      <c r="C16" s="79" t="s">
        <v>86</v>
      </c>
      <c r="D16" s="77" t="s">
        <v>87</v>
      </c>
      <c r="E16" s="77"/>
      <c r="F16" s="77"/>
      <c r="G16" s="77"/>
      <c r="H16" s="77"/>
      <c r="I16" s="77" t="s">
        <v>230</v>
      </c>
      <c r="J16" s="77"/>
      <c r="K16" s="77"/>
      <c r="L16" s="77"/>
      <c r="M16" s="77"/>
      <c r="N16" s="77"/>
    </row>
    <row r="17" spans="3:14" ht="15" x14ac:dyDescent="0.25">
      <c r="C17" s="79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3:14" ht="15" x14ac:dyDescent="0.25">
      <c r="C18" s="79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3:14" ht="15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3:14" ht="15" x14ac:dyDescent="0.25">
      <c r="C20" s="78"/>
      <c r="D20" s="78"/>
      <c r="E20" s="78"/>
      <c r="F20" s="78"/>
      <c r="G20" s="77"/>
      <c r="H20" s="77"/>
      <c r="I20" s="78"/>
      <c r="J20" s="78"/>
      <c r="K20" s="78"/>
      <c r="L20" s="78"/>
      <c r="M20" s="77"/>
      <c r="N20" s="77"/>
    </row>
    <row r="21" spans="3:14" ht="15" x14ac:dyDescent="0.25">
      <c r="C21" s="77" t="s">
        <v>83</v>
      </c>
      <c r="D21" s="77"/>
      <c r="E21" s="77"/>
      <c r="F21" s="77"/>
      <c r="G21" s="77"/>
      <c r="H21" s="77"/>
      <c r="I21" s="77" t="s">
        <v>208</v>
      </c>
      <c r="J21" s="77"/>
      <c r="K21" s="77"/>
      <c r="L21" s="77"/>
      <c r="M21" s="77"/>
      <c r="N21" s="77"/>
    </row>
    <row r="22" spans="3:14" ht="15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4" ht="15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3:14" ht="15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3:14" ht="15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3:14" ht="15" x14ac:dyDescent="0.25">
      <c r="C26" s="78"/>
      <c r="D26" s="78"/>
      <c r="E26" s="78"/>
      <c r="F26" s="78"/>
      <c r="G26" s="77"/>
      <c r="H26" s="77"/>
      <c r="I26" s="78"/>
      <c r="J26" s="78"/>
      <c r="K26" s="78"/>
      <c r="L26" s="78"/>
      <c r="M26" s="77"/>
      <c r="N26" s="77"/>
    </row>
    <row r="27" spans="3:14" ht="15" x14ac:dyDescent="0.25">
      <c r="C27" s="77" t="s">
        <v>84</v>
      </c>
      <c r="D27" s="77"/>
      <c r="E27" s="77"/>
      <c r="F27" s="77"/>
      <c r="G27" s="77"/>
      <c r="H27" s="77"/>
      <c r="I27" s="77" t="s">
        <v>94</v>
      </c>
      <c r="J27" s="77"/>
      <c r="K27" s="77"/>
      <c r="L27" s="77"/>
      <c r="M27" s="77"/>
      <c r="N27" s="77"/>
    </row>
    <row r="28" spans="3:14" ht="15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3:14" ht="15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3:14" ht="15" x14ac:dyDescent="0.25">
      <c r="C30" s="77" t="s">
        <v>95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3:14" ht="15" x14ac:dyDescent="0.25">
      <c r="C31" s="77" t="s">
        <v>96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3:14" ht="15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2017-11-09T17:14:32Z</cp:lastPrinted>
  <dcterms:created xsi:type="dcterms:W3CDTF">2010-07-30T14:08:17Z</dcterms:created>
  <dcterms:modified xsi:type="dcterms:W3CDTF">2017-11-09T17:16:01Z</dcterms:modified>
</cp:coreProperties>
</file>