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420" windowWidth="4776" windowHeight="2892" tabRatio="272"/>
  </bookViews>
  <sheets>
    <sheet name="Recap Sheet" sheetId="1" r:id="rId1"/>
    <sheet name="Report" sheetId="2" r:id="rId2"/>
    <sheet name="Market Comp" sheetId="3" r:id="rId3"/>
    <sheet name="Cover" sheetId="4" r:id="rId4"/>
    <sheet name="Gov Code" sheetId="5" r:id="rId5"/>
    <sheet name="Notes" sheetId="6" r:id="rId6"/>
    <sheet name="Sheet1" sheetId="7" r:id="rId7"/>
  </sheets>
  <definedNames>
    <definedName name="_xlnm.Print_Area" localSheetId="2">'Market Comp'!$A$1:$N$100</definedName>
    <definedName name="_xlnm.Print_Area" localSheetId="1">Report!$A$2:$L$97</definedName>
  </definedNames>
  <calcPr calcId="145621"/>
</workbook>
</file>

<file path=xl/calcChain.xml><?xml version="1.0" encoding="utf-8"?>
<calcChain xmlns="http://schemas.openxmlformats.org/spreadsheetml/2006/main">
  <c r="L21" i="1" l="1"/>
  <c r="F21" i="1"/>
  <c r="G21" i="1"/>
  <c r="E26" i="1"/>
  <c r="F26" i="1" s="1"/>
  <c r="D26" i="1"/>
  <c r="C26" i="1"/>
  <c r="B26" i="1"/>
  <c r="F24" i="1"/>
  <c r="F23" i="1"/>
  <c r="F22" i="1"/>
  <c r="F20" i="1"/>
  <c r="F19" i="1"/>
  <c r="F18" i="1"/>
  <c r="F17" i="1"/>
  <c r="F16" i="1"/>
  <c r="F15" i="1"/>
  <c r="F14" i="1"/>
  <c r="F13" i="1"/>
  <c r="F12" i="1"/>
  <c r="F11" i="1"/>
  <c r="F10" i="1"/>
  <c r="N97" i="3" l="1"/>
  <c r="L75" i="3"/>
  <c r="L72" i="3"/>
  <c r="L69" i="3"/>
  <c r="L66" i="3"/>
  <c r="L63" i="3"/>
  <c r="L60" i="3"/>
  <c r="L56" i="3"/>
  <c r="L52" i="3"/>
  <c r="L49" i="3"/>
  <c r="L46" i="3"/>
  <c r="L95" i="3"/>
  <c r="L92" i="3"/>
  <c r="L89" i="3"/>
  <c r="K83" i="3"/>
  <c r="K84" i="3"/>
  <c r="K85" i="3"/>
  <c r="L86" i="3"/>
  <c r="J86" i="3"/>
  <c r="J46" i="3"/>
  <c r="L36" i="3"/>
  <c r="J36" i="3"/>
  <c r="K35" i="3"/>
  <c r="H36" i="3"/>
  <c r="F36" i="3"/>
  <c r="K34" i="3"/>
  <c r="H95" i="3"/>
  <c r="F95" i="3"/>
  <c r="G94" i="3"/>
  <c r="H92" i="3"/>
  <c r="F92" i="3"/>
  <c r="G91" i="3"/>
  <c r="H89" i="3"/>
  <c r="F89" i="3"/>
  <c r="G88" i="3"/>
  <c r="H75" i="3"/>
  <c r="F75" i="3"/>
  <c r="G74" i="3"/>
  <c r="H72" i="3"/>
  <c r="F72" i="3"/>
  <c r="G71" i="3"/>
  <c r="H69" i="3"/>
  <c r="F69" i="3"/>
  <c r="G68" i="3"/>
  <c r="H66" i="3"/>
  <c r="F66" i="3"/>
  <c r="G65" i="3"/>
  <c r="H63" i="3"/>
  <c r="F63" i="3"/>
  <c r="G62" i="3"/>
  <c r="H60" i="3"/>
  <c r="F60" i="3"/>
  <c r="G59" i="3"/>
  <c r="G58" i="3"/>
  <c r="H56" i="3"/>
  <c r="F56" i="3"/>
  <c r="G55" i="3"/>
  <c r="G54" i="3"/>
  <c r="H52" i="3"/>
  <c r="F52" i="3"/>
  <c r="G51" i="3"/>
  <c r="H49" i="3"/>
  <c r="F49" i="3"/>
  <c r="G48" i="3"/>
  <c r="H46" i="3"/>
  <c r="F46" i="3"/>
  <c r="G45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L73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64" i="2"/>
  <c r="L65" i="2"/>
  <c r="L66" i="2"/>
  <c r="K86" i="3" l="1"/>
  <c r="F97" i="3"/>
  <c r="H97" i="3"/>
  <c r="J34" i="2"/>
  <c r="I93" i="2" l="1"/>
  <c r="H93" i="2"/>
  <c r="H34" i="2" l="1"/>
  <c r="G34" i="2"/>
  <c r="I34" i="2" l="1"/>
  <c r="L92" i="2"/>
  <c r="M93" i="2"/>
  <c r="M34" i="2"/>
  <c r="L34" i="2" s="1"/>
  <c r="L10" i="1" l="1"/>
  <c r="K20" i="3" l="1"/>
  <c r="K13" i="3"/>
  <c r="J93" i="2" l="1"/>
  <c r="G93" i="2"/>
  <c r="L91" i="2" l="1"/>
  <c r="L42" i="2" l="1"/>
  <c r="L43" i="2"/>
  <c r="L49" i="2"/>
  <c r="L50" i="2"/>
  <c r="L52" i="2"/>
  <c r="L54" i="2"/>
  <c r="K28" i="3" l="1"/>
  <c r="L95" i="2" l="1"/>
  <c r="L72" i="2"/>
  <c r="L75" i="2"/>
  <c r="L76" i="2"/>
  <c r="L78" i="2"/>
  <c r="L79" i="2"/>
  <c r="L80" i="2"/>
  <c r="L81" i="2"/>
  <c r="L82" i="2"/>
  <c r="L86" i="2"/>
  <c r="L88" i="2"/>
  <c r="L89" i="2"/>
  <c r="L71" i="2"/>
  <c r="L70" i="2"/>
  <c r="L60" i="2"/>
  <c r="L62" i="2"/>
  <c r="L68" i="2"/>
  <c r="L58" i="2"/>
  <c r="L38" i="2"/>
  <c r="L40" i="2"/>
  <c r="L36" i="2"/>
  <c r="L11" i="1" l="1"/>
  <c r="L12" i="1"/>
  <c r="L13" i="1"/>
  <c r="L14" i="1"/>
  <c r="L15" i="1"/>
  <c r="L16" i="1"/>
  <c r="L17" i="1"/>
  <c r="L18" i="1"/>
  <c r="L19" i="1"/>
  <c r="L20" i="1"/>
  <c r="L22" i="1"/>
  <c r="L23" i="1"/>
  <c r="L24" i="1"/>
  <c r="K45" i="3"/>
  <c r="K48" i="3"/>
  <c r="K51" i="3"/>
  <c r="K54" i="3"/>
  <c r="K55" i="3"/>
  <c r="K59" i="3"/>
  <c r="K62" i="3"/>
  <c r="K65" i="3"/>
  <c r="K68" i="3"/>
  <c r="K71" i="3"/>
  <c r="K74" i="3"/>
  <c r="K88" i="3"/>
  <c r="K91" i="3"/>
  <c r="K94" i="3"/>
  <c r="K8" i="3"/>
  <c r="K9" i="3"/>
  <c r="K10" i="3"/>
  <c r="K7" i="3"/>
  <c r="K14" i="3"/>
  <c r="K15" i="3"/>
  <c r="K16" i="3"/>
  <c r="K17" i="3"/>
  <c r="K18" i="3"/>
  <c r="K19" i="3"/>
  <c r="K21" i="3"/>
  <c r="K22" i="3"/>
  <c r="K23" i="3"/>
  <c r="K24" i="3"/>
  <c r="K25" i="3"/>
  <c r="K26" i="3"/>
  <c r="K27" i="3"/>
  <c r="K29" i="3"/>
  <c r="K30" i="3"/>
  <c r="K31" i="3"/>
  <c r="K32" i="3"/>
  <c r="K33" i="3"/>
  <c r="J56" i="3"/>
  <c r="J60" i="3"/>
  <c r="J63" i="3"/>
  <c r="N36" i="3" l="1"/>
  <c r="B17" i="2"/>
  <c r="B19" i="2" s="1"/>
  <c r="L93" i="2" l="1"/>
  <c r="H26" i="1" l="1"/>
  <c r="H28" i="1" s="1"/>
  <c r="J52" i="3" l="1"/>
  <c r="J49" i="3"/>
  <c r="J66" i="3"/>
  <c r="N56" i="3" l="1"/>
  <c r="N46" i="3"/>
  <c r="N52" i="3"/>
  <c r="N49" i="3"/>
  <c r="I26" i="1" l="1"/>
  <c r="I28" i="1" s="1"/>
  <c r="K70" i="2" l="1"/>
  <c r="J26" i="1" l="1"/>
  <c r="J28" i="1" s="1"/>
  <c r="N63" i="3" l="1"/>
  <c r="N66" i="3"/>
  <c r="G23" i="1"/>
  <c r="G22" i="1"/>
  <c r="G20" i="1"/>
  <c r="G18" i="1"/>
  <c r="G17" i="1"/>
  <c r="G15" i="1"/>
  <c r="G14" i="1"/>
  <c r="G10" i="1"/>
  <c r="K26" i="1"/>
  <c r="J89" i="3"/>
  <c r="J72" i="3"/>
  <c r="J75" i="3"/>
  <c r="J92" i="3"/>
  <c r="J95" i="3"/>
  <c r="N72" i="3"/>
  <c r="N75" i="3"/>
  <c r="N95" i="3"/>
  <c r="J69" i="3"/>
  <c r="G11" i="1"/>
  <c r="G13" i="1"/>
  <c r="G16" i="1"/>
  <c r="G19" i="1"/>
  <c r="G24" i="1"/>
  <c r="L26" i="1" l="1"/>
  <c r="K28" i="1"/>
  <c r="L28" i="1" s="1"/>
  <c r="N69" i="3"/>
  <c r="N92" i="3"/>
  <c r="N89" i="3"/>
  <c r="N60" i="3"/>
  <c r="G26" i="1"/>
</calcChain>
</file>

<file path=xl/sharedStrings.xml><?xml version="1.0" encoding="utf-8"?>
<sst xmlns="http://schemas.openxmlformats.org/spreadsheetml/2006/main" count="480" uniqueCount="233">
  <si>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</si>
  <si>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</si>
  <si>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</si>
  <si>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</si>
  <si>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</si>
  <si>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</si>
  <si>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</si>
  <si>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</si>
  <si>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</si>
  <si>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</si>
  <si>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</si>
  <si>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</si>
  <si>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</si>
  <si>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</si>
  <si>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</si>
  <si>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</si>
  <si>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</si>
  <si>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</si>
  <si>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</si>
  <si>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</si>
  <si>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</si>
  <si>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</si>
  <si>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</si>
  <si>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</si>
  <si>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</si>
  <si>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</si>
  <si>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</si>
  <si>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</si>
  <si>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</si>
  <si>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</si>
  <si>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</si>
  <si>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</si>
  <si>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 xml:space="preserve">Value     </t>
  </si>
  <si>
    <t xml:space="preserve">Value    </t>
  </si>
  <si>
    <t>Interest</t>
  </si>
  <si>
    <t xml:space="preserve">         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</si>
  <si>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</si>
  <si>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</si>
  <si>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</si>
  <si>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</si>
  <si>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</si>
  <si>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</si>
  <si>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>Sheriff-Bail Bond /Collateral</t>
  </si>
  <si>
    <t xml:space="preserve">  DA Seizure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</si>
  <si>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</si>
  <si>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</si>
  <si>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</si>
  <si>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</si>
  <si>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</si>
  <si>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</si>
  <si>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</si>
  <si>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</si>
  <si>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</si>
  <si>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</si>
  <si>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</si>
  <si>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</si>
  <si>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</si>
  <si>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</si>
  <si>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</si>
  <si>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</si>
  <si>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</si>
  <si>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</si>
  <si>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</si>
  <si>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</si>
  <si>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</si>
  <si>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</si>
  <si>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</si>
  <si>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</si>
  <si>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</si>
  <si>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</si>
  <si>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</si>
  <si>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</si>
  <si>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*Additions/Changes during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</si>
  <si>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</si>
  <si>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</si>
  <si>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</si>
  <si>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</si>
  <si>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</si>
  <si>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</si>
  <si>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</si>
  <si>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</si>
  <si>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</si>
  <si>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</si>
  <si>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</si>
  <si>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Date Submitted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</si>
  <si>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</si>
  <si>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</si>
  <si>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</si>
  <si>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</si>
  <si>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</si>
  <si>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</si>
  <si>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1st Qtr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</si>
  <si>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</si>
  <si>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</si>
  <si>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</si>
  <si>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</si>
  <si>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</si>
  <si>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Chuck Statler, County Commissioner</t>
  </si>
  <si>
    <t>FFIN Departmental Deposit</t>
  </si>
  <si>
    <t xml:space="preserve">FFIN Operations Deposit </t>
  </si>
  <si>
    <t xml:space="preserve">       2. CD</t>
  </si>
  <si>
    <t xml:space="preserve">       3 Agency</t>
  </si>
  <si>
    <t xml:space="preserve">       4 Commercial Paper</t>
  </si>
  <si>
    <t xml:space="preserve">    2 .C.D</t>
  </si>
  <si>
    <t xml:space="preserve">    3. Agency</t>
  </si>
  <si>
    <t xml:space="preserve">    4 Commercial Paper</t>
  </si>
  <si>
    <t>Treasury/Bonds</t>
  </si>
  <si>
    <t xml:space="preserve">     </t>
  </si>
  <si>
    <t>MARKET VALUE</t>
  </si>
  <si>
    <t xml:space="preserve"> Money Mkt/FFB</t>
  </si>
  <si>
    <t>Intrest To GF</t>
  </si>
  <si>
    <t xml:space="preserve">                                         </t>
  </si>
  <si>
    <t>FFB</t>
  </si>
  <si>
    <t xml:space="preserve">DA Forf </t>
  </si>
  <si>
    <t xml:space="preserve">Errors &amp; Omissions </t>
  </si>
  <si>
    <t xml:space="preserve">    1. First Financial Bank</t>
  </si>
  <si>
    <t xml:space="preserve">       1. First Financial Bank</t>
  </si>
  <si>
    <t>FFB Investmnets</t>
  </si>
  <si>
    <t>23204HCH9</t>
  </si>
  <si>
    <t>RJ Ally BK</t>
  </si>
  <si>
    <t>WF Customers BK</t>
  </si>
  <si>
    <t>882806EJ7</t>
  </si>
  <si>
    <t>32117HAJ4</t>
  </si>
  <si>
    <t>87164DHE3</t>
  </si>
  <si>
    <t>14042E5D8</t>
  </si>
  <si>
    <t>33583CRK7</t>
  </si>
  <si>
    <t>00432KDH3)</t>
  </si>
  <si>
    <t>8/21/02017</t>
  </si>
  <si>
    <t>59774QEW8</t>
  </si>
  <si>
    <t>WF TTU</t>
  </si>
  <si>
    <t>WF FNB Berlin</t>
  </si>
  <si>
    <t>WF Synovus BK</t>
  </si>
  <si>
    <t>WF Capital One NA</t>
  </si>
  <si>
    <t>WF First Niagra Bk</t>
  </si>
  <si>
    <t>WF Access Nat'l</t>
  </si>
  <si>
    <t>00432KDH3</t>
  </si>
  <si>
    <t>WF Midland STS III</t>
  </si>
  <si>
    <t xml:space="preserve"> Comm Corrections</t>
  </si>
  <si>
    <t>023026BX4</t>
  </si>
  <si>
    <t>WF Capital One BK</t>
  </si>
  <si>
    <t xml:space="preserve">WF Amarillo Dev  </t>
  </si>
  <si>
    <t>64971MS37</t>
  </si>
  <si>
    <t>04057PJL3</t>
  </si>
  <si>
    <t>05580ADA9</t>
  </si>
  <si>
    <t>140420XH8</t>
  </si>
  <si>
    <t>38148JY21</t>
  </si>
  <si>
    <t>020006LVH3</t>
  </si>
  <si>
    <t>3133ECCJ1</t>
  </si>
  <si>
    <t>465076HX8</t>
  </si>
  <si>
    <t>33767ATX9</t>
  </si>
  <si>
    <t>400820BV7</t>
  </si>
  <si>
    <t>9497483D7</t>
  </si>
  <si>
    <t>49306SVX1</t>
  </si>
  <si>
    <t>857894QQ5)</t>
  </si>
  <si>
    <t>066519BH1</t>
  </si>
  <si>
    <t xml:space="preserve">Sheriff-Bail Bond Voucher         </t>
  </si>
  <si>
    <t xml:space="preserve">FFIN Departmental Deposit 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</si>
  <si>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</si>
  <si>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</si>
  <si>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</si>
  <si>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</si>
  <si>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</si>
  <si>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FFB Intr.                                </t>
  </si>
  <si>
    <t xml:space="preserve">           TOTAL                            </t>
  </si>
  <si>
    <t xml:space="preserve">Restricted Fees (JP)               </t>
  </si>
  <si>
    <t>FFIN Operations Checks Fd</t>
  </si>
  <si>
    <t>WF NYC Tranl</t>
  </si>
  <si>
    <t>WF AZ State Sch</t>
  </si>
  <si>
    <t>WF BMW NA Salt</t>
  </si>
  <si>
    <t>WF Goldman Sachs</t>
  </si>
  <si>
    <t>RJ Fed Farm Cr</t>
  </si>
  <si>
    <t>WF Israel Dis Bk</t>
  </si>
  <si>
    <t>RJ First Puerto Rico</t>
  </si>
  <si>
    <t>WF Guaranty BK</t>
  </si>
  <si>
    <t>WF Wells Fargo</t>
  </si>
  <si>
    <t>RJ Key BK</t>
  </si>
  <si>
    <t>WF Stearns Bk</t>
  </si>
  <si>
    <t>857894QQ5</t>
  </si>
  <si>
    <t>WF Bk United NA</t>
  </si>
  <si>
    <t xml:space="preserve">FFB                         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</si>
  <si>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</si>
  <si>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</si>
  <si>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 xml:space="preserve">Coleman Co State     </t>
  </si>
  <si>
    <r>
      <t>WF (Customers BK)</t>
    </r>
    <r>
      <rPr>
        <sz val="7"/>
        <rFont val="Arial"/>
        <family val="2"/>
      </rPr>
      <t xml:space="preserve"> </t>
    </r>
  </si>
  <si>
    <t xml:space="preserve">WF (TTU)                   </t>
  </si>
  <si>
    <t xml:space="preserve">WF (NYC Tranl)         </t>
  </si>
  <si>
    <t xml:space="preserve">WF( FNB Berl)          </t>
  </si>
  <si>
    <t xml:space="preserve">WF (Synovus Bk)      </t>
  </si>
  <si>
    <t>WF (Capital One NA)</t>
  </si>
  <si>
    <t xml:space="preserve">WF (First Niagra Bk) </t>
  </si>
  <si>
    <t xml:space="preserve">WF (Amarillo DEV)   </t>
  </si>
  <si>
    <r>
      <t xml:space="preserve">WF (Bk United NA)   </t>
    </r>
    <r>
      <rPr>
        <sz val="7"/>
        <rFont val="Arial"/>
        <family val="2"/>
      </rPr>
      <t xml:space="preserve"> </t>
    </r>
  </si>
  <si>
    <t xml:space="preserve">WF (Stearns BK     </t>
  </si>
  <si>
    <r>
      <t xml:space="preserve">RJ (Key Bank)      </t>
    </r>
    <r>
      <rPr>
        <sz val="7"/>
        <rFont val="Arial"/>
        <family val="2"/>
      </rPr>
      <t xml:space="preserve">     </t>
    </r>
  </si>
  <si>
    <t xml:space="preserve">WF (Wells Fargo)   </t>
  </si>
  <si>
    <t xml:space="preserve">WF (Guaranty BK)   </t>
  </si>
  <si>
    <t xml:space="preserve">RJ (First PertoRico)    </t>
  </si>
  <si>
    <t xml:space="preserve">WF (Israel Dis BK)    </t>
  </si>
  <si>
    <t xml:space="preserve">RJ (Fed Farm Cr)     </t>
  </si>
  <si>
    <t xml:space="preserve">WF (Goldman Sachs)   </t>
  </si>
  <si>
    <r>
      <t xml:space="preserve">RJ (Ally Bk)              </t>
    </r>
    <r>
      <rPr>
        <sz val="7"/>
        <rFont val="Arial"/>
        <family val="2"/>
      </rPr>
      <t xml:space="preserve"> </t>
    </r>
  </si>
  <si>
    <r>
      <t xml:space="preserve">WF </t>
    </r>
    <r>
      <rPr>
        <sz val="9"/>
        <rFont val="Arial"/>
        <family val="2"/>
      </rPr>
      <t>(Capital One Bk USA)</t>
    </r>
  </si>
  <si>
    <r>
      <t xml:space="preserve">WF (BMW NA Salt    </t>
    </r>
    <r>
      <rPr>
        <sz val="7"/>
        <rFont val="Arial"/>
        <family val="2"/>
      </rPr>
      <t xml:space="preserve"> </t>
    </r>
  </si>
  <si>
    <t xml:space="preserve">WF (AZ St School)    </t>
  </si>
  <si>
    <r>
      <t xml:space="preserve">WF (Access Nat'l)    </t>
    </r>
    <r>
      <rPr>
        <sz val="7"/>
        <rFont val="Arial"/>
        <family val="2"/>
      </rPr>
      <t xml:space="preserve"> </t>
    </r>
  </si>
  <si>
    <t xml:space="preserve">WF(Midland STSIII)  </t>
  </si>
  <si>
    <t xml:space="preserve">FFB                          </t>
  </si>
  <si>
    <t xml:space="preserve">TexasTerm                 </t>
  </si>
  <si>
    <t xml:space="preserve">TexasTerm                </t>
  </si>
  <si>
    <t xml:space="preserve">FFB                        </t>
  </si>
  <si>
    <t>TexPool Prime</t>
  </si>
  <si>
    <t>Coleman Co State</t>
  </si>
  <si>
    <t>TexasTerm</t>
  </si>
  <si>
    <t xml:space="preserve">Intr. </t>
  </si>
  <si>
    <t>%</t>
  </si>
  <si>
    <t>reporting period</t>
  </si>
  <si>
    <t>TxPool/</t>
  </si>
  <si>
    <t>TxPool/Prime</t>
  </si>
  <si>
    <t>Coleman St/FFIN</t>
  </si>
  <si>
    <t>Elijah Anderson, County Auditor</t>
  </si>
  <si>
    <t>2nd Qtr</t>
  </si>
  <si>
    <t>3/31/02017</t>
  </si>
  <si>
    <t>Expo Bonds 2017</t>
  </si>
  <si>
    <t>TexTerm</t>
  </si>
  <si>
    <t>Bail Bondsmen Cash Holding</t>
  </si>
  <si>
    <t>1258-08</t>
  </si>
  <si>
    <t>695802MR6</t>
  </si>
  <si>
    <t>CF (Pajaro Valley)</t>
  </si>
  <si>
    <t>WF (Northern Bank MA)</t>
  </si>
  <si>
    <t>66476QBR6</t>
  </si>
  <si>
    <t>WF Northern Bank</t>
  </si>
  <si>
    <t xml:space="preserve"> 66476QBR6</t>
  </si>
  <si>
    <t>Expo Bond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</si>
</sst>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  <numFmt numFmtId="170" formatCode="0.000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5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4" fontId="0" fillId="0" borderId="0" xfId="1" applyNumberFormat="1" applyFont="1" applyFill="1" applyBorder="1" applyAlignment="1" applyProtection="1">
      <alignment horizontal="right"/>
    </xf>
    <xf numFmtId="164" fontId="0" fillId="0" borderId="0" xfId="1" applyFont="1" applyFill="1" applyBorder="1" applyAlignment="1" applyProtection="1">
      <alignment horizontal="right"/>
    </xf>
    <xf numFmtId="4" fontId="0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4" fontId="2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4" fontId="2" fillId="0" borderId="1" xfId="1" applyNumberFormat="1" applyFont="1" applyFill="1" applyBorder="1" applyAlignment="1" applyProtection="1"/>
    <xf numFmtId="164" fontId="2" fillId="0" borderId="1" xfId="1" applyFont="1" applyFill="1" applyBorder="1" applyAlignment="1" applyProtection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0" fillId="0" borderId="0" xfId="0" applyFont="1" applyAlignment="1">
      <alignment horizontal="left"/>
    </xf>
    <xf numFmtId="0" fontId="6" fillId="2" borderId="0" xfId="0" applyFont="1" applyFill="1"/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164" fontId="4" fillId="0" borderId="0" xfId="1" applyFont="1" applyFill="1" applyBorder="1" applyAlignment="1" applyProtection="1"/>
    <xf numFmtId="164" fontId="4" fillId="2" borderId="0" xfId="1" applyFont="1" applyFill="1" applyBorder="1" applyAlignment="1" applyProtection="1"/>
    <xf numFmtId="0" fontId="6" fillId="0" borderId="0" xfId="0" applyFont="1"/>
    <xf numFmtId="0" fontId="4" fillId="0" borderId="0" xfId="0" applyFont="1"/>
    <xf numFmtId="4" fontId="4" fillId="0" borderId="0" xfId="1" applyNumberFormat="1" applyFont="1" applyFill="1" applyBorder="1" applyAlignment="1" applyProtection="1"/>
    <xf numFmtId="0" fontId="4" fillId="0" borderId="0" xfId="0" applyFont="1" applyAlignment="1">
      <alignment horizontal="right"/>
    </xf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4" fontId="0" fillId="0" borderId="0" xfId="0" applyNumberFormat="1" applyFont="1" applyFill="1"/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8" fillId="0" borderId="0" xfId="0" applyFont="1" applyFill="1" applyBorder="1" applyAlignment="1">
      <alignment horizontal="center"/>
    </xf>
    <xf numFmtId="4" fontId="4" fillId="4" borderId="0" xfId="1" applyNumberFormat="1" applyFont="1" applyFill="1" applyBorder="1" applyAlignment="1" applyProtection="1">
      <alignment horizontal="right"/>
    </xf>
    <xf numFmtId="4" fontId="4" fillId="4" borderId="0" xfId="1" applyNumberFormat="1" applyFont="1" applyFill="1" applyBorder="1" applyAlignment="1" applyProtection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169" fontId="2" fillId="0" borderId="0" xfId="1" applyNumberFormat="1" applyFont="1" applyFill="1" applyBorder="1" applyAlignment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0" borderId="0" xfId="3" applyFont="1" applyFill="1" applyBorder="1"/>
    <xf numFmtId="165" fontId="2" fillId="0" borderId="0" xfId="3" applyFont="1" applyFill="1"/>
    <xf numFmtId="164" fontId="14" fillId="0" borderId="0" xfId="1" applyFont="1" applyFill="1" applyBorder="1" applyAlignment="1" applyProtection="1">
      <alignment horizontal="right"/>
    </xf>
    <xf numFmtId="164" fontId="4" fillId="0" borderId="0" xfId="1" applyFont="1" applyFill="1" applyBorder="1" applyAlignment="1" applyProtection="1">
      <alignment horizontal="right"/>
    </xf>
    <xf numFmtId="164" fontId="5" fillId="0" borderId="3" xfId="1" applyFont="1" applyFill="1" applyBorder="1" applyAlignment="1" applyProtection="1">
      <alignment horizontal="right"/>
    </xf>
    <xf numFmtId="164" fontId="0" fillId="0" borderId="0" xfId="1" applyNumberFormat="1" applyFont="1" applyFill="1" applyBorder="1" applyAlignment="1" applyProtection="1">
      <alignment horizontal="right"/>
    </xf>
    <xf numFmtId="164" fontId="0" fillId="0" borderId="5" xfId="1" applyFont="1" applyFill="1" applyBorder="1" applyAlignment="1" applyProtection="1"/>
    <xf numFmtId="164" fontId="0" fillId="0" borderId="0" xfId="1" applyFont="1" applyFill="1" applyBorder="1" applyAlignment="1" applyProtection="1">
      <alignment horizontal="left"/>
    </xf>
    <xf numFmtId="0" fontId="0" fillId="0" borderId="0" xfId="0" applyFont="1" applyFill="1" applyBorder="1" applyAlignment="1">
      <alignment horizontal="center"/>
    </xf>
    <xf numFmtId="0" fontId="16" fillId="0" borderId="6" xfId="0" applyFont="1" applyBorder="1"/>
    <xf numFmtId="0" fontId="0" fillId="0" borderId="0" xfId="0" applyFill="1" applyBorder="1" applyAlignment="1">
      <alignment horizontal="center"/>
    </xf>
    <xf numFmtId="0" fontId="17" fillId="2" borderId="0" xfId="0" applyFont="1" applyFill="1" applyBorder="1"/>
    <xf numFmtId="164" fontId="17" fillId="2" borderId="0" xfId="1" applyFont="1" applyFill="1" applyBorder="1" applyAlignment="1" applyProtection="1"/>
    <xf numFmtId="164" fontId="17" fillId="3" borderId="0" xfId="1" applyNumberFormat="1" applyFont="1" applyFill="1" applyBorder="1" applyAlignment="1" applyProtection="1"/>
    <xf numFmtId="16" fontId="17" fillId="2" borderId="0" xfId="1" applyNumberFormat="1" applyFont="1" applyFill="1" applyBorder="1" applyAlignment="1" applyProtection="1">
      <alignment horizontal="center"/>
    </xf>
    <xf numFmtId="164" fontId="17" fillId="2" borderId="0" xfId="1" applyFont="1" applyFill="1" applyBorder="1" applyAlignment="1" applyProtection="1">
      <alignment horizontal="center"/>
    </xf>
    <xf numFmtId="164" fontId="5" fillId="0" borderId="0" xfId="1" applyFont="1" applyFill="1" applyBorder="1" applyAlignment="1" applyProtection="1">
      <alignment horizontal="right"/>
    </xf>
    <xf numFmtId="0" fontId="4" fillId="7" borderId="0" xfId="0" applyFont="1" applyFill="1" applyAlignment="1">
      <alignment horizontal="left"/>
    </xf>
    <xf numFmtId="0" fontId="18" fillId="7" borderId="0" xfId="0" applyFont="1" applyFill="1"/>
    <xf numFmtId="164" fontId="14" fillId="7" borderId="0" xfId="1" applyFont="1" applyFill="1" applyBorder="1" applyAlignment="1" applyProtection="1">
      <alignment horizontal="right"/>
    </xf>
    <xf numFmtId="14" fontId="3" fillId="0" borderId="0" xfId="0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 applyProtection="1">
      <alignment horizontal="right"/>
    </xf>
    <xf numFmtId="164" fontId="14" fillId="0" borderId="2" xfId="1" applyBorder="1"/>
    <xf numFmtId="164" fontId="0" fillId="0" borderId="2" xfId="0" applyNumberFormat="1" applyFont="1" applyBorder="1"/>
    <xf numFmtId="2" fontId="3" fillId="0" borderId="0" xfId="1" applyNumberFormat="1" applyFont="1" applyFill="1" applyBorder="1" applyAlignment="1" applyProtection="1"/>
    <xf numFmtId="164" fontId="4" fillId="4" borderId="0" xfId="1" applyFont="1" applyFill="1" applyBorder="1" applyAlignment="1" applyProtection="1">
      <alignment horizontal="right"/>
    </xf>
    <xf numFmtId="164" fontId="4" fillId="4" borderId="0" xfId="1" applyFont="1" applyFill="1" applyBorder="1" applyAlignment="1" applyProtection="1"/>
    <xf numFmtId="4" fontId="15" fillId="0" borderId="0" xfId="1" applyNumberFormat="1" applyFont="1" applyFill="1" applyBorder="1" applyAlignment="1" applyProtection="1"/>
    <xf numFmtId="164" fontId="15" fillId="0" borderId="0" xfId="1" applyFont="1" applyFill="1" applyBorder="1" applyAlignment="1" applyProtection="1">
      <alignment horizontal="right"/>
    </xf>
    <xf numFmtId="164" fontId="15" fillId="0" borderId="0" xfId="1" applyFont="1" applyFill="1" applyBorder="1" applyAlignment="1" applyProtection="1"/>
    <xf numFmtId="170" fontId="3" fillId="0" borderId="0" xfId="6" applyNumberFormat="1" applyFont="1" applyBorder="1" applyAlignment="1"/>
    <xf numFmtId="170" fontId="3" fillId="0" borderId="0" xfId="0" applyNumberFormat="1" applyFont="1" applyBorder="1" applyAlignment="1"/>
    <xf numFmtId="14" fontId="0" fillId="8" borderId="0" xfId="0" applyNumberFormat="1" applyFont="1" applyFill="1" applyAlignment="1">
      <alignment horizontal="right"/>
    </xf>
    <xf numFmtId="164" fontId="4" fillId="0" borderId="0" xfId="1" applyFont="1" applyAlignment="1">
      <alignment horizontal="left"/>
    </xf>
    <xf numFmtId="164" fontId="4" fillId="0" borderId="1" xfId="1" applyFont="1" applyBorder="1" applyAlignment="1">
      <alignment horizontal="left"/>
    </xf>
    <xf numFmtId="164" fontId="4" fillId="0" borderId="0" xfId="1" applyFont="1" applyFill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2" borderId="0" xfId="1" applyFont="1" applyFill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4" fontId="2" fillId="0" borderId="0" xfId="1" applyNumberFormat="1" applyFont="1" applyFill="1" applyBorder="1" applyAlignment="1" applyProtection="1">
      <alignment horizontal="right"/>
    </xf>
    <xf numFmtId="164" fontId="0" fillId="7" borderId="0" xfId="1" applyFont="1" applyFill="1" applyBorder="1" applyAlignment="1" applyProtection="1">
      <alignment horizontal="center"/>
    </xf>
    <xf numFmtId="164" fontId="1" fillId="0" borderId="0" xfId="1" applyFont="1" applyFill="1" applyBorder="1" applyAlignment="1" applyProtection="1">
      <alignment horizontal="center"/>
    </xf>
    <xf numFmtId="4" fontId="1" fillId="8" borderId="0" xfId="1" applyNumberFormat="1" applyFont="1" applyFill="1" applyBorder="1" applyAlignment="1" applyProtection="1"/>
    <xf numFmtId="0" fontId="2" fillId="8" borderId="0" xfId="0" applyFont="1" applyFill="1"/>
    <xf numFmtId="0" fontId="2" fillId="8" borderId="0" xfId="0" applyFont="1" applyFill="1" applyAlignment="1"/>
    <xf numFmtId="0" fontId="2" fillId="8" borderId="1" xfId="0" applyFont="1" applyFill="1" applyBorder="1" applyAlignment="1"/>
    <xf numFmtId="0" fontId="0" fillId="8" borderId="0" xfId="0" applyFill="1" applyBorder="1"/>
    <xf numFmtId="0" fontId="0" fillId="8" borderId="0" xfId="0" applyFont="1" applyFill="1"/>
    <xf numFmtId="0" fontId="16" fillId="8" borderId="0" xfId="0" applyFont="1" applyFill="1"/>
    <xf numFmtId="0" fontId="0" fillId="8" borderId="0" xfId="0" applyFont="1" applyFill="1" applyBorder="1"/>
    <xf numFmtId="0" fontId="2" fillId="8" borderId="0" xfId="0" applyFont="1" applyFill="1" applyBorder="1"/>
    <xf numFmtId="0" fontId="4" fillId="8" borderId="0" xfId="0" applyFont="1" applyFill="1" applyAlignment="1">
      <alignment horizontal="right"/>
    </xf>
    <xf numFmtId="0" fontId="4" fillId="8" borderId="0" xfId="0" applyFont="1" applyFill="1" applyBorder="1" applyAlignment="1">
      <alignment horizontal="right"/>
    </xf>
    <xf numFmtId="0" fontId="4" fillId="8" borderId="0" xfId="0" applyFont="1" applyFill="1"/>
    <xf numFmtId="165" fontId="2" fillId="8" borderId="0" xfId="3" applyFont="1" applyFill="1"/>
    <xf numFmtId="164" fontId="4" fillId="2" borderId="0" xfId="1" applyFont="1" applyFill="1"/>
    <xf numFmtId="14" fontId="2" fillId="0" borderId="0" xfId="0" applyNumberFormat="1" applyFont="1" applyAlignment="1">
      <alignment horizontal="right"/>
    </xf>
    <xf numFmtId="4" fontId="15" fillId="0" borderId="3" xfId="1" applyNumberFormat="1" applyFont="1" applyFill="1" applyBorder="1" applyAlignment="1" applyProtection="1"/>
    <xf numFmtId="0" fontId="0" fillId="8" borderId="0" xfId="0" applyNumberFormat="1" applyFill="1" applyBorder="1" applyAlignment="1">
      <alignment horizontal="center"/>
    </xf>
    <xf numFmtId="0" fontId="4" fillId="8" borderId="0" xfId="0" applyNumberFormat="1" applyFont="1" applyFill="1" applyBorder="1" applyAlignment="1">
      <alignment horizontal="center"/>
    </xf>
    <xf numFmtId="0" fontId="2" fillId="8" borderId="0" xfId="0" applyNumberFormat="1" applyFont="1" applyFill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4" fillId="8" borderId="0" xfId="0" applyNumberFormat="1" applyFont="1" applyFill="1" applyAlignment="1">
      <alignment horizontal="center"/>
    </xf>
    <xf numFmtId="0" fontId="2" fillId="8" borderId="0" xfId="0" applyNumberFormat="1" applyFont="1" applyFill="1" applyBorder="1" applyAlignment="1">
      <alignment horizontal="center"/>
    </xf>
    <xf numFmtId="0" fontId="0" fillId="8" borderId="0" xfId="0" applyNumberFormat="1" applyFont="1" applyFill="1" applyAlignment="1">
      <alignment horizontal="center"/>
    </xf>
    <xf numFmtId="170" fontId="4" fillId="8" borderId="0" xfId="0" applyNumberFormat="1" applyFont="1" applyFill="1" applyBorder="1" applyAlignment="1">
      <alignment horizontal="center"/>
    </xf>
    <xf numFmtId="170" fontId="4" fillId="8" borderId="0" xfId="0" applyNumberFormat="1" applyFont="1" applyFill="1" applyAlignment="1">
      <alignment horizontal="center"/>
    </xf>
    <xf numFmtId="0" fontId="6" fillId="8" borderId="0" xfId="0" applyNumberFormat="1" applyFont="1" applyFill="1" applyAlignment="1">
      <alignment horizontal="center"/>
    </xf>
    <xf numFmtId="0" fontId="6" fillId="8" borderId="0" xfId="3" applyNumberFormat="1" applyFont="1" applyFill="1" applyAlignment="1">
      <alignment horizontal="center"/>
    </xf>
    <xf numFmtId="164" fontId="4" fillId="0" borderId="6" xfId="1" applyFont="1" applyBorder="1" applyAlignment="1">
      <alignment horizontal="left"/>
    </xf>
    <xf numFmtId="0" fontId="4" fillId="7" borderId="0" xfId="0" applyFont="1" applyFill="1" applyBorder="1" applyAlignment="1">
      <alignment horizontal="left"/>
    </xf>
    <xf numFmtId="4" fontId="0" fillId="0" borderId="8" xfId="1" applyNumberFormat="1" applyFont="1" applyFill="1" applyBorder="1" applyAlignment="1" applyProtection="1">
      <alignment horizontal="right"/>
    </xf>
    <xf numFmtId="164" fontId="0" fillId="0" borderId="8" xfId="1" applyFont="1" applyFill="1" applyBorder="1" applyAlignment="1" applyProtection="1">
      <alignment horizontal="right"/>
    </xf>
    <xf numFmtId="165" fontId="2" fillId="0" borderId="8" xfId="3" applyFont="1" applyFill="1" applyBorder="1" applyAlignment="1" applyProtection="1"/>
    <xf numFmtId="165" fontId="2" fillId="0" borderId="8" xfId="3" applyFont="1" applyFill="1" applyBorder="1" applyAlignment="1" applyProtection="1">
      <alignment horizontal="right"/>
    </xf>
    <xf numFmtId="165" fontId="2" fillId="0" borderId="4" xfId="3" applyFont="1" applyFill="1" applyBorder="1" applyAlignment="1" applyProtection="1">
      <alignment horizontal="right"/>
    </xf>
    <xf numFmtId="164" fontId="2" fillId="0" borderId="4" xfId="1" applyFont="1" applyFill="1" applyBorder="1" applyAlignment="1" applyProtection="1"/>
    <xf numFmtId="165" fontId="2" fillId="5" borderId="4" xfId="3" applyFont="1" applyFill="1" applyBorder="1" applyAlignment="1" applyProtection="1">
      <alignment horizontal="center"/>
    </xf>
    <xf numFmtId="170" fontId="3" fillId="0" borderId="4" xfId="0" applyNumberFormat="1" applyFont="1" applyBorder="1" applyAlignment="1"/>
    <xf numFmtId="165" fontId="2" fillId="5" borderId="4" xfId="3" applyFont="1" applyFill="1" applyBorder="1" applyAlignment="1" applyProtection="1">
      <alignment horizontal="right"/>
    </xf>
    <xf numFmtId="4" fontId="15" fillId="0" borderId="3" xfId="1" applyNumberFormat="1" applyFont="1" applyFill="1" applyBorder="1" applyAlignment="1" applyProtection="1">
      <alignment horizontal="right"/>
    </xf>
    <xf numFmtId="4" fontId="0" fillId="0" borderId="0" xfId="0" applyNumberFormat="1" applyFont="1" applyFill="1" applyAlignment="1">
      <alignment horizontal="right"/>
    </xf>
    <xf numFmtId="164" fontId="15" fillId="0" borderId="3" xfId="1" applyFont="1" applyFill="1" applyBorder="1" applyAlignment="1" applyProtection="1">
      <alignment horizontal="center"/>
    </xf>
    <xf numFmtId="164" fontId="4" fillId="0" borderId="0" xfId="1" applyFont="1" applyFill="1" applyBorder="1" applyAlignment="1" applyProtection="1">
      <alignment horizontal="center"/>
    </xf>
    <xf numFmtId="164" fontId="2" fillId="0" borderId="8" xfId="1" applyFont="1" applyFill="1" applyBorder="1" applyAlignment="1" applyProtection="1">
      <alignment horizontal="center"/>
    </xf>
    <xf numFmtId="164" fontId="15" fillId="0" borderId="0" xfId="1" applyFont="1" applyFill="1" applyBorder="1" applyAlignment="1" applyProtection="1">
      <alignment horizontal="center"/>
    </xf>
    <xf numFmtId="164" fontId="15" fillId="0" borderId="3" xfId="1" applyFont="1" applyFill="1" applyBorder="1" applyAlignment="1" applyProtection="1">
      <alignment horizontal="right"/>
    </xf>
    <xf numFmtId="164" fontId="15" fillId="0" borderId="3" xfId="1" applyFont="1" applyFill="1" applyBorder="1" applyAlignment="1" applyProtection="1"/>
    <xf numFmtId="0" fontId="2" fillId="8" borderId="0" xfId="0" applyFont="1" applyFill="1" applyBorder="1" applyAlignment="1"/>
    <xf numFmtId="164" fontId="5" fillId="0" borderId="9" xfId="1" applyFont="1" applyFill="1" applyBorder="1" applyAlignment="1" applyProtection="1"/>
    <xf numFmtId="164" fontId="5" fillId="0" borderId="9" xfId="1" applyFont="1" applyFill="1" applyBorder="1" applyAlignment="1" applyProtection="1">
      <alignment horizontal="right"/>
    </xf>
    <xf numFmtId="164" fontId="4" fillId="0" borderId="9" xfId="1" applyFont="1" applyFill="1" applyBorder="1" applyAlignment="1" applyProtection="1"/>
    <xf numFmtId="164" fontId="5" fillId="0" borderId="9" xfId="1" applyFont="1" applyFill="1" applyBorder="1" applyAlignment="1" applyProtection="1">
      <alignment horizontal="center"/>
    </xf>
    <xf numFmtId="164" fontId="4" fillId="7" borderId="0" xfId="1" applyFont="1" applyFill="1" applyBorder="1" applyAlignment="1" applyProtection="1">
      <alignment horizontal="right"/>
    </xf>
    <xf numFmtId="164" fontId="5" fillId="7" borderId="0" xfId="1" applyFont="1" applyFill="1" applyBorder="1" applyAlignment="1" applyProtection="1">
      <alignment horizontal="right"/>
    </xf>
    <xf numFmtId="164" fontId="2" fillId="8" borderId="0" xfId="1" applyFont="1" applyFill="1" applyBorder="1" applyAlignment="1" applyProtection="1">
      <alignment horizontal="right"/>
    </xf>
    <xf numFmtId="164" fontId="2" fillId="8" borderId="1" xfId="1" applyFont="1" applyFill="1" applyBorder="1" applyAlignment="1" applyProtection="1">
      <alignment horizontal="right"/>
    </xf>
    <xf numFmtId="4" fontId="0" fillId="8" borderId="0" xfId="1" applyNumberFormat="1" applyFont="1" applyFill="1" applyBorder="1" applyAlignment="1" applyProtection="1"/>
    <xf numFmtId="4" fontId="0" fillId="8" borderId="0" xfId="1" applyNumberFormat="1" applyFont="1" applyFill="1" applyBorder="1" applyAlignment="1" applyProtection="1">
      <alignment horizontal="right"/>
    </xf>
    <xf numFmtId="4" fontId="15" fillId="8" borderId="3" xfId="1" applyNumberFormat="1" applyFont="1" applyFill="1" applyBorder="1" applyAlignment="1" applyProtection="1"/>
    <xf numFmtId="4" fontId="15" fillId="8" borderId="0" xfId="1" applyNumberFormat="1" applyFont="1" applyFill="1" applyBorder="1" applyAlignment="1" applyProtection="1"/>
    <xf numFmtId="4" fontId="4" fillId="8" borderId="0" xfId="1" applyNumberFormat="1" applyFont="1" applyFill="1" applyBorder="1" applyAlignment="1" applyProtection="1"/>
    <xf numFmtId="164" fontId="0" fillId="8" borderId="8" xfId="1" applyFont="1" applyFill="1" applyBorder="1" applyAlignment="1" applyProtection="1">
      <alignment horizontal="right"/>
    </xf>
    <xf numFmtId="164" fontId="0" fillId="8" borderId="0" xfId="1" applyFont="1" applyFill="1" applyBorder="1" applyAlignment="1" applyProtection="1">
      <alignment horizontal="right"/>
    </xf>
    <xf numFmtId="164" fontId="14" fillId="8" borderId="0" xfId="1" applyFont="1" applyFill="1" applyBorder="1" applyAlignment="1" applyProtection="1">
      <alignment horizontal="right"/>
    </xf>
    <xf numFmtId="0" fontId="18" fillId="8" borderId="0" xfId="0" applyFont="1" applyFill="1"/>
    <xf numFmtId="164" fontId="4" fillId="8" borderId="0" xfId="1" applyFont="1" applyFill="1" applyAlignment="1">
      <alignment horizontal="left"/>
    </xf>
    <xf numFmtId="0" fontId="2" fillId="8" borderId="0" xfId="0" applyFont="1" applyFill="1" applyAlignment="1">
      <alignment horizontal="center"/>
    </xf>
    <xf numFmtId="14" fontId="2" fillId="0" borderId="0" xfId="0" applyNumberFormat="1" applyFont="1" applyBorder="1" applyAlignment="1">
      <alignment horizontal="center"/>
    </xf>
    <xf numFmtId="39" fontId="14" fillId="9" borderId="0" xfId="3" applyNumberFormat="1" applyFill="1" applyBorder="1" applyAlignment="1" applyProtection="1">
      <alignment horizontal="center"/>
    </xf>
    <xf numFmtId="39" fontId="2" fillId="2" borderId="4" xfId="3" applyNumberFormat="1" applyFont="1" applyFill="1" applyBorder="1" applyAlignment="1" applyProtection="1">
      <alignment horizontal="center"/>
    </xf>
    <xf numFmtId="164" fontId="3" fillId="8" borderId="0" xfId="1" applyFont="1" applyFill="1" applyBorder="1" applyAlignment="1" applyProtection="1"/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115648"/>
        <c:axId val="109142016"/>
      </c:barChart>
      <c:catAx>
        <c:axId val="109115648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142016"/>
        <c:crosses val="autoZero"/>
        <c:auto val="1"/>
        <c:lblAlgn val="ctr"/>
        <c:lblOffset val="100"/>
        <c:tickMarkSkip val="1"/>
        <c:noMultiLvlLbl val="0"/>
      </c:catAx>
      <c:valAx>
        <c:axId val="109142016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115648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89404921.63000001</c:v>
                </c:pt>
                <c:pt idx="1">
                  <c:v>4473753.03</c:v>
                </c:pt>
                <c:pt idx="2">
                  <c:v>4415469</c:v>
                </c:pt>
                <c:pt idx="3">
                  <c:v>13000162.949999999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Sheet'!$B$26:$E$26</c:f>
              <c:numCache>
                <c:formatCode>_(* #,##0.00_);_(* \(#,##0.00\);_(* \-??_);_(@_)</c:formatCode>
                <c:ptCount val="4"/>
                <c:pt idx="0">
                  <c:v>38788590.310000002</c:v>
                </c:pt>
                <c:pt idx="1">
                  <c:v>4475257.3600000003</c:v>
                </c:pt>
                <c:pt idx="2">
                  <c:v>4930537</c:v>
                </c:pt>
                <c:pt idx="3">
                  <c:v>3000000</c:v>
                </c:pt>
              </c:numCache>
            </c:numRef>
          </c:val>
        </c:ser>
        <c:ser>
          <c:idx val="2"/>
          <c:order val="2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89404921.63000001</c:v>
                </c:pt>
                <c:pt idx="1">
                  <c:v>4473753.03</c:v>
                </c:pt>
                <c:pt idx="2">
                  <c:v>4415469</c:v>
                </c:pt>
                <c:pt idx="3">
                  <c:v>13000162.949999999</c:v>
                </c:pt>
              </c:numCache>
            </c:numRef>
          </c:val>
        </c:ser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89404921.63000001</c:v>
                </c:pt>
                <c:pt idx="1">
                  <c:v>4473753.03</c:v>
                </c:pt>
                <c:pt idx="2">
                  <c:v>4415469</c:v>
                </c:pt>
                <c:pt idx="3">
                  <c:v>13000162.949999999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38100</xdr:rowOff>
    </xdr:from>
    <xdr:to>
      <xdr:col>1</xdr:col>
      <xdr:colOff>0</xdr:colOff>
      <xdr:row>28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28</xdr:row>
      <xdr:rowOff>51435</xdr:rowOff>
    </xdr:from>
    <xdr:to>
      <xdr:col>10</xdr:col>
      <xdr:colOff>228600</xdr:colOff>
      <xdr:row>40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28</xdr:row>
      <xdr:rowOff>60960</xdr:rowOff>
    </xdr:from>
    <xdr:to>
      <xdr:col>10</xdr:col>
      <xdr:colOff>236220</xdr:colOff>
      <xdr:row>40</xdr:row>
      <xdr:rowOff>22860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28</xdr:row>
      <xdr:rowOff>0</xdr:rowOff>
    </xdr:from>
    <xdr:to>
      <xdr:col>4</xdr:col>
      <xdr:colOff>68580</xdr:colOff>
      <xdr:row>40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showGridLines="0" tabSelected="1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A38" sqref="A38"/>
    </sheetView>
  </sheetViews>
  <sheetFormatPr defaultRowHeight="13.2" x14ac:dyDescent="0.25"/>
  <cols>
    <col min="1" max="1" width="25.6640625" customWidth="1"/>
    <col min="2" max="2" width="16.33203125" style="1" bestFit="1" customWidth="1"/>
    <col min="3" max="3" width="14.5546875" style="1" customWidth="1"/>
    <col min="4" max="4" width="15.5546875" style="2" customWidth="1"/>
    <col min="5" max="5" width="13.6640625" style="1" bestFit="1" customWidth="1"/>
    <col min="6" max="6" width="14.6640625" style="1" customWidth="1"/>
    <col min="7" max="7" width="2.44140625" style="3" customWidth="1"/>
    <col min="8" max="8" width="15.109375" style="3" customWidth="1"/>
    <col min="9" max="9" width="14.6640625" style="3" customWidth="1"/>
    <col min="10" max="10" width="14.44140625" style="3" customWidth="1"/>
    <col min="11" max="11" width="14.6640625" style="3" customWidth="1"/>
    <col min="12" max="12" width="15.109375" style="3" customWidth="1"/>
  </cols>
  <sheetData>
    <row r="1" spans="1:12" s="4" customFormat="1" x14ac:dyDescent="0.25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5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5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5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40" customFormat="1" ht="19.2" x14ac:dyDescent="0.35">
      <c r="B5" s="141"/>
      <c r="C5" s="141"/>
      <c r="D5" s="144" t="s">
        <v>108</v>
      </c>
      <c r="E5" s="141"/>
      <c r="F5" s="141"/>
      <c r="G5" s="142"/>
      <c r="H5" s="141"/>
      <c r="I5" s="141"/>
      <c r="J5" s="143" t="s">
        <v>108</v>
      </c>
      <c r="K5" s="141"/>
      <c r="L5" s="141"/>
    </row>
    <row r="6" spans="1:12" s="11" customFormat="1" x14ac:dyDescent="0.25">
      <c r="B6" s="3"/>
      <c r="C6" s="3"/>
      <c r="D6" s="12">
        <v>42735</v>
      </c>
      <c r="E6" s="3"/>
      <c r="F6" s="3"/>
      <c r="G6" s="10"/>
      <c r="H6" s="3"/>
      <c r="I6" s="3"/>
      <c r="J6" s="12">
        <v>42825</v>
      </c>
      <c r="K6" s="3"/>
      <c r="L6" s="3"/>
    </row>
    <row r="7" spans="1:12" x14ac:dyDescent="0.25">
      <c r="B7" s="3"/>
      <c r="C7" s="3"/>
      <c r="D7" s="13"/>
      <c r="E7" s="3"/>
      <c r="F7" s="3"/>
      <c r="G7" s="10"/>
      <c r="H7" s="13"/>
      <c r="J7" s="13"/>
    </row>
    <row r="8" spans="1:12" x14ac:dyDescent="0.25">
      <c r="B8" s="136" t="s">
        <v>216</v>
      </c>
      <c r="C8" s="13" t="s">
        <v>1</v>
      </c>
      <c r="D8" s="13" t="s">
        <v>2</v>
      </c>
      <c r="E8" s="3"/>
      <c r="F8" s="3"/>
      <c r="G8" s="10"/>
      <c r="H8" s="136" t="s">
        <v>217</v>
      </c>
      <c r="I8" s="13" t="s">
        <v>1</v>
      </c>
      <c r="J8" s="13" t="s">
        <v>2</v>
      </c>
    </row>
    <row r="9" spans="1:12" s="16" customFormat="1" x14ac:dyDescent="0.25">
      <c r="A9" s="14"/>
      <c r="B9" s="138" t="s">
        <v>109</v>
      </c>
      <c r="C9" s="15" t="s">
        <v>3</v>
      </c>
      <c r="D9" s="15" t="s">
        <v>106</v>
      </c>
      <c r="E9" s="15" t="s">
        <v>4</v>
      </c>
      <c r="F9" s="15" t="s">
        <v>5</v>
      </c>
      <c r="G9" s="10"/>
      <c r="H9" s="138" t="s">
        <v>218</v>
      </c>
      <c r="I9" s="15" t="s">
        <v>3</v>
      </c>
      <c r="J9" s="15" t="s">
        <v>106</v>
      </c>
      <c r="K9" s="15" t="s">
        <v>4</v>
      </c>
      <c r="L9" s="15" t="s">
        <v>5</v>
      </c>
    </row>
    <row r="10" spans="1:12" s="17" customFormat="1" x14ac:dyDescent="0.25">
      <c r="A10" s="17" t="s">
        <v>6</v>
      </c>
      <c r="B10" s="135">
        <v>25714162.859999999</v>
      </c>
      <c r="C10" s="151">
        <v>4475257.3600000003</v>
      </c>
      <c r="D10" s="18">
        <v>4930537</v>
      </c>
      <c r="E10" s="18"/>
      <c r="F10" s="18">
        <f>SUM(B10:E10)</f>
        <v>35119957.219999999</v>
      </c>
      <c r="G10" s="19">
        <f>SUM(C10:F10)</f>
        <v>44525751.579999998</v>
      </c>
      <c r="H10" s="135">
        <v>30511093.120000001</v>
      </c>
      <c r="I10" s="151">
        <v>4473753.03</v>
      </c>
      <c r="J10" s="18">
        <v>4415469</v>
      </c>
      <c r="K10" s="18"/>
      <c r="L10" s="18">
        <f>SUM(H10:K10)</f>
        <v>39400315.149999999</v>
      </c>
    </row>
    <row r="11" spans="1:12" s="17" customFormat="1" x14ac:dyDescent="0.25">
      <c r="A11" s="17" t="s">
        <v>7</v>
      </c>
      <c r="B11" s="18">
        <v>1504387.43</v>
      </c>
      <c r="D11" s="18"/>
      <c r="E11" s="18"/>
      <c r="F11" s="18">
        <f t="shared" ref="F11:F24" si="0">SUM(B11:E11)</f>
        <v>1504387.43</v>
      </c>
      <c r="G11" s="19">
        <f>SUM(C11:F11)</f>
        <v>1504387.43</v>
      </c>
      <c r="H11" s="18">
        <v>1506770.57</v>
      </c>
      <c r="J11" s="18"/>
      <c r="K11" s="18"/>
      <c r="L11" s="18">
        <f t="shared" ref="L11:L24" si="1">SUM(H11:K11)</f>
        <v>1506770.57</v>
      </c>
    </row>
    <row r="12" spans="1:12" s="17" customFormat="1" x14ac:dyDescent="0.25">
      <c r="A12" s="17" t="s">
        <v>92</v>
      </c>
      <c r="B12" s="18">
        <v>462127.94</v>
      </c>
      <c r="D12" s="18"/>
      <c r="E12" s="18"/>
      <c r="F12" s="18">
        <f t="shared" si="0"/>
        <v>462127.94</v>
      </c>
      <c r="G12" s="19"/>
      <c r="H12" s="18">
        <v>207392.16</v>
      </c>
      <c r="J12" s="18"/>
      <c r="K12" s="18"/>
      <c r="L12" s="18">
        <f t="shared" si="1"/>
        <v>207392.16</v>
      </c>
    </row>
    <row r="13" spans="1:12" s="17" customFormat="1" x14ac:dyDescent="0.25">
      <c r="A13" s="17" t="s">
        <v>8</v>
      </c>
      <c r="B13" s="18">
        <v>12627.16</v>
      </c>
      <c r="D13" s="18"/>
      <c r="E13" s="18"/>
      <c r="F13" s="18">
        <f t="shared" si="0"/>
        <v>12627.16</v>
      </c>
      <c r="G13" s="19">
        <f t="shared" ref="G13:G22" si="2">SUM(C13:F13)</f>
        <v>12627.16</v>
      </c>
      <c r="H13" s="18">
        <v>12647.16</v>
      </c>
      <c r="J13" s="18"/>
      <c r="K13" s="18"/>
      <c r="L13" s="18">
        <f t="shared" si="1"/>
        <v>12647.16</v>
      </c>
    </row>
    <row r="14" spans="1:12" s="17" customFormat="1" x14ac:dyDescent="0.25">
      <c r="A14" s="17" t="s">
        <v>9</v>
      </c>
      <c r="B14" s="20">
        <v>362804.16</v>
      </c>
      <c r="D14" s="20"/>
      <c r="E14" s="18">
        <v>2000000</v>
      </c>
      <c r="F14" s="18">
        <f t="shared" si="0"/>
        <v>2362804.16</v>
      </c>
      <c r="G14" s="19">
        <f t="shared" si="2"/>
        <v>4362804.16</v>
      </c>
      <c r="H14" s="20">
        <v>345106.67</v>
      </c>
      <c r="J14" s="20"/>
      <c r="K14" s="18">
        <v>2000000</v>
      </c>
      <c r="L14" s="18">
        <f t="shared" si="1"/>
        <v>2345106.67</v>
      </c>
    </row>
    <row r="15" spans="1:12" s="17" customFormat="1" x14ac:dyDescent="0.25">
      <c r="A15" s="17" t="s">
        <v>10</v>
      </c>
      <c r="B15" s="18">
        <v>515963.2</v>
      </c>
      <c r="D15" s="18"/>
      <c r="E15" s="18">
        <v>1000000</v>
      </c>
      <c r="F15" s="18">
        <f t="shared" si="0"/>
        <v>1515963.2</v>
      </c>
      <c r="G15" s="19">
        <f t="shared" si="2"/>
        <v>2515963.2000000002</v>
      </c>
      <c r="H15" s="18">
        <v>266050.63</v>
      </c>
      <c r="J15" s="18"/>
      <c r="K15" s="18">
        <v>1000000</v>
      </c>
      <c r="L15" s="18">
        <f t="shared" si="1"/>
        <v>1266050.6299999999</v>
      </c>
    </row>
    <row r="16" spans="1:12" s="17" customFormat="1" x14ac:dyDescent="0.25">
      <c r="A16" s="17" t="s">
        <v>11</v>
      </c>
      <c r="B16" s="18">
        <v>1134454.8500000001</v>
      </c>
      <c r="D16" s="18"/>
      <c r="E16" s="18"/>
      <c r="F16" s="18">
        <f t="shared" si="0"/>
        <v>1134454.8500000001</v>
      </c>
      <c r="G16" s="19">
        <f t="shared" si="2"/>
        <v>1134454.8500000001</v>
      </c>
      <c r="H16" s="18">
        <v>1130069.78</v>
      </c>
      <c r="J16" s="18"/>
      <c r="K16" s="18"/>
      <c r="L16" s="18">
        <f t="shared" si="1"/>
        <v>1130069.78</v>
      </c>
    </row>
    <row r="17" spans="1:12" s="17" customFormat="1" x14ac:dyDescent="0.25">
      <c r="A17" s="17" t="s">
        <v>12</v>
      </c>
      <c r="B17" s="21">
        <v>69054.789999999994</v>
      </c>
      <c r="D17" s="21"/>
      <c r="E17" s="18"/>
      <c r="F17" s="18">
        <f t="shared" si="0"/>
        <v>69054.789999999994</v>
      </c>
      <c r="G17" s="19">
        <f t="shared" si="2"/>
        <v>69054.789999999994</v>
      </c>
      <c r="H17" s="21">
        <v>73436.62</v>
      </c>
      <c r="J17" s="21"/>
      <c r="K17" s="18"/>
      <c r="L17" s="18">
        <f t="shared" si="1"/>
        <v>73436.62</v>
      </c>
    </row>
    <row r="18" spans="1:12" s="17" customFormat="1" x14ac:dyDescent="0.25">
      <c r="A18" s="17" t="s">
        <v>13</v>
      </c>
      <c r="B18" s="21">
        <v>391700.77</v>
      </c>
      <c r="D18" s="21"/>
      <c r="E18" s="18"/>
      <c r="F18" s="18">
        <f t="shared" si="0"/>
        <v>391700.77</v>
      </c>
      <c r="G18" s="19">
        <f t="shared" si="2"/>
        <v>391700.77</v>
      </c>
      <c r="H18" s="21">
        <v>394549.15</v>
      </c>
      <c r="J18" s="21"/>
      <c r="K18" s="18"/>
      <c r="L18" s="18">
        <f t="shared" si="1"/>
        <v>394549.15</v>
      </c>
    </row>
    <row r="19" spans="1:12" s="17" customFormat="1" x14ac:dyDescent="0.25">
      <c r="A19" s="17" t="s">
        <v>14</v>
      </c>
      <c r="B19" s="18">
        <v>170155.41</v>
      </c>
      <c r="D19" s="18"/>
      <c r="E19" s="18"/>
      <c r="F19" s="18">
        <f t="shared" si="0"/>
        <v>170155.41</v>
      </c>
      <c r="G19" s="19">
        <f t="shared" si="2"/>
        <v>170155.41</v>
      </c>
      <c r="H19" s="18">
        <v>168428.98</v>
      </c>
      <c r="J19" s="18"/>
      <c r="K19" s="18"/>
      <c r="L19" s="18">
        <f t="shared" si="1"/>
        <v>168428.98</v>
      </c>
    </row>
    <row r="20" spans="1:12" s="17" customFormat="1" x14ac:dyDescent="0.25">
      <c r="A20" s="17" t="s">
        <v>15</v>
      </c>
      <c r="B20" s="18">
        <v>277802.44</v>
      </c>
      <c r="D20" s="18"/>
      <c r="E20" s="18"/>
      <c r="F20" s="18">
        <f t="shared" si="0"/>
        <v>277802.44</v>
      </c>
      <c r="G20" s="19">
        <f t="shared" si="2"/>
        <v>277802.44</v>
      </c>
      <c r="H20" s="18">
        <v>495448.02</v>
      </c>
      <c r="J20" s="18"/>
      <c r="K20" s="18"/>
      <c r="L20" s="18">
        <f t="shared" si="1"/>
        <v>495448.02</v>
      </c>
    </row>
    <row r="21" spans="1:12" s="17" customFormat="1" x14ac:dyDescent="0.25">
      <c r="A21" s="17" t="s">
        <v>232</v>
      </c>
      <c r="B21" s="18">
        <v>0</v>
      </c>
      <c r="D21" s="18"/>
      <c r="E21" s="18"/>
      <c r="F21" s="18">
        <f t="shared" si="0"/>
        <v>0</v>
      </c>
      <c r="G21" s="19">
        <f t="shared" si="2"/>
        <v>0</v>
      </c>
      <c r="H21" s="18">
        <v>45043508.780000001</v>
      </c>
      <c r="J21" s="18"/>
      <c r="K21" s="18">
        <v>10000162.949999999</v>
      </c>
      <c r="L21" s="18">
        <f t="shared" si="1"/>
        <v>55043671.730000004</v>
      </c>
    </row>
    <row r="22" spans="1:12" s="17" customFormat="1" x14ac:dyDescent="0.25">
      <c r="A22" s="17" t="s">
        <v>114</v>
      </c>
      <c r="B22" s="151">
        <v>879900.99</v>
      </c>
      <c r="D22" s="18"/>
      <c r="E22" s="18"/>
      <c r="F22" s="18">
        <f t="shared" si="0"/>
        <v>879900.99</v>
      </c>
      <c r="G22" s="19">
        <f t="shared" si="2"/>
        <v>879900.99</v>
      </c>
      <c r="H22" s="151">
        <v>886275.72</v>
      </c>
      <c r="J22" s="18"/>
      <c r="K22" s="18"/>
      <c r="L22" s="18">
        <f t="shared" si="1"/>
        <v>886275.72</v>
      </c>
    </row>
    <row r="23" spans="1:12" s="17" customFormat="1" x14ac:dyDescent="0.25">
      <c r="A23" s="17" t="s">
        <v>16</v>
      </c>
      <c r="B23" s="18">
        <v>74674.94</v>
      </c>
      <c r="D23" s="18"/>
      <c r="E23" s="18"/>
      <c r="F23" s="18">
        <f t="shared" si="0"/>
        <v>74674.94</v>
      </c>
      <c r="G23" s="19">
        <f>SUM(C23:F23)</f>
        <v>74674.94</v>
      </c>
      <c r="H23" s="18">
        <v>76623.929999999993</v>
      </c>
      <c r="J23" s="18"/>
      <c r="K23" s="18"/>
      <c r="L23" s="18">
        <f t="shared" si="1"/>
        <v>76623.929999999993</v>
      </c>
    </row>
    <row r="24" spans="1:12" s="17" customFormat="1" x14ac:dyDescent="0.25">
      <c r="A24" s="17" t="s">
        <v>17</v>
      </c>
      <c r="B24" s="18">
        <v>7218773.3700000001</v>
      </c>
      <c r="D24" s="18"/>
      <c r="E24" s="18"/>
      <c r="F24" s="18">
        <f t="shared" si="0"/>
        <v>7218773.3700000001</v>
      </c>
      <c r="G24" s="19">
        <f>SUM(C24:F24)</f>
        <v>7218773.3700000001</v>
      </c>
      <c r="H24" s="18">
        <v>8287520.3399999999</v>
      </c>
      <c r="J24" s="18"/>
      <c r="K24" s="18"/>
      <c r="L24" s="18">
        <f t="shared" si="1"/>
        <v>8287520.3399999999</v>
      </c>
    </row>
    <row r="25" spans="1:12" s="14" customFormat="1" x14ac:dyDescent="0.25">
      <c r="B25" s="22"/>
      <c r="D25" s="22"/>
      <c r="E25" s="3"/>
      <c r="F25" s="3"/>
      <c r="G25" s="23"/>
      <c r="H25" s="22"/>
      <c r="J25" s="22"/>
      <c r="K25" s="3"/>
      <c r="L25" s="3"/>
    </row>
    <row r="26" spans="1:12" s="17" customFormat="1" x14ac:dyDescent="0.25">
      <c r="A26" s="24" t="s">
        <v>5</v>
      </c>
      <c r="B26" s="18">
        <f>SUM(B10:B25)</f>
        <v>38788590.310000002</v>
      </c>
      <c r="C26" s="152">
        <f>SUM(C10:C25)</f>
        <v>4475257.3600000003</v>
      </c>
      <c r="D26" s="18">
        <f>SUM(D10:D24)</f>
        <v>4930537</v>
      </c>
      <c r="E26" s="18">
        <f>SUM(E10:E25)</f>
        <v>3000000</v>
      </c>
      <c r="F26" s="18">
        <f>SUM(B26:E26)</f>
        <v>51194384.670000002</v>
      </c>
      <c r="G26" s="19">
        <f t="shared" ref="G26:K26" si="3">SUM(G10:G25)</f>
        <v>63138051.089999996</v>
      </c>
      <c r="H26" s="18">
        <f>SUM(H10:H25)</f>
        <v>89404921.63000001</v>
      </c>
      <c r="I26" s="152">
        <f>SUM(I10:I25)</f>
        <v>4473753.03</v>
      </c>
      <c r="J26" s="18">
        <f>SUM(J10:J24)</f>
        <v>4415469</v>
      </c>
      <c r="K26" s="18">
        <f t="shared" si="3"/>
        <v>13000162.949999999</v>
      </c>
      <c r="L26" s="18">
        <f>SUM(H26:K26)</f>
        <v>111294306.61000001</v>
      </c>
    </row>
    <row r="27" spans="1:12" x14ac:dyDescent="0.25">
      <c r="B27" s="3"/>
      <c r="C27" s="3"/>
      <c r="D27" s="3"/>
      <c r="E27" s="3"/>
      <c r="F27" s="3"/>
      <c r="G27" s="10"/>
    </row>
    <row r="28" spans="1:12" x14ac:dyDescent="0.25">
      <c r="A28" t="s">
        <v>18</v>
      </c>
      <c r="B28" s="3"/>
      <c r="C28" s="3"/>
      <c r="D28" s="3"/>
      <c r="E28" s="3"/>
      <c r="F28" s="3" t="s">
        <v>0</v>
      </c>
      <c r="G28" s="10"/>
      <c r="H28" s="3">
        <f>SUM(H26-B26)</f>
        <v>50616331.320000008</v>
      </c>
      <c r="I28" s="3">
        <f>SUM(I26-C26)</f>
        <v>-1504.3300000000745</v>
      </c>
      <c r="J28" s="3">
        <f>SUM(J26-D26)</f>
        <v>-515068</v>
      </c>
      <c r="K28" s="3">
        <f>SUM(K26-E26)</f>
        <v>10000162.949999999</v>
      </c>
      <c r="L28" s="3">
        <f>SUM(H28:K28)</f>
        <v>60099921.940000013</v>
      </c>
    </row>
    <row r="29" spans="1:12" x14ac:dyDescent="0.25">
      <c r="B29" s="3"/>
      <c r="C29" s="22"/>
      <c r="D29" s="3"/>
      <c r="E29" s="3"/>
      <c r="F29" s="7"/>
      <c r="G29" s="23"/>
      <c r="L29"/>
    </row>
    <row r="30" spans="1:12" x14ac:dyDescent="0.25">
      <c r="B30" s="3"/>
      <c r="C30" s="3"/>
      <c r="D30" s="3"/>
      <c r="E30" s="3"/>
      <c r="F30" s="3"/>
      <c r="G30" s="25"/>
    </row>
    <row r="31" spans="1:12" x14ac:dyDescent="0.25">
      <c r="B31" s="3"/>
      <c r="C31" s="3"/>
      <c r="D31" s="3"/>
      <c r="E31" s="3"/>
      <c r="F31" s="3"/>
      <c r="G31" s="25"/>
    </row>
    <row r="32" spans="1:12" x14ac:dyDescent="0.25">
      <c r="B32" s="3"/>
      <c r="C32" s="3"/>
      <c r="D32" s="3"/>
      <c r="E32" s="3"/>
      <c r="F32" s="3"/>
      <c r="G32" s="25"/>
    </row>
    <row r="33" spans="2:12" x14ac:dyDescent="0.25">
      <c r="B33" s="3"/>
      <c r="C33" s="3"/>
      <c r="D33" s="3"/>
      <c r="E33" s="3"/>
      <c r="F33" s="3"/>
      <c r="G33" s="25"/>
      <c r="K33" s="3" t="s">
        <v>107</v>
      </c>
    </row>
    <row r="34" spans="2:12" x14ac:dyDescent="0.25">
      <c r="B34" s="3"/>
      <c r="C34" s="3"/>
      <c r="D34" s="3"/>
      <c r="E34" s="3" t="s">
        <v>115</v>
      </c>
      <c r="F34" s="3"/>
      <c r="G34" s="25"/>
      <c r="K34" s="3" t="s">
        <v>116</v>
      </c>
    </row>
    <row r="35" spans="2:12" x14ac:dyDescent="0.25">
      <c r="B35" s="3"/>
      <c r="C35" s="3"/>
      <c r="D35" s="3"/>
      <c r="E35" s="3" t="s">
        <v>103</v>
      </c>
      <c r="F35" s="3"/>
      <c r="G35" s="25"/>
      <c r="K35" s="3" t="s">
        <v>100</v>
      </c>
    </row>
    <row r="36" spans="2:12" x14ac:dyDescent="0.25">
      <c r="B36" s="3"/>
      <c r="C36" s="3"/>
      <c r="D36" s="3"/>
      <c r="E36" s="3" t="s">
        <v>104</v>
      </c>
      <c r="F36" s="3"/>
      <c r="G36" s="25"/>
      <c r="K36" s="3" t="s">
        <v>101</v>
      </c>
    </row>
    <row r="37" spans="2:12" x14ac:dyDescent="0.25">
      <c r="B37" s="3"/>
      <c r="C37" s="3"/>
      <c r="D37" s="3"/>
      <c r="E37" s="3" t="s">
        <v>105</v>
      </c>
      <c r="F37" s="3"/>
      <c r="G37" s="25"/>
      <c r="K37" s="3" t="s">
        <v>102</v>
      </c>
    </row>
    <row r="38" spans="2:12" x14ac:dyDescent="0.25">
      <c r="B38" s="3"/>
      <c r="C38" s="3"/>
      <c r="D38" s="3"/>
      <c r="E38" s="3"/>
      <c r="F38" s="3"/>
      <c r="G38" s="25"/>
    </row>
    <row r="39" spans="2:12" x14ac:dyDescent="0.25">
      <c r="B39" s="3"/>
      <c r="C39" s="3"/>
      <c r="D39" s="3"/>
      <c r="E39" s="3"/>
      <c r="F39" s="3"/>
      <c r="G39" s="25"/>
    </row>
    <row r="40" spans="2:12" x14ac:dyDescent="0.25">
      <c r="B40" s="3"/>
      <c r="C40" s="3"/>
      <c r="D40" s="3"/>
      <c r="E40" s="3"/>
      <c r="F40" s="3"/>
      <c r="G40" s="25"/>
    </row>
    <row r="41" spans="2:12" x14ac:dyDescent="0.25">
      <c r="B41" s="3"/>
      <c r="C41" s="3"/>
      <c r="D41" s="3"/>
      <c r="E41" s="3"/>
      <c r="F41" s="3"/>
      <c r="G41" s="25"/>
      <c r="L41" s="3" t="s">
        <v>0</v>
      </c>
    </row>
    <row r="42" spans="2:12" x14ac:dyDescent="0.25">
      <c r="B42" s="3"/>
      <c r="C42" s="3"/>
      <c r="D42" s="3"/>
      <c r="E42" s="3"/>
      <c r="F42" s="3"/>
      <c r="L42"/>
    </row>
    <row r="43" spans="2:12" x14ac:dyDescent="0.25">
      <c r="B43" s="3"/>
      <c r="C43" s="3"/>
      <c r="D43" s="3"/>
      <c r="E43" s="3"/>
      <c r="F43" s="3"/>
      <c r="K43"/>
      <c r="L43"/>
    </row>
    <row r="44" spans="2:12" x14ac:dyDescent="0.25">
      <c r="B44" s="3"/>
      <c r="C44" s="3"/>
      <c r="D44" s="3"/>
      <c r="E44" s="3"/>
      <c r="F44" s="3"/>
      <c r="L44"/>
    </row>
    <row r="45" spans="2:12" x14ac:dyDescent="0.25">
      <c r="B45" s="3"/>
      <c r="C45" s="3"/>
      <c r="D45" s="3"/>
      <c r="E45" s="3"/>
      <c r="F45" s="3"/>
    </row>
    <row r="46" spans="2:12" x14ac:dyDescent="0.25">
      <c r="B46" s="3"/>
      <c r="C46" s="3"/>
      <c r="D46" s="3"/>
      <c r="E46" s="3"/>
      <c r="F46" s="3"/>
    </row>
    <row r="47" spans="2:12" x14ac:dyDescent="0.25">
      <c r="F47" s="3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  <row r="96" spans="7:7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  <row r="104" spans="7:7" x14ac:dyDescent="0.25">
      <c r="G104" s="11"/>
    </row>
    <row r="105" spans="7:7" x14ac:dyDescent="0.25">
      <c r="G105" s="11"/>
    </row>
    <row r="106" spans="7:7" x14ac:dyDescent="0.25">
      <c r="G106" s="11"/>
    </row>
    <row r="107" spans="7:7" x14ac:dyDescent="0.25">
      <c r="G107" s="11"/>
    </row>
    <row r="108" spans="7:7" x14ac:dyDescent="0.25">
      <c r="G108" s="11"/>
    </row>
    <row r="109" spans="7:7" x14ac:dyDescent="0.25">
      <c r="G109" s="11"/>
    </row>
    <row r="110" spans="7:7" x14ac:dyDescent="0.25">
      <c r="G110" s="11"/>
    </row>
    <row r="111" spans="7:7" x14ac:dyDescent="0.25">
      <c r="G111" s="11"/>
    </row>
    <row r="112" spans="7:7" x14ac:dyDescent="0.25">
      <c r="G112" s="11"/>
    </row>
    <row r="113" spans="7:7" x14ac:dyDescent="0.25">
      <c r="G113" s="11"/>
    </row>
    <row r="114" spans="7:7" x14ac:dyDescent="0.25">
      <c r="G114" s="11"/>
    </row>
    <row r="115" spans="7:7" x14ac:dyDescent="0.25">
      <c r="G115" s="11"/>
    </row>
    <row r="116" spans="7:7" x14ac:dyDescent="0.25">
      <c r="G116" s="11"/>
    </row>
    <row r="117" spans="7:7" x14ac:dyDescent="0.25">
      <c r="G117" s="11"/>
    </row>
    <row r="118" spans="7:7" x14ac:dyDescent="0.25">
      <c r="G118" s="11"/>
    </row>
    <row r="119" spans="7:7" x14ac:dyDescent="0.25">
      <c r="G119" s="11"/>
    </row>
    <row r="120" spans="7:7" x14ac:dyDescent="0.25">
      <c r="G120" s="11"/>
    </row>
    <row r="121" spans="7:7" x14ac:dyDescent="0.25">
      <c r="G121" s="11"/>
    </row>
    <row r="122" spans="7:7" x14ac:dyDescent="0.25">
      <c r="G122" s="11"/>
    </row>
    <row r="123" spans="7:7" x14ac:dyDescent="0.25">
      <c r="G123" s="11"/>
    </row>
    <row r="124" spans="7:7" x14ac:dyDescent="0.25">
      <c r="G124" s="11"/>
    </row>
    <row r="125" spans="7:7" x14ac:dyDescent="0.25">
      <c r="G125" s="11"/>
    </row>
    <row r="126" spans="7:7" x14ac:dyDescent="0.25">
      <c r="G126" s="11"/>
    </row>
    <row r="127" spans="7:7" x14ac:dyDescent="0.25">
      <c r="G127" s="11"/>
    </row>
    <row r="128" spans="7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  <row r="160" spans="7:7" x14ac:dyDescent="0.25">
      <c r="G160" s="11"/>
    </row>
    <row r="161" spans="7:7" x14ac:dyDescent="0.25">
      <c r="G161" s="11"/>
    </row>
    <row r="162" spans="7:7" x14ac:dyDescent="0.25">
      <c r="G162" s="11"/>
    </row>
    <row r="163" spans="7:7" x14ac:dyDescent="0.25">
      <c r="G163" s="11"/>
    </row>
    <row r="164" spans="7:7" x14ac:dyDescent="0.25">
      <c r="G164" s="11"/>
    </row>
    <row r="165" spans="7:7" x14ac:dyDescent="0.25">
      <c r="G165" s="11"/>
    </row>
    <row r="166" spans="7:7" x14ac:dyDescent="0.25">
      <c r="G166" s="11"/>
    </row>
    <row r="167" spans="7:7" x14ac:dyDescent="0.25">
      <c r="G167" s="11"/>
    </row>
    <row r="168" spans="7:7" x14ac:dyDescent="0.25">
      <c r="G168" s="11"/>
    </row>
    <row r="169" spans="7:7" x14ac:dyDescent="0.25">
      <c r="G169" s="11"/>
    </row>
    <row r="170" spans="7:7" x14ac:dyDescent="0.25">
      <c r="G170" s="11"/>
    </row>
    <row r="171" spans="7:7" x14ac:dyDescent="0.25">
      <c r="G171" s="11"/>
    </row>
    <row r="172" spans="7:7" x14ac:dyDescent="0.25">
      <c r="G172" s="11"/>
    </row>
  </sheetData>
  <phoneticPr fontId="5" type="noConversion"/>
  <pageMargins left="0.5" right="0.25" top="1.25" bottom="0.5" header="0.5" footer="0.5"/>
  <pageSetup paperSize="5" scale="90" firstPageNumber="0" orientation="landscape" r:id="rId1"/>
  <headerFooter alignWithMargins="0">
    <oddHeader>&amp;CTaylor County
Investment Summary</oddHeader>
    <oddFooter>&amp;CPage &amp;P</oddFooter>
  </headerFooter>
  <ignoredErrors>
    <ignoredError sqref="J2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2"/>
  <sheetViews>
    <sheetView showGridLines="0" topLeftCell="A28" zoomScale="120" zoomScaleNormal="120" workbookViewId="0">
      <selection activeCell="D100" sqref="D100"/>
    </sheetView>
  </sheetViews>
  <sheetFormatPr defaultRowHeight="13.2" x14ac:dyDescent="0.25"/>
  <cols>
    <col min="1" max="1" width="17.88671875" style="26" customWidth="1"/>
    <col min="2" max="2" width="7.5546875" style="162" bestFit="1" customWidth="1"/>
    <col min="3" max="3" width="20.109375" style="180" customWidth="1"/>
    <col min="4" max="4" width="5.21875" style="197" customWidth="1"/>
    <col min="5" max="5" width="11.109375" style="26" customWidth="1"/>
    <col min="6" max="6" width="13" style="27" customWidth="1"/>
    <col min="7" max="7" width="22.6640625" style="28" customWidth="1"/>
    <col min="8" max="8" width="15.44140625" style="236" customWidth="1"/>
    <col min="9" max="9" width="15.109375" style="29" bestFit="1" customWidth="1"/>
    <col min="10" max="10" width="12.44140625" style="131" bestFit="1" customWidth="1"/>
    <col min="11" max="11" width="0" style="3" hidden="1" customWidth="1"/>
    <col min="12" max="12" width="15.109375" style="13" bestFit="1" customWidth="1"/>
    <col min="13" max="13" width="12" style="131" customWidth="1"/>
    <col min="14" max="14" width="11.44140625" bestFit="1" customWidth="1"/>
    <col min="15" max="15" width="12" style="131" customWidth="1"/>
  </cols>
  <sheetData>
    <row r="2" spans="1:15" s="42" customFormat="1" x14ac:dyDescent="0.25">
      <c r="B2" s="171"/>
      <c r="C2" s="176"/>
      <c r="D2" s="193"/>
      <c r="F2" s="33"/>
      <c r="G2" s="172"/>
      <c r="H2" s="228"/>
      <c r="I2" s="35"/>
      <c r="J2" s="35" t="s">
        <v>220</v>
      </c>
      <c r="K2" s="170"/>
      <c r="L2" s="31"/>
      <c r="M2" s="35" t="s">
        <v>91</v>
      </c>
      <c r="N2" s="101"/>
      <c r="O2" s="35"/>
    </row>
    <row r="3" spans="1:15" x14ac:dyDescent="0.25">
      <c r="A3" s="32" t="s">
        <v>19</v>
      </c>
      <c r="C3" s="177" t="s">
        <v>20</v>
      </c>
      <c r="D3" s="193" t="s">
        <v>213</v>
      </c>
      <c r="E3" s="32" t="s">
        <v>21</v>
      </c>
      <c r="F3" s="33" t="s">
        <v>22</v>
      </c>
      <c r="G3" s="34" t="s">
        <v>23</v>
      </c>
      <c r="H3" s="228" t="s">
        <v>24</v>
      </c>
      <c r="I3" s="35" t="s">
        <v>25</v>
      </c>
      <c r="J3" s="35" t="s">
        <v>26</v>
      </c>
      <c r="K3" s="31" t="s">
        <v>27</v>
      </c>
      <c r="L3" s="31" t="s">
        <v>85</v>
      </c>
      <c r="M3" s="35" t="s">
        <v>26</v>
      </c>
      <c r="N3" s="35"/>
      <c r="O3" s="35"/>
    </row>
    <row r="4" spans="1:15" s="16" customFormat="1" x14ac:dyDescent="0.25">
      <c r="A4" s="36"/>
      <c r="B4" s="163"/>
      <c r="C4" s="178" t="s">
        <v>28</v>
      </c>
      <c r="D4" s="194" t="s">
        <v>214</v>
      </c>
      <c r="E4" s="37" t="s">
        <v>29</v>
      </c>
      <c r="F4" s="38" t="s">
        <v>30</v>
      </c>
      <c r="G4" s="39" t="s">
        <v>31</v>
      </c>
      <c r="H4" s="229" t="s">
        <v>32</v>
      </c>
      <c r="I4" s="40" t="s">
        <v>33</v>
      </c>
      <c r="J4" s="40" t="s">
        <v>34</v>
      </c>
      <c r="K4" s="41" t="s">
        <v>35</v>
      </c>
      <c r="L4" s="41" t="s">
        <v>34</v>
      </c>
      <c r="M4" s="40" t="s">
        <v>34</v>
      </c>
      <c r="N4" s="40"/>
      <c r="O4" s="40"/>
    </row>
    <row r="5" spans="1:15" ht="12" customHeight="1" x14ac:dyDescent="0.25">
      <c r="A5" s="42" t="s">
        <v>36</v>
      </c>
      <c r="C5" s="179" t="s">
        <v>179</v>
      </c>
      <c r="D5" s="198">
        <v>0.63800000000000001</v>
      </c>
      <c r="F5" s="86">
        <v>42825</v>
      </c>
      <c r="G5" s="30">
        <v>11496975.890000001</v>
      </c>
      <c r="H5" s="30">
        <v>11496975.890000001</v>
      </c>
      <c r="I5" s="30">
        <v>11496975.890000001</v>
      </c>
      <c r="J5" s="148">
        <v>24564.91</v>
      </c>
      <c r="L5" s="173">
        <f>SUM(J5+M5+N5+O5)</f>
        <v>30721.11</v>
      </c>
      <c r="M5" s="148">
        <v>6156.2</v>
      </c>
      <c r="N5" s="148"/>
      <c r="O5" s="148"/>
    </row>
    <row r="6" spans="1:15" ht="12" customHeight="1" x14ac:dyDescent="0.25">
      <c r="A6" s="42"/>
      <c r="C6" s="179" t="s">
        <v>180</v>
      </c>
      <c r="D6" s="198">
        <v>0.62219999999999998</v>
      </c>
      <c r="F6" s="86">
        <v>42825</v>
      </c>
      <c r="G6" s="30">
        <v>800</v>
      </c>
      <c r="H6" s="30">
        <v>800</v>
      </c>
      <c r="I6" s="30">
        <v>800</v>
      </c>
      <c r="J6" s="131">
        <v>371.99</v>
      </c>
      <c r="L6" s="13">
        <f t="shared" ref="L6:L32" si="0">SUM(J6+M6+N6+O6)</f>
        <v>1090.56</v>
      </c>
      <c r="M6" s="131">
        <v>718.57</v>
      </c>
      <c r="N6" s="131"/>
    </row>
    <row r="7" spans="1:15" ht="12" customHeight="1" x14ac:dyDescent="0.25">
      <c r="A7" s="42"/>
      <c r="C7" s="179" t="s">
        <v>181</v>
      </c>
      <c r="D7" s="198">
        <v>0.96650000000000003</v>
      </c>
      <c r="F7" s="86">
        <v>42825</v>
      </c>
      <c r="G7" s="30">
        <v>16000000</v>
      </c>
      <c r="H7" s="30">
        <v>16000000</v>
      </c>
      <c r="I7" s="30">
        <v>16000000</v>
      </c>
      <c r="J7" s="131">
        <v>36794.71</v>
      </c>
      <c r="L7" s="13">
        <f t="shared" si="0"/>
        <v>56369.869999999995</v>
      </c>
      <c r="M7" s="131">
        <v>19575.16</v>
      </c>
      <c r="N7" s="131"/>
    </row>
    <row r="8" spans="1:15" ht="12" customHeight="1" x14ac:dyDescent="0.25">
      <c r="A8" s="42"/>
      <c r="C8" s="179" t="s">
        <v>182</v>
      </c>
      <c r="D8" s="198">
        <v>0.6</v>
      </c>
      <c r="F8" s="86">
        <v>42825</v>
      </c>
      <c r="G8" s="30">
        <v>3013317.23</v>
      </c>
      <c r="H8" s="30">
        <v>3013317.23</v>
      </c>
      <c r="I8" s="30">
        <v>3013317.23</v>
      </c>
      <c r="J8" s="131">
        <v>4095.21</v>
      </c>
      <c r="L8" s="13">
        <f t="shared" si="0"/>
        <v>7505.83</v>
      </c>
      <c r="M8" s="131">
        <v>3410.62</v>
      </c>
      <c r="N8" s="131"/>
    </row>
    <row r="9" spans="1:15" s="87" customFormat="1" x14ac:dyDescent="0.25">
      <c r="A9" s="146" t="s">
        <v>155</v>
      </c>
      <c r="B9" s="226">
        <v>24.81</v>
      </c>
      <c r="C9" s="182" t="s">
        <v>185</v>
      </c>
      <c r="D9" s="198">
        <v>0.9</v>
      </c>
      <c r="E9" s="137" t="s">
        <v>141</v>
      </c>
      <c r="F9" s="86">
        <v>42856</v>
      </c>
      <c r="G9" s="30">
        <v>2000000</v>
      </c>
      <c r="H9" s="230">
        <v>2091490.22</v>
      </c>
      <c r="I9" s="30">
        <v>2004080</v>
      </c>
      <c r="J9" s="134">
        <v>4650.3999999999996</v>
      </c>
      <c r="K9" s="3"/>
      <c r="L9" s="13">
        <f t="shared" si="0"/>
        <v>9290.7999999999993</v>
      </c>
      <c r="M9" s="134">
        <v>4640.3999999999996</v>
      </c>
      <c r="N9" s="134"/>
      <c r="O9" s="134"/>
    </row>
    <row r="10" spans="1:15" ht="12" customHeight="1" x14ac:dyDescent="0.25">
      <c r="A10" s="146" t="s">
        <v>156</v>
      </c>
      <c r="B10" s="165">
        <v>2291</v>
      </c>
      <c r="C10" s="180" t="s">
        <v>186</v>
      </c>
      <c r="D10" s="199">
        <v>1</v>
      </c>
      <c r="E10" s="46" t="s">
        <v>122</v>
      </c>
      <c r="F10" s="86">
        <v>42933</v>
      </c>
      <c r="G10" s="30">
        <v>248000</v>
      </c>
      <c r="H10" s="230">
        <v>248000</v>
      </c>
      <c r="I10" s="28">
        <v>248175.34</v>
      </c>
      <c r="J10" s="131">
        <v>632.70000000000005</v>
      </c>
      <c r="L10" s="13">
        <f t="shared" si="0"/>
        <v>1265.4000000000001</v>
      </c>
      <c r="M10" s="131">
        <v>632.70000000000005</v>
      </c>
      <c r="N10" s="131"/>
    </row>
    <row r="11" spans="1:15" ht="12" customHeight="1" x14ac:dyDescent="0.25">
      <c r="A11" s="146" t="s">
        <v>157</v>
      </c>
      <c r="B11" s="165">
        <v>57.86</v>
      </c>
      <c r="C11" s="180" t="s">
        <v>187</v>
      </c>
      <c r="D11" s="199">
        <v>1</v>
      </c>
      <c r="E11" s="46" t="s">
        <v>123</v>
      </c>
      <c r="F11" s="86">
        <v>42940</v>
      </c>
      <c r="G11" s="30">
        <v>248000</v>
      </c>
      <c r="H11" s="230">
        <v>248000</v>
      </c>
      <c r="I11" s="28">
        <v>248182.78</v>
      </c>
      <c r="J11" s="131">
        <v>623.70000000000005</v>
      </c>
      <c r="L11" s="13">
        <f t="shared" si="0"/>
        <v>1247.4000000000001</v>
      </c>
      <c r="M11" s="131">
        <v>623.70000000000005</v>
      </c>
      <c r="N11" s="131"/>
    </row>
    <row r="12" spans="1:15" ht="12" customHeight="1" x14ac:dyDescent="0.25">
      <c r="A12" s="146" t="s">
        <v>165</v>
      </c>
      <c r="B12" s="165">
        <v>1017.56</v>
      </c>
      <c r="C12" s="180" t="s">
        <v>188</v>
      </c>
      <c r="D12" s="199">
        <v>1.1499999999999999</v>
      </c>
      <c r="E12" s="46" t="s">
        <v>124</v>
      </c>
      <c r="F12" s="86">
        <v>42947</v>
      </c>
      <c r="G12" s="30">
        <v>248000</v>
      </c>
      <c r="H12" s="230">
        <v>248000</v>
      </c>
      <c r="I12" s="28">
        <v>248262.14</v>
      </c>
      <c r="J12" s="131">
        <v>719.1</v>
      </c>
      <c r="L12" s="13">
        <f t="shared" si="0"/>
        <v>1438.2</v>
      </c>
      <c r="M12" s="131">
        <v>719.1</v>
      </c>
      <c r="N12" s="131"/>
    </row>
    <row r="13" spans="1:15" ht="12" customHeight="1" x14ac:dyDescent="0.25">
      <c r="A13" s="146" t="s">
        <v>158</v>
      </c>
      <c r="B13" s="165">
        <v>1827.92</v>
      </c>
      <c r="C13" s="180" t="s">
        <v>189</v>
      </c>
      <c r="D13" s="199">
        <v>1.1000000000000001</v>
      </c>
      <c r="E13" s="46" t="s">
        <v>125</v>
      </c>
      <c r="F13" s="86">
        <v>42954</v>
      </c>
      <c r="G13" s="30">
        <v>248000</v>
      </c>
      <c r="H13" s="230">
        <v>248000</v>
      </c>
      <c r="I13" s="28">
        <v>248271.56</v>
      </c>
      <c r="J13" s="131">
        <v>685.8</v>
      </c>
      <c r="L13" s="13">
        <f t="shared" si="0"/>
        <v>1371.6</v>
      </c>
      <c r="M13" s="131">
        <v>685.8</v>
      </c>
      <c r="N13" s="131"/>
    </row>
    <row r="14" spans="1:15" ht="12" customHeight="1" x14ac:dyDescent="0.25">
      <c r="A14" s="146" t="s">
        <v>159</v>
      </c>
      <c r="B14" s="165">
        <v>225.21</v>
      </c>
      <c r="C14" s="180" t="s">
        <v>190</v>
      </c>
      <c r="D14" s="199">
        <v>1</v>
      </c>
      <c r="E14" s="46" t="s">
        <v>138</v>
      </c>
      <c r="F14" s="86">
        <v>42962</v>
      </c>
      <c r="G14" s="175">
        <v>535090</v>
      </c>
      <c r="H14" s="230">
        <v>544365</v>
      </c>
      <c r="I14" s="28">
        <v>508045</v>
      </c>
      <c r="J14" s="131">
        <v>4667.3999999999996</v>
      </c>
      <c r="L14" s="13">
        <f t="shared" si="0"/>
        <v>9334.7999999999993</v>
      </c>
      <c r="M14" s="131">
        <v>4667.3999999999996</v>
      </c>
      <c r="N14" s="131"/>
    </row>
    <row r="15" spans="1:15" ht="12" customHeight="1" x14ac:dyDescent="0.25">
      <c r="A15" s="146" t="s">
        <v>160</v>
      </c>
      <c r="B15" s="165">
        <v>8.42</v>
      </c>
      <c r="C15" s="180" t="s">
        <v>204</v>
      </c>
      <c r="D15" s="199">
        <v>1.05</v>
      </c>
      <c r="E15" s="46" t="s">
        <v>126</v>
      </c>
      <c r="F15" s="86" t="s">
        <v>127</v>
      </c>
      <c r="G15" s="175">
        <v>248000</v>
      </c>
      <c r="H15" s="230">
        <v>248000</v>
      </c>
      <c r="I15" s="28">
        <v>248248.5</v>
      </c>
      <c r="J15" s="131">
        <v>657</v>
      </c>
      <c r="L15" s="13">
        <f t="shared" si="0"/>
        <v>1314</v>
      </c>
      <c r="M15" s="131">
        <v>657</v>
      </c>
      <c r="N15" s="131"/>
    </row>
    <row r="16" spans="1:15" ht="12" customHeight="1" x14ac:dyDescent="0.25">
      <c r="A16" s="203" t="s">
        <v>164</v>
      </c>
      <c r="B16" s="227">
        <v>621.49</v>
      </c>
      <c r="C16" s="180" t="s">
        <v>205</v>
      </c>
      <c r="D16" s="199">
        <v>1.2</v>
      </c>
      <c r="E16" s="46" t="s">
        <v>128</v>
      </c>
      <c r="F16" s="86">
        <v>42975</v>
      </c>
      <c r="G16" s="175">
        <v>248000</v>
      </c>
      <c r="H16" s="230">
        <v>248000</v>
      </c>
      <c r="I16" s="28">
        <v>248423.58</v>
      </c>
      <c r="J16" s="131">
        <v>748.8</v>
      </c>
      <c r="L16" s="13">
        <f t="shared" si="0"/>
        <v>1497.6</v>
      </c>
      <c r="M16" s="131">
        <v>748.8</v>
      </c>
      <c r="N16" s="131"/>
    </row>
    <row r="17" spans="1:15" ht="12" customHeight="1" x14ac:dyDescent="0.25">
      <c r="A17" s="147" t="s">
        <v>161</v>
      </c>
      <c r="B17" s="168">
        <f>SUM(B9:B16)</f>
        <v>6074.2699999999995</v>
      </c>
      <c r="C17" s="180" t="s">
        <v>203</v>
      </c>
      <c r="D17" s="199">
        <v>1</v>
      </c>
      <c r="E17" s="46" t="s">
        <v>142</v>
      </c>
      <c r="F17" s="86">
        <v>42979</v>
      </c>
      <c r="G17" s="175">
        <v>402980</v>
      </c>
      <c r="H17" s="230">
        <v>405403.91</v>
      </c>
      <c r="I17" s="28">
        <v>400344</v>
      </c>
      <c r="J17" s="131">
        <v>1008.9</v>
      </c>
      <c r="L17" s="13">
        <f t="shared" si="0"/>
        <v>2017.8</v>
      </c>
      <c r="M17" s="131">
        <v>1008.9</v>
      </c>
      <c r="N17" s="131"/>
    </row>
    <row r="18" spans="1:15" ht="13.8" thickBot="1" x14ac:dyDescent="0.3">
      <c r="A18" s="147" t="s">
        <v>162</v>
      </c>
      <c r="B18" s="169">
        <v>18490.64</v>
      </c>
      <c r="C18" s="180" t="s">
        <v>202</v>
      </c>
      <c r="D18" s="199">
        <v>1.1499999999999999</v>
      </c>
      <c r="E18" s="26" t="s">
        <v>143</v>
      </c>
      <c r="F18" s="44">
        <v>43024</v>
      </c>
      <c r="G18" s="28">
        <v>248000</v>
      </c>
      <c r="H18" s="231">
        <v>248000</v>
      </c>
      <c r="I18" s="28">
        <v>248455.08</v>
      </c>
      <c r="J18" s="131">
        <v>732.6</v>
      </c>
      <c r="L18" s="13">
        <f t="shared" si="0"/>
        <v>1465.2</v>
      </c>
      <c r="M18" s="131">
        <v>732.6</v>
      </c>
      <c r="N18" s="131"/>
    </row>
    <row r="19" spans="1:15" s="87" customFormat="1" ht="13.8" thickTop="1" x14ac:dyDescent="0.25">
      <c r="A19" s="147" t="s">
        <v>163</v>
      </c>
      <c r="B19" s="165">
        <f>SUM(B17:B18)</f>
        <v>24564.91</v>
      </c>
      <c r="C19" s="180" t="s">
        <v>201</v>
      </c>
      <c r="D19" s="199">
        <v>1.1000000000000001</v>
      </c>
      <c r="E19" s="137" t="s">
        <v>144</v>
      </c>
      <c r="F19" s="44">
        <v>43045</v>
      </c>
      <c r="G19" s="30">
        <v>248000</v>
      </c>
      <c r="H19" s="230">
        <v>248000</v>
      </c>
      <c r="I19" s="28">
        <v>248464.5</v>
      </c>
      <c r="J19" s="131">
        <v>685.8</v>
      </c>
      <c r="K19" s="3"/>
      <c r="L19" s="13">
        <f t="shared" si="0"/>
        <v>1371.6</v>
      </c>
      <c r="M19" s="131">
        <v>685.8</v>
      </c>
      <c r="N19" s="131"/>
      <c r="O19" s="131"/>
    </row>
    <row r="20" spans="1:15" x14ac:dyDescent="0.25">
      <c r="A20" s="147"/>
      <c r="B20" s="165"/>
      <c r="C20" s="181" t="s">
        <v>199</v>
      </c>
      <c r="D20" s="199">
        <v>1.1499999999999999</v>
      </c>
      <c r="E20" s="26" t="s">
        <v>145</v>
      </c>
      <c r="F20" s="161">
        <v>43045</v>
      </c>
      <c r="G20" s="28">
        <v>248000</v>
      </c>
      <c r="H20" s="231">
        <v>248000</v>
      </c>
      <c r="I20" s="28">
        <v>248464.26</v>
      </c>
      <c r="J20" s="131">
        <v>717.3</v>
      </c>
      <c r="L20" s="13">
        <f t="shared" si="0"/>
        <v>1434.6</v>
      </c>
      <c r="M20" s="131">
        <v>717.3</v>
      </c>
      <c r="N20" s="131"/>
    </row>
    <row r="21" spans="1:15" s="87" customFormat="1" x14ac:dyDescent="0.25">
      <c r="A21" s="238"/>
      <c r="B21" s="239"/>
      <c r="C21" s="182" t="s">
        <v>200</v>
      </c>
      <c r="D21" s="199">
        <v>1.1499999999999999</v>
      </c>
      <c r="E21" s="137" t="s">
        <v>146</v>
      </c>
      <c r="F21" s="86">
        <v>43045</v>
      </c>
      <c r="G21" s="30">
        <v>248000</v>
      </c>
      <c r="H21" s="230">
        <v>248000</v>
      </c>
      <c r="I21" s="30">
        <v>248464.26</v>
      </c>
      <c r="J21" s="134">
        <v>717.3</v>
      </c>
      <c r="K21" s="3"/>
      <c r="L21" s="13">
        <f t="shared" si="0"/>
        <v>1434.6</v>
      </c>
      <c r="M21" s="134">
        <v>717.3</v>
      </c>
      <c r="N21" s="134"/>
      <c r="O21" s="134"/>
    </row>
    <row r="22" spans="1:15" ht="12" customHeight="1" x14ac:dyDescent="0.25">
      <c r="A22" s="240"/>
      <c r="B22" s="239"/>
      <c r="C22" s="180" t="s">
        <v>198</v>
      </c>
      <c r="D22" s="199">
        <v>0.93</v>
      </c>
      <c r="E22" s="46" t="s">
        <v>147</v>
      </c>
      <c r="F22" s="86">
        <v>43110</v>
      </c>
      <c r="G22" s="30">
        <v>1000000</v>
      </c>
      <c r="H22" s="230">
        <v>1001473.33</v>
      </c>
      <c r="I22" s="28">
        <v>998300</v>
      </c>
      <c r="J22" s="131">
        <v>1744.2</v>
      </c>
      <c r="L22" s="13">
        <f t="shared" si="0"/>
        <v>3488.4</v>
      </c>
      <c r="M22" s="131">
        <v>1744.2</v>
      </c>
      <c r="N22" s="131"/>
    </row>
    <row r="23" spans="1:15" x14ac:dyDescent="0.25">
      <c r="A23" s="238"/>
      <c r="B23" s="239"/>
      <c r="C23" s="180" t="s">
        <v>197</v>
      </c>
      <c r="D23" s="199">
        <v>1.25</v>
      </c>
      <c r="E23" s="46" t="s">
        <v>148</v>
      </c>
      <c r="F23" s="86">
        <v>43116</v>
      </c>
      <c r="G23" s="30">
        <v>248000</v>
      </c>
      <c r="H23" s="230">
        <v>248000</v>
      </c>
      <c r="I23" s="28">
        <v>248876.68</v>
      </c>
      <c r="J23" s="131">
        <v>780.3</v>
      </c>
      <c r="L23" s="13">
        <f t="shared" si="0"/>
        <v>1560.6</v>
      </c>
      <c r="M23" s="131">
        <v>780.3</v>
      </c>
      <c r="N23" s="131"/>
    </row>
    <row r="24" spans="1:15" x14ac:dyDescent="0.25">
      <c r="C24" s="180" t="s">
        <v>196</v>
      </c>
      <c r="D24" s="199">
        <v>1.2</v>
      </c>
      <c r="E24" s="46" t="s">
        <v>149</v>
      </c>
      <c r="F24" s="86">
        <v>43116</v>
      </c>
      <c r="G24" s="30">
        <v>249000</v>
      </c>
      <c r="H24" s="230">
        <v>249000</v>
      </c>
      <c r="I24" s="28">
        <v>249398.39999999999</v>
      </c>
      <c r="J24" s="131">
        <v>751.5</v>
      </c>
      <c r="L24" s="13">
        <f t="shared" si="0"/>
        <v>1503</v>
      </c>
      <c r="M24" s="131">
        <v>751.5</v>
      </c>
      <c r="N24" s="131"/>
    </row>
    <row r="25" spans="1:15" x14ac:dyDescent="0.25">
      <c r="C25" s="180" t="s">
        <v>195</v>
      </c>
      <c r="D25" s="199">
        <v>1.2</v>
      </c>
      <c r="E25" s="46" t="s">
        <v>150</v>
      </c>
      <c r="F25" s="86">
        <v>43119</v>
      </c>
      <c r="G25" s="30">
        <v>248000</v>
      </c>
      <c r="H25" s="230">
        <v>248000</v>
      </c>
      <c r="I25" s="28">
        <v>248993.74</v>
      </c>
      <c r="J25" s="131">
        <v>748.8</v>
      </c>
      <c r="L25" s="13">
        <f t="shared" si="0"/>
        <v>1497.6</v>
      </c>
      <c r="M25" s="131">
        <v>748.8</v>
      </c>
      <c r="N25" s="131"/>
    </row>
    <row r="26" spans="1:15" x14ac:dyDescent="0.25">
      <c r="C26" s="180" t="s">
        <v>194</v>
      </c>
      <c r="D26" s="199">
        <v>1.2</v>
      </c>
      <c r="E26" s="46" t="s">
        <v>151</v>
      </c>
      <c r="F26" s="86">
        <v>43122</v>
      </c>
      <c r="G26" s="30">
        <v>248000</v>
      </c>
      <c r="H26" s="230">
        <v>248000</v>
      </c>
      <c r="I26" s="28">
        <v>249007.38</v>
      </c>
      <c r="J26" s="131">
        <v>748.8</v>
      </c>
      <c r="L26" s="13">
        <f t="shared" si="0"/>
        <v>1497.6</v>
      </c>
      <c r="M26" s="131">
        <v>748.8</v>
      </c>
      <c r="N26" s="131"/>
    </row>
    <row r="27" spans="1:15" x14ac:dyDescent="0.25">
      <c r="C27" s="180" t="s">
        <v>193</v>
      </c>
      <c r="D27" s="199">
        <v>1.3</v>
      </c>
      <c r="E27" s="46" t="s">
        <v>152</v>
      </c>
      <c r="F27" s="86">
        <v>43122</v>
      </c>
      <c r="G27" s="30">
        <v>249000</v>
      </c>
      <c r="H27" s="230">
        <v>249000</v>
      </c>
      <c r="I27" s="28">
        <v>249473.1</v>
      </c>
      <c r="J27" s="131">
        <v>814.5</v>
      </c>
      <c r="L27" s="13">
        <f t="shared" si="0"/>
        <v>1629</v>
      </c>
      <c r="M27" s="131">
        <v>814.5</v>
      </c>
      <c r="N27" s="131"/>
    </row>
    <row r="28" spans="1:15" x14ac:dyDescent="0.25">
      <c r="C28" s="180" t="s">
        <v>192</v>
      </c>
      <c r="D28" s="199">
        <v>1</v>
      </c>
      <c r="E28" s="46" t="s">
        <v>153</v>
      </c>
      <c r="F28" s="86">
        <v>43143</v>
      </c>
      <c r="G28" s="30">
        <v>248000</v>
      </c>
      <c r="H28" s="230">
        <v>248000</v>
      </c>
      <c r="I28" s="28">
        <v>248533.2</v>
      </c>
      <c r="J28" s="131">
        <v>623.70000000000005</v>
      </c>
      <c r="L28" s="13">
        <f t="shared" si="0"/>
        <v>1247.4000000000001</v>
      </c>
      <c r="M28" s="131">
        <v>623.70000000000005</v>
      </c>
      <c r="N28" s="131"/>
    </row>
    <row r="29" spans="1:15" x14ac:dyDescent="0.25">
      <c r="C29" s="180" t="s">
        <v>191</v>
      </c>
      <c r="D29" s="199">
        <v>1.1000000000000001</v>
      </c>
      <c r="E29" s="46" t="s">
        <v>154</v>
      </c>
      <c r="F29" s="86">
        <v>43151</v>
      </c>
      <c r="G29" s="30">
        <v>248000</v>
      </c>
      <c r="H29" s="230">
        <v>248000</v>
      </c>
      <c r="I29" s="28">
        <v>248532.21</v>
      </c>
      <c r="J29" s="131">
        <v>685.8</v>
      </c>
      <c r="L29" s="13">
        <f t="shared" si="0"/>
        <v>1371.6</v>
      </c>
      <c r="M29" s="131">
        <v>685.8</v>
      </c>
      <c r="N29" s="131"/>
    </row>
    <row r="30" spans="1:15" x14ac:dyDescent="0.25">
      <c r="C30" s="180" t="s">
        <v>227</v>
      </c>
      <c r="D30" s="199">
        <v>1.1000000000000001</v>
      </c>
      <c r="E30" s="46" t="s">
        <v>226</v>
      </c>
      <c r="F30" s="86">
        <v>43151</v>
      </c>
      <c r="G30" s="30">
        <v>500000</v>
      </c>
      <c r="H30" s="230">
        <v>507671.25</v>
      </c>
      <c r="I30" s="28">
        <v>504700</v>
      </c>
      <c r="J30" s="131">
        <v>913.2</v>
      </c>
      <c r="L30" s="13">
        <f t="shared" si="0"/>
        <v>913.2</v>
      </c>
      <c r="M30" s="131">
        <v>0</v>
      </c>
      <c r="N30" s="131"/>
    </row>
    <row r="31" spans="1:15" x14ac:dyDescent="0.25">
      <c r="C31" s="180" t="s">
        <v>228</v>
      </c>
      <c r="D31" s="199">
        <v>1.4</v>
      </c>
      <c r="E31" s="46" t="s">
        <v>229</v>
      </c>
      <c r="F31" s="86">
        <v>43507</v>
      </c>
      <c r="G31" s="30">
        <v>248000</v>
      </c>
      <c r="H31" s="230">
        <v>248038.05</v>
      </c>
      <c r="I31" s="28">
        <v>247526.32</v>
      </c>
      <c r="J31" s="131">
        <v>456.37</v>
      </c>
      <c r="L31" s="13">
        <f t="shared" si="0"/>
        <v>456.37</v>
      </c>
      <c r="M31" s="131">
        <v>0</v>
      </c>
      <c r="N31" s="131"/>
    </row>
    <row r="32" spans="1:15" s="87" customFormat="1" x14ac:dyDescent="0.25">
      <c r="B32" s="164"/>
      <c r="C32" s="180" t="s">
        <v>183</v>
      </c>
      <c r="D32" s="199">
        <v>0.85</v>
      </c>
      <c r="E32" s="46" t="s">
        <v>118</v>
      </c>
      <c r="F32" s="86">
        <v>42765</v>
      </c>
      <c r="G32" s="131">
        <v>0</v>
      </c>
      <c r="H32" s="131">
        <v>0</v>
      </c>
      <c r="I32" s="131">
        <v>0</v>
      </c>
      <c r="J32" s="29">
        <v>164.62</v>
      </c>
      <c r="K32" s="3"/>
      <c r="L32" s="13">
        <f t="shared" si="0"/>
        <v>693.82</v>
      </c>
      <c r="M32" s="131">
        <v>529.20000000000005</v>
      </c>
      <c r="N32" s="131"/>
      <c r="O32" s="131"/>
    </row>
    <row r="33" spans="1:15" ht="12" customHeight="1" x14ac:dyDescent="0.25">
      <c r="A33" s="42"/>
      <c r="C33" s="180" t="s">
        <v>184</v>
      </c>
      <c r="D33" s="195">
        <v>0.91500000000000004</v>
      </c>
      <c r="E33" s="46" t="s">
        <v>121</v>
      </c>
      <c r="F33" s="86">
        <v>42781</v>
      </c>
      <c r="G33" s="131">
        <v>0</v>
      </c>
      <c r="H33" s="131">
        <v>0</v>
      </c>
      <c r="I33" s="131">
        <v>0</v>
      </c>
      <c r="J33" s="131">
        <v>1141.68</v>
      </c>
      <c r="L33" s="13">
        <f>SUM(J33+M33+N33+O33)</f>
        <v>3429.4800000000005</v>
      </c>
      <c r="M33" s="131">
        <v>2287.8000000000002</v>
      </c>
      <c r="N33" s="131"/>
    </row>
    <row r="34" spans="1:15" ht="13.8" thickBot="1" x14ac:dyDescent="0.3">
      <c r="C34" s="183"/>
      <c r="D34" s="196"/>
      <c r="E34" s="91" t="s">
        <v>88</v>
      </c>
      <c r="F34" s="92"/>
      <c r="G34" s="190">
        <f>SUM(G5:G33)</f>
        <v>39415163.120000005</v>
      </c>
      <c r="H34" s="232">
        <f>SUM(H5:H33)</f>
        <v>39527534.879999995</v>
      </c>
      <c r="I34" s="190">
        <f>SUM(I5:I33)</f>
        <v>39400315.149999999</v>
      </c>
      <c r="J34" s="219">
        <f>SUM(J5:J33)</f>
        <v>92647.09</v>
      </c>
      <c r="K34" s="220"/>
      <c r="L34" s="215">
        <f>SUM(J34+M34+N34+O34)</f>
        <v>146642.04</v>
      </c>
      <c r="M34" s="219">
        <f>SUM(M5:M29)</f>
        <v>53994.950000000012</v>
      </c>
      <c r="N34" s="219"/>
      <c r="O34" s="219"/>
    </row>
    <row r="35" spans="1:15" x14ac:dyDescent="0.25">
      <c r="C35" s="183"/>
      <c r="D35" s="196"/>
      <c r="E35" s="91"/>
      <c r="F35" s="92"/>
      <c r="G35" s="156"/>
      <c r="H35" s="233"/>
      <c r="I35" s="156"/>
      <c r="J35" s="157"/>
      <c r="K35" s="158"/>
      <c r="L35" s="218"/>
      <c r="M35" s="157"/>
      <c r="N35" s="157"/>
      <c r="O35" s="157"/>
    </row>
    <row r="36" spans="1:15" x14ac:dyDescent="0.25">
      <c r="A36" s="42" t="s">
        <v>7</v>
      </c>
      <c r="C36" s="179" t="s">
        <v>179</v>
      </c>
      <c r="D36" s="198">
        <v>0.63800000000000001</v>
      </c>
      <c r="F36" s="86">
        <v>42825</v>
      </c>
      <c r="G36" s="30">
        <v>1506770.57</v>
      </c>
      <c r="H36" s="30">
        <v>1506770.57</v>
      </c>
      <c r="I36" s="30">
        <v>1506770.57</v>
      </c>
      <c r="J36" s="131">
        <v>2383.14</v>
      </c>
      <c r="L36" s="13">
        <f>SUM(J36+M36+N36+O36)</f>
        <v>4131.8</v>
      </c>
      <c r="M36" s="131">
        <v>1748.66</v>
      </c>
      <c r="N36" s="131"/>
    </row>
    <row r="37" spans="1:15" x14ac:dyDescent="0.25">
      <c r="A37" s="42"/>
      <c r="C37" s="179"/>
      <c r="D37" s="192"/>
      <c r="E37"/>
      <c r="F37" s="86"/>
      <c r="G37" s="85"/>
      <c r="H37" s="85"/>
      <c r="I37" s="85"/>
      <c r="J37" s="131">
        <v>2383.14</v>
      </c>
      <c r="M37" s="28"/>
      <c r="N37" s="30"/>
      <c r="O37" s="28"/>
    </row>
    <row r="38" spans="1:15" x14ac:dyDescent="0.25">
      <c r="A38" s="42" t="s">
        <v>92</v>
      </c>
      <c r="C38" s="179" t="s">
        <v>206</v>
      </c>
      <c r="D38" s="198">
        <v>0.63800000000000001</v>
      </c>
      <c r="F38" s="86">
        <v>42825</v>
      </c>
      <c r="G38" s="85">
        <v>207392.16</v>
      </c>
      <c r="H38" s="85">
        <v>207392.16</v>
      </c>
      <c r="I38" s="85">
        <v>207392.16</v>
      </c>
      <c r="J38" s="85">
        <v>439.42</v>
      </c>
      <c r="L38" s="13">
        <f>SUM(J38+M38+N38+O38)</f>
        <v>1184.67</v>
      </c>
      <c r="M38" s="214">
        <v>745.25</v>
      </c>
      <c r="N38" s="85"/>
      <c r="O38" s="214"/>
    </row>
    <row r="39" spans="1:15" s="14" customFormat="1" x14ac:dyDescent="0.25">
      <c r="A39" s="47"/>
      <c r="B39" s="162"/>
      <c r="C39" s="179"/>
      <c r="D39" s="192"/>
      <c r="E39" s="48"/>
      <c r="F39" s="49"/>
      <c r="G39" s="34"/>
      <c r="H39" s="34"/>
      <c r="I39" s="34"/>
      <c r="J39" s="34"/>
      <c r="K39" s="31"/>
      <c r="L39" s="13"/>
      <c r="M39" s="214"/>
      <c r="N39" s="85"/>
      <c r="O39" s="214"/>
    </row>
    <row r="40" spans="1:15" x14ac:dyDescent="0.25">
      <c r="A40" s="42" t="s">
        <v>8</v>
      </c>
      <c r="C40" s="179" t="s">
        <v>179</v>
      </c>
      <c r="D40" s="198">
        <v>0.63800000000000001</v>
      </c>
      <c r="F40" s="86">
        <v>42825</v>
      </c>
      <c r="G40" s="30">
        <v>12647.16</v>
      </c>
      <c r="H40" s="30">
        <v>12647.16</v>
      </c>
      <c r="I40" s="30">
        <v>12647.16</v>
      </c>
      <c r="J40" s="30">
        <v>20</v>
      </c>
      <c r="L40" s="13">
        <f>SUM(J40+M40+N40+O40)</f>
        <v>34.68</v>
      </c>
      <c r="M40" s="28">
        <v>14.68</v>
      </c>
      <c r="N40" s="30"/>
      <c r="O40" s="28"/>
    </row>
    <row r="41" spans="1:15" ht="13.5" customHeight="1" x14ac:dyDescent="0.25">
      <c r="C41" s="179"/>
      <c r="D41" s="192"/>
      <c r="E41" s="50"/>
      <c r="F41" s="44"/>
      <c r="G41" s="30"/>
      <c r="H41" s="30"/>
      <c r="I41" s="30"/>
      <c r="J41" s="28"/>
      <c r="M41" s="28"/>
      <c r="N41" s="30"/>
      <c r="O41" s="28"/>
    </row>
    <row r="42" spans="1:15" x14ac:dyDescent="0.25">
      <c r="A42" s="42" t="s">
        <v>9</v>
      </c>
      <c r="C42" s="179" t="s">
        <v>179</v>
      </c>
      <c r="D42" s="198">
        <v>0.63800000000000001</v>
      </c>
      <c r="F42" s="86">
        <v>42825</v>
      </c>
      <c r="G42" s="28">
        <v>345106.67</v>
      </c>
      <c r="H42" s="28">
        <v>345106.67</v>
      </c>
      <c r="I42" s="28">
        <v>345106.67</v>
      </c>
      <c r="J42" s="28">
        <v>552.51</v>
      </c>
      <c r="L42" s="13">
        <f>SUM(J42+M42+N42+O42)</f>
        <v>974.27</v>
      </c>
      <c r="M42" s="28">
        <v>421.76</v>
      </c>
      <c r="N42" s="28"/>
      <c r="O42" s="28"/>
    </row>
    <row r="43" spans="1:15" x14ac:dyDescent="0.25">
      <c r="A43" s="42"/>
      <c r="C43" s="179" t="s">
        <v>207</v>
      </c>
      <c r="D43" s="192">
        <v>1.05</v>
      </c>
      <c r="F43" s="86">
        <v>42906</v>
      </c>
      <c r="G43" s="28">
        <v>2000000</v>
      </c>
      <c r="H43" s="28">
        <v>2000000</v>
      </c>
      <c r="I43" s="28">
        <v>2000000</v>
      </c>
      <c r="J43" s="28">
        <v>5177.7</v>
      </c>
      <c r="L43" s="13">
        <f>SUM(J43+M43+N43+O43)</f>
        <v>10355.4</v>
      </c>
      <c r="M43" s="28">
        <v>5177.7</v>
      </c>
      <c r="N43" s="28"/>
      <c r="O43" s="28"/>
    </row>
    <row r="44" spans="1:15" x14ac:dyDescent="0.25">
      <c r="A44" s="42"/>
      <c r="C44" s="179"/>
      <c r="D44" s="192"/>
      <c r="F44" s="86"/>
      <c r="H44" s="231"/>
      <c r="I44" s="28"/>
      <c r="J44" s="28"/>
      <c r="M44" s="28"/>
      <c r="N44" s="28"/>
      <c r="O44" s="28"/>
    </row>
    <row r="45" spans="1:15" s="87" customFormat="1" x14ac:dyDescent="0.25">
      <c r="A45" s="26"/>
      <c r="B45" s="162"/>
      <c r="C45" s="183"/>
      <c r="D45" s="196"/>
      <c r="E45" s="91"/>
      <c r="F45" s="92"/>
      <c r="G45" s="156"/>
      <c r="H45" s="233"/>
      <c r="I45" s="156"/>
      <c r="J45" s="35" t="s">
        <v>220</v>
      </c>
      <c r="K45" s="158"/>
      <c r="L45" s="13"/>
      <c r="M45" s="35" t="s">
        <v>91</v>
      </c>
      <c r="N45" s="35"/>
      <c r="O45" s="35"/>
    </row>
    <row r="46" spans="1:15" x14ac:dyDescent="0.25">
      <c r="A46" s="32" t="s">
        <v>19</v>
      </c>
      <c r="C46" s="177" t="s">
        <v>20</v>
      </c>
      <c r="D46" s="193" t="s">
        <v>213</v>
      </c>
      <c r="E46" s="32" t="s">
        <v>21</v>
      </c>
      <c r="F46" s="33" t="s">
        <v>22</v>
      </c>
      <c r="G46" s="34" t="s">
        <v>23</v>
      </c>
      <c r="H46" s="228" t="s">
        <v>24</v>
      </c>
      <c r="I46" s="35" t="s">
        <v>25</v>
      </c>
      <c r="J46" s="35" t="s">
        <v>26</v>
      </c>
      <c r="K46" s="31" t="s">
        <v>27</v>
      </c>
      <c r="L46" s="31" t="s">
        <v>85</v>
      </c>
      <c r="M46" s="35" t="s">
        <v>26</v>
      </c>
      <c r="N46" s="35"/>
      <c r="O46" s="35"/>
    </row>
    <row r="47" spans="1:15" x14ac:dyDescent="0.25">
      <c r="A47" s="36"/>
      <c r="B47" s="202"/>
      <c r="C47" s="178" t="s">
        <v>28</v>
      </c>
      <c r="D47" s="194" t="s">
        <v>214</v>
      </c>
      <c r="E47" s="37" t="s">
        <v>29</v>
      </c>
      <c r="F47" s="38" t="s">
        <v>30</v>
      </c>
      <c r="G47" s="39" t="s">
        <v>31</v>
      </c>
      <c r="H47" s="229" t="s">
        <v>32</v>
      </c>
      <c r="I47" s="40" t="s">
        <v>33</v>
      </c>
      <c r="J47" s="40" t="s">
        <v>34</v>
      </c>
      <c r="K47" s="41" t="s">
        <v>35</v>
      </c>
      <c r="L47" s="41" t="s">
        <v>34</v>
      </c>
      <c r="M47" s="40" t="s">
        <v>34</v>
      </c>
      <c r="N47" s="40"/>
      <c r="O47" s="40"/>
    </row>
    <row r="48" spans="1:15" x14ac:dyDescent="0.25">
      <c r="A48" s="47"/>
      <c r="B48" s="166"/>
      <c r="C48" s="221"/>
      <c r="D48" s="196"/>
      <c r="E48" s="48"/>
      <c r="F48" s="49"/>
      <c r="G48" s="34"/>
      <c r="H48" s="228"/>
      <c r="I48" s="35"/>
      <c r="J48" s="35"/>
      <c r="K48" s="31"/>
      <c r="M48" s="35"/>
      <c r="N48" s="35"/>
      <c r="O48" s="35"/>
    </row>
    <row r="49" spans="1:15" x14ac:dyDescent="0.25">
      <c r="A49" s="42" t="s">
        <v>10</v>
      </c>
      <c r="C49" s="179" t="s">
        <v>179</v>
      </c>
      <c r="D49" s="198">
        <v>0.63800000000000001</v>
      </c>
      <c r="F49" s="86">
        <v>42825</v>
      </c>
      <c r="G49" s="30">
        <v>266050.63</v>
      </c>
      <c r="H49" s="30">
        <v>266050.63</v>
      </c>
      <c r="I49" s="30">
        <v>266050.63</v>
      </c>
      <c r="J49" s="28">
        <v>645.35</v>
      </c>
      <c r="L49" s="13">
        <f>SUM(J49+M49+N49+O49)</f>
        <v>1303.71</v>
      </c>
      <c r="M49" s="28">
        <v>658.36</v>
      </c>
      <c r="N49" s="30"/>
      <c r="O49" s="28"/>
    </row>
    <row r="50" spans="1:15" x14ac:dyDescent="0.25">
      <c r="C50" s="179" t="s">
        <v>208</v>
      </c>
      <c r="D50" s="198">
        <v>1.05</v>
      </c>
      <c r="F50" s="44">
        <v>42906</v>
      </c>
      <c r="G50" s="30">
        <v>1000000</v>
      </c>
      <c r="H50" s="30">
        <v>1000000</v>
      </c>
      <c r="I50" s="30">
        <v>1000000</v>
      </c>
      <c r="J50" s="237">
        <v>2589.3000000000002</v>
      </c>
      <c r="L50" s="13">
        <f>SUM(J50+M50+N50+O50)</f>
        <v>5178.6000000000004</v>
      </c>
      <c r="M50" s="131">
        <v>2589.3000000000002</v>
      </c>
    </row>
    <row r="51" spans="1:15" ht="15" customHeight="1" x14ac:dyDescent="0.25">
      <c r="A51" s="42"/>
      <c r="C51" s="179"/>
      <c r="D51" s="192"/>
      <c r="E51"/>
      <c r="F51" s="86"/>
      <c r="G51" s="30"/>
      <c r="H51" s="30"/>
      <c r="I51" s="30"/>
      <c r="J51" s="28"/>
      <c r="M51" s="28"/>
      <c r="N51" s="30"/>
      <c r="O51" s="28"/>
    </row>
    <row r="52" spans="1:15" x14ac:dyDescent="0.25">
      <c r="A52" s="42" t="s">
        <v>11</v>
      </c>
      <c r="C52" s="179" t="s">
        <v>209</v>
      </c>
      <c r="D52" s="198">
        <v>0.63800000000000001</v>
      </c>
      <c r="F52" s="86">
        <v>42825</v>
      </c>
      <c r="G52" s="30">
        <v>1130069.78</v>
      </c>
      <c r="H52" s="30">
        <v>1130069.78</v>
      </c>
      <c r="I52" s="30">
        <v>1130069.78</v>
      </c>
      <c r="J52" s="28">
        <v>1928.68</v>
      </c>
      <c r="L52" s="13">
        <f>SUM(J52+M52+N52+O52)</f>
        <v>2948.57</v>
      </c>
      <c r="M52" s="28">
        <v>1019.89</v>
      </c>
      <c r="N52" s="30"/>
      <c r="O52" s="28"/>
    </row>
    <row r="53" spans="1:15" x14ac:dyDescent="0.25">
      <c r="A53" s="42"/>
      <c r="C53" s="179"/>
      <c r="D53" s="192"/>
      <c r="F53" s="86"/>
      <c r="G53" s="30"/>
      <c r="H53" s="30"/>
      <c r="I53" s="30"/>
      <c r="J53" s="28"/>
      <c r="M53" s="28"/>
      <c r="N53" s="30"/>
      <c r="O53" s="28"/>
    </row>
    <row r="54" spans="1:15" x14ac:dyDescent="0.25">
      <c r="A54" s="42" t="s">
        <v>12</v>
      </c>
      <c r="C54" s="179" t="s">
        <v>209</v>
      </c>
      <c r="D54" s="198">
        <v>0.63800000000000001</v>
      </c>
      <c r="F54" s="86">
        <v>42825</v>
      </c>
      <c r="G54" s="30">
        <v>73436.62</v>
      </c>
      <c r="H54" s="30">
        <v>73436.62</v>
      </c>
      <c r="I54" s="30">
        <v>73436.62</v>
      </c>
      <c r="J54" s="28">
        <v>111.39</v>
      </c>
      <c r="L54" s="13">
        <f>SUM(J54+M54+N54+O54)</f>
        <v>191.56</v>
      </c>
      <c r="M54" s="28">
        <v>80.17</v>
      </c>
      <c r="N54" s="30"/>
      <c r="O54" s="28"/>
    </row>
    <row r="55" spans="1:15" x14ac:dyDescent="0.25">
      <c r="A55" s="42"/>
      <c r="C55" s="179"/>
      <c r="D55" s="192"/>
      <c r="F55" s="86"/>
      <c r="G55" s="30"/>
      <c r="H55" s="30"/>
      <c r="I55" s="30"/>
      <c r="J55" s="28"/>
      <c r="K55" s="31"/>
      <c r="M55" s="28"/>
      <c r="N55" s="30"/>
      <c r="O55" s="28"/>
    </row>
    <row r="56" spans="1:15" x14ac:dyDescent="0.25">
      <c r="A56" s="42" t="s">
        <v>37</v>
      </c>
      <c r="C56" s="179" t="s">
        <v>209</v>
      </c>
      <c r="D56" s="198">
        <v>0.63800000000000001</v>
      </c>
      <c r="F56" s="86">
        <v>42825</v>
      </c>
      <c r="G56" s="30">
        <v>394549.15</v>
      </c>
      <c r="H56" s="30">
        <v>394549.15</v>
      </c>
      <c r="I56" s="30">
        <v>394549.15</v>
      </c>
      <c r="J56" s="145" t="s">
        <v>110</v>
      </c>
      <c r="K56" s="31"/>
      <c r="L56" s="145" t="s">
        <v>110</v>
      </c>
      <c r="M56" s="145" t="s">
        <v>110</v>
      </c>
      <c r="N56" s="145"/>
      <c r="O56" s="145"/>
    </row>
    <row r="57" spans="1:15" x14ac:dyDescent="0.25">
      <c r="A57" s="42"/>
      <c r="C57" s="179"/>
      <c r="D57" s="192"/>
      <c r="F57" s="86"/>
      <c r="H57" s="28"/>
      <c r="I57" s="28"/>
      <c r="J57" s="28"/>
      <c r="K57" s="31"/>
      <c r="M57" s="28"/>
      <c r="N57" s="30"/>
      <c r="O57" s="28"/>
    </row>
    <row r="58" spans="1:15" x14ac:dyDescent="0.25">
      <c r="A58" s="42" t="s">
        <v>38</v>
      </c>
      <c r="C58" s="179" t="s">
        <v>209</v>
      </c>
      <c r="D58" s="198">
        <v>0.63800000000000001</v>
      </c>
      <c r="F58" s="86">
        <v>42825</v>
      </c>
      <c r="G58" s="30">
        <v>168428.98</v>
      </c>
      <c r="H58" s="30">
        <v>168428.98</v>
      </c>
      <c r="I58" s="30">
        <v>168428.98</v>
      </c>
      <c r="J58" s="28">
        <v>267.88</v>
      </c>
      <c r="L58" s="13">
        <f>SUM(J58+M58+N58+O58)</f>
        <v>470.93</v>
      </c>
      <c r="M58" s="28">
        <v>203.05</v>
      </c>
      <c r="N58" s="30"/>
      <c r="O58" s="28"/>
    </row>
    <row r="59" spans="1:15" x14ac:dyDescent="0.25">
      <c r="A59" s="42"/>
      <c r="C59" s="179"/>
      <c r="D59" s="192"/>
      <c r="F59" s="86"/>
      <c r="G59" s="30"/>
      <c r="H59" s="30"/>
      <c r="I59" s="30"/>
      <c r="J59" s="28"/>
      <c r="M59" s="28"/>
      <c r="N59" s="30"/>
      <c r="O59" s="28"/>
    </row>
    <row r="60" spans="1:15" x14ac:dyDescent="0.25">
      <c r="A60" s="42" t="s">
        <v>39</v>
      </c>
      <c r="C60" s="179" t="s">
        <v>209</v>
      </c>
      <c r="D60" s="198">
        <v>0.63800000000000001</v>
      </c>
      <c r="F60" s="86">
        <v>42825</v>
      </c>
      <c r="G60" s="30">
        <v>495448.02</v>
      </c>
      <c r="H60" s="30">
        <v>495448.02</v>
      </c>
      <c r="I60" s="30">
        <v>495448.02</v>
      </c>
      <c r="J60" s="28">
        <v>516.45000000000005</v>
      </c>
      <c r="L60" s="13">
        <f>SUM(J60+M60+N60+O60)</f>
        <v>914.6</v>
      </c>
      <c r="M60" s="28">
        <v>398.15</v>
      </c>
      <c r="N60" s="30"/>
      <c r="O60" s="28"/>
    </row>
    <row r="61" spans="1:15" x14ac:dyDescent="0.25">
      <c r="C61" s="179"/>
      <c r="D61" s="192"/>
      <c r="F61" s="86"/>
      <c r="H61" s="28"/>
      <c r="I61" s="28"/>
      <c r="J61" s="28"/>
      <c r="M61" s="28"/>
      <c r="N61" s="28"/>
      <c r="O61" s="28"/>
    </row>
    <row r="62" spans="1:15" x14ac:dyDescent="0.25">
      <c r="A62" s="42" t="s">
        <v>16</v>
      </c>
      <c r="C62" s="179" t="s">
        <v>179</v>
      </c>
      <c r="D62" s="198">
        <v>0.63800000000000001</v>
      </c>
      <c r="F62" s="86">
        <v>42825</v>
      </c>
      <c r="G62" s="30">
        <v>76623.929999999993</v>
      </c>
      <c r="H62" s="30">
        <v>76623.929999999993</v>
      </c>
      <c r="I62" s="30">
        <v>76623.929999999993</v>
      </c>
      <c r="J62" s="28">
        <v>119.75</v>
      </c>
      <c r="L62" s="13">
        <f>SUM(J62+M62+N62+O62)</f>
        <v>205.98000000000002</v>
      </c>
      <c r="M62" s="28">
        <v>86.23</v>
      </c>
      <c r="N62" s="30"/>
      <c r="O62" s="28"/>
    </row>
    <row r="63" spans="1:15" x14ac:dyDescent="0.25">
      <c r="A63" s="42"/>
      <c r="C63" s="179"/>
      <c r="D63" s="198"/>
      <c r="F63" s="86"/>
      <c r="G63" s="30"/>
      <c r="H63" s="30"/>
      <c r="I63" s="30"/>
      <c r="J63" s="28"/>
      <c r="M63" s="28"/>
      <c r="N63" s="30"/>
      <c r="O63" s="28"/>
    </row>
    <row r="64" spans="1:15" x14ac:dyDescent="0.25">
      <c r="A64" s="42" t="s">
        <v>222</v>
      </c>
      <c r="C64" s="179" t="s">
        <v>112</v>
      </c>
      <c r="D64" s="198">
        <v>0.63800000000000001</v>
      </c>
      <c r="F64" s="86">
        <v>42825</v>
      </c>
      <c r="G64" s="30">
        <v>5005549.1500000004</v>
      </c>
      <c r="H64" s="30">
        <v>5005549.1500000004</v>
      </c>
      <c r="I64" s="30">
        <v>5005549.1500000004</v>
      </c>
      <c r="J64" s="28">
        <v>4086.15</v>
      </c>
      <c r="L64" s="13">
        <f t="shared" ref="L63:L66" si="1">SUM(J64+M64+N64+O64)</f>
        <v>4086.15</v>
      </c>
      <c r="M64" s="28"/>
      <c r="N64" s="30"/>
      <c r="O64" s="28"/>
    </row>
    <row r="65" spans="1:16" x14ac:dyDescent="0.25">
      <c r="A65" s="42"/>
      <c r="C65" s="179" t="s">
        <v>210</v>
      </c>
      <c r="D65" s="198">
        <v>0.96650000000000003</v>
      </c>
      <c r="F65" s="86">
        <v>42825</v>
      </c>
      <c r="G65" s="30">
        <v>40037959.630000003</v>
      </c>
      <c r="H65" s="30">
        <v>40037959.630000003</v>
      </c>
      <c r="I65" s="30">
        <v>40037959.630000003</v>
      </c>
      <c r="J65" s="28">
        <v>37959.629999999997</v>
      </c>
      <c r="L65" s="13">
        <f t="shared" si="1"/>
        <v>37959.629999999997</v>
      </c>
      <c r="M65" s="28"/>
      <c r="N65" s="30"/>
      <c r="O65" s="28"/>
    </row>
    <row r="66" spans="1:16" x14ac:dyDescent="0.25">
      <c r="A66" s="42"/>
      <c r="C66" s="179" t="s">
        <v>223</v>
      </c>
      <c r="D66" s="198">
        <v>0.91</v>
      </c>
      <c r="E66" s="26" t="s">
        <v>225</v>
      </c>
      <c r="F66" s="161">
        <v>42880</v>
      </c>
      <c r="G66" s="30">
        <v>10000162.949999999</v>
      </c>
      <c r="H66" s="30">
        <v>10000162.949999999</v>
      </c>
      <c r="I66" s="30">
        <v>10000162.949999999</v>
      </c>
      <c r="J66" s="28">
        <v>162.94999999999999</v>
      </c>
      <c r="L66" s="13">
        <f t="shared" si="1"/>
        <v>162.94999999999999</v>
      </c>
      <c r="M66" s="28"/>
      <c r="N66" s="30"/>
      <c r="O66" s="28"/>
    </row>
    <row r="67" spans="1:16" x14ac:dyDescent="0.25">
      <c r="A67" s="42"/>
      <c r="C67" s="179"/>
      <c r="D67" s="198"/>
      <c r="F67" s="86"/>
      <c r="G67" s="30"/>
      <c r="H67" s="30"/>
      <c r="I67" s="30"/>
      <c r="J67" s="28"/>
      <c r="M67" s="28"/>
      <c r="N67" s="30"/>
      <c r="O67" s="28"/>
    </row>
    <row r="68" spans="1:16" x14ac:dyDescent="0.25">
      <c r="A68" s="42" t="s">
        <v>114</v>
      </c>
      <c r="C68" s="179"/>
      <c r="D68" s="198">
        <v>0.63800000000000001</v>
      </c>
      <c r="F68" s="86">
        <v>42825</v>
      </c>
      <c r="G68" s="28">
        <v>886275.72</v>
      </c>
      <c r="H68" s="28">
        <v>886275.72</v>
      </c>
      <c r="I68" s="28">
        <v>886275.72</v>
      </c>
      <c r="J68" s="28">
        <v>1397.57</v>
      </c>
      <c r="L68" s="13">
        <f>SUM(J68+M68+N68+O68)</f>
        <v>2418.0100000000002</v>
      </c>
      <c r="M68" s="28">
        <v>1020.44</v>
      </c>
      <c r="N68" s="28"/>
      <c r="O68" s="28"/>
    </row>
    <row r="69" spans="1:16" x14ac:dyDescent="0.25">
      <c r="A69" s="42"/>
      <c r="C69" s="179"/>
      <c r="D69" s="192"/>
      <c r="F69" s="86"/>
      <c r="H69" s="28"/>
      <c r="I69" s="28"/>
      <c r="J69" s="28"/>
      <c r="M69" s="28"/>
      <c r="N69" s="28"/>
      <c r="O69" s="28"/>
    </row>
    <row r="70" spans="1:16" s="4" customFormat="1" ht="13.8" thickBot="1" x14ac:dyDescent="0.3">
      <c r="A70" s="42" t="s">
        <v>17</v>
      </c>
      <c r="B70" s="162"/>
      <c r="C70" s="176" t="s">
        <v>117</v>
      </c>
      <c r="D70" s="200"/>
      <c r="E70" s="42"/>
      <c r="F70" s="189"/>
      <c r="G70" s="190">
        <v>8287520.3399999999</v>
      </c>
      <c r="H70" s="190">
        <v>8287520.3399999999</v>
      </c>
      <c r="I70" s="190">
        <v>8287520.3399999999</v>
      </c>
      <c r="J70" s="213">
        <v>7421.57</v>
      </c>
      <c r="K70" s="190">
        <f>SUM(K71:K92)</f>
        <v>0</v>
      </c>
      <c r="L70" s="215">
        <f>SUM(J70+M70+N70+O70)</f>
        <v>13650.14</v>
      </c>
      <c r="M70" s="213">
        <v>6228.57</v>
      </c>
      <c r="N70" s="190"/>
      <c r="O70" s="213"/>
      <c r="P70" s="42"/>
    </row>
    <row r="71" spans="1:16" s="42" customFormat="1" x14ac:dyDescent="0.25">
      <c r="B71" s="171"/>
      <c r="C71" s="184" t="s">
        <v>137</v>
      </c>
      <c r="D71" s="198">
        <v>0.63800000000000001</v>
      </c>
      <c r="E71" s="52"/>
      <c r="F71" s="53" t="s">
        <v>221</v>
      </c>
      <c r="G71" s="188">
        <v>1286458.28</v>
      </c>
      <c r="H71" s="188">
        <v>1286458.28</v>
      </c>
      <c r="I71" s="188">
        <v>1286458.28</v>
      </c>
      <c r="J71" s="132">
        <v>1806.59</v>
      </c>
      <c r="K71" s="55"/>
      <c r="L71" s="216">
        <f>SUM(J71+M71+N71+O71)</f>
        <v>3309.7799999999997</v>
      </c>
      <c r="M71" s="132">
        <v>1503.19</v>
      </c>
      <c r="N71" s="132"/>
      <c r="O71" s="132"/>
      <c r="P71" s="52"/>
    </row>
    <row r="72" spans="1:16" s="52" customFormat="1" ht="8.4" x14ac:dyDescent="0.15">
      <c r="A72" s="51" t="s">
        <v>40</v>
      </c>
      <c r="B72" s="162"/>
      <c r="C72" s="185" t="s">
        <v>41</v>
      </c>
      <c r="D72" s="198">
        <v>0.63800000000000001</v>
      </c>
      <c r="E72" s="192"/>
      <c r="F72" s="53" t="s">
        <v>221</v>
      </c>
      <c r="G72" s="188">
        <v>4282.3100000000004</v>
      </c>
      <c r="H72" s="188">
        <v>4282.3100000000004</v>
      </c>
      <c r="I72" s="188">
        <v>4282.3100000000004</v>
      </c>
      <c r="J72" s="132">
        <v>6.28</v>
      </c>
      <c r="K72" s="55"/>
      <c r="L72" s="216">
        <f>SUM(J72+M72+N72+O72)</f>
        <v>9.74</v>
      </c>
      <c r="M72" s="132">
        <v>3.46</v>
      </c>
      <c r="N72" s="132"/>
      <c r="O72" s="132"/>
      <c r="P72" s="57"/>
    </row>
    <row r="73" spans="1:16" s="52" customFormat="1" ht="8.4" x14ac:dyDescent="0.15">
      <c r="A73" s="51"/>
      <c r="B73" s="162"/>
      <c r="C73" s="185" t="s">
        <v>224</v>
      </c>
      <c r="D73" s="198">
        <v>0.63800000000000001</v>
      </c>
      <c r="E73" s="192"/>
      <c r="F73" s="53" t="s">
        <v>221</v>
      </c>
      <c r="G73" s="188">
        <v>63264.5</v>
      </c>
      <c r="H73" s="188">
        <v>63264.5</v>
      </c>
      <c r="I73" s="188">
        <v>63264.5</v>
      </c>
      <c r="J73" s="132">
        <v>100.06</v>
      </c>
      <c r="K73" s="55"/>
      <c r="L73" s="216">
        <f>SUM(J73+M73+N73+O73)</f>
        <v>182.62</v>
      </c>
      <c r="M73" s="132">
        <v>82.56</v>
      </c>
      <c r="N73" s="132"/>
      <c r="O73" s="132"/>
      <c r="P73" s="57"/>
    </row>
    <row r="74" spans="1:16" s="57" customFormat="1" ht="8.4" x14ac:dyDescent="0.15">
      <c r="A74" s="56"/>
      <c r="B74" s="162"/>
      <c r="C74" s="184" t="s">
        <v>42</v>
      </c>
      <c r="D74" s="198">
        <v>0.63800000000000001</v>
      </c>
      <c r="E74" s="192"/>
      <c r="F74" s="53" t="s">
        <v>221</v>
      </c>
      <c r="G74" s="154">
        <v>18270</v>
      </c>
      <c r="H74" s="154">
        <v>18270</v>
      </c>
      <c r="I74" s="154">
        <v>18270</v>
      </c>
      <c r="J74" s="132" t="s">
        <v>110</v>
      </c>
      <c r="K74" s="55"/>
      <c r="L74" s="132" t="s">
        <v>110</v>
      </c>
      <c r="M74" s="132" t="s">
        <v>110</v>
      </c>
      <c r="N74" s="132"/>
      <c r="O74" s="132"/>
    </row>
    <row r="75" spans="1:16" s="57" customFormat="1" ht="8.4" x14ac:dyDescent="0.15">
      <c r="B75" s="162"/>
      <c r="C75" s="184" t="s">
        <v>113</v>
      </c>
      <c r="D75" s="198">
        <v>0.63800000000000001</v>
      </c>
      <c r="E75" s="192"/>
      <c r="F75" s="53" t="s">
        <v>221</v>
      </c>
      <c r="G75" s="155">
        <v>667243.06000000006</v>
      </c>
      <c r="H75" s="155">
        <v>667243.06000000006</v>
      </c>
      <c r="I75" s="155">
        <v>667243.06000000006</v>
      </c>
      <c r="J75" s="132">
        <v>1058.8499999999999</v>
      </c>
      <c r="K75" s="54"/>
      <c r="L75" s="216">
        <f>SUM(J75+M75+N75+O75)</f>
        <v>1838.06</v>
      </c>
      <c r="M75" s="132">
        <v>779.21</v>
      </c>
      <c r="N75" s="132"/>
      <c r="O75" s="132"/>
    </row>
    <row r="76" spans="1:16" s="57" customFormat="1" ht="8.4" x14ac:dyDescent="0.15">
      <c r="A76" s="56"/>
      <c r="B76" s="162"/>
      <c r="C76" s="184" t="s">
        <v>43</v>
      </c>
      <c r="D76" s="198">
        <v>0.63800000000000001</v>
      </c>
      <c r="E76" s="192"/>
      <c r="F76" s="53" t="s">
        <v>221</v>
      </c>
      <c r="G76" s="155">
        <v>246830.13</v>
      </c>
      <c r="H76" s="155">
        <v>246830.13</v>
      </c>
      <c r="I76" s="155">
        <v>246830.13</v>
      </c>
      <c r="J76" s="132">
        <v>418.55</v>
      </c>
      <c r="K76" s="54"/>
      <c r="L76" s="216">
        <f>SUM(J76+M76+N76+O76)</f>
        <v>752.1</v>
      </c>
      <c r="M76" s="132">
        <v>333.55</v>
      </c>
      <c r="N76" s="132"/>
      <c r="O76" s="132"/>
    </row>
    <row r="77" spans="1:16" s="57" customFormat="1" ht="8.4" x14ac:dyDescent="0.15">
      <c r="A77" s="56"/>
      <c r="B77" s="162"/>
      <c r="C77" s="184" t="s">
        <v>98</v>
      </c>
      <c r="D77" s="198">
        <v>0.63800000000000001</v>
      </c>
      <c r="E77" s="192"/>
      <c r="F77" s="53" t="s">
        <v>221</v>
      </c>
      <c r="G77" s="57">
        <v>2217256.7999999998</v>
      </c>
      <c r="H77" s="57">
        <v>2217256.7999999998</v>
      </c>
      <c r="I77" s="57">
        <v>2217256.7999999998</v>
      </c>
      <c r="J77" s="132" t="s">
        <v>110</v>
      </c>
      <c r="K77" s="55"/>
      <c r="L77" s="132" t="s">
        <v>110</v>
      </c>
      <c r="M77" s="132" t="s">
        <v>110</v>
      </c>
      <c r="N77" s="132"/>
      <c r="O77" s="132"/>
      <c r="P77" s="52"/>
    </row>
    <row r="78" spans="1:16" s="52" customFormat="1" ht="8.4" x14ac:dyDescent="0.15">
      <c r="A78" s="51"/>
      <c r="B78" s="162"/>
      <c r="C78" s="185" t="s">
        <v>44</v>
      </c>
      <c r="D78" s="198">
        <v>0.63800000000000001</v>
      </c>
      <c r="E78" s="192"/>
      <c r="F78" s="53" t="s">
        <v>221</v>
      </c>
      <c r="G78" s="155">
        <v>98326.44</v>
      </c>
      <c r="H78" s="155">
        <v>98326.44</v>
      </c>
      <c r="I78" s="155">
        <v>98326.44</v>
      </c>
      <c r="J78" s="132">
        <v>153</v>
      </c>
      <c r="K78" s="54"/>
      <c r="L78" s="216">
        <f>SUM(J78+M78+N78+O78)</f>
        <v>265.75</v>
      </c>
      <c r="M78" s="132">
        <v>112.75</v>
      </c>
      <c r="N78" s="132"/>
      <c r="O78" s="132"/>
      <c r="P78" s="57"/>
    </row>
    <row r="79" spans="1:16" s="57" customFormat="1" ht="8.4" x14ac:dyDescent="0.15">
      <c r="A79" s="56"/>
      <c r="B79" s="162"/>
      <c r="C79" s="184" t="s">
        <v>45</v>
      </c>
      <c r="D79" s="198">
        <v>0.63800000000000001</v>
      </c>
      <c r="E79" s="192"/>
      <c r="F79" s="53" t="s">
        <v>221</v>
      </c>
      <c r="G79" s="155">
        <v>175789.78</v>
      </c>
      <c r="H79" s="155">
        <v>175789.78</v>
      </c>
      <c r="I79" s="155">
        <v>175789.78</v>
      </c>
      <c r="J79" s="132">
        <v>282.74</v>
      </c>
      <c r="K79" s="54"/>
      <c r="L79" s="216">
        <f>SUM(J79+M79+N79+O79)</f>
        <v>488.40999999999997</v>
      </c>
      <c r="M79" s="132">
        <v>205.67</v>
      </c>
      <c r="N79" s="132"/>
      <c r="O79" s="132"/>
    </row>
    <row r="80" spans="1:16" s="57" customFormat="1" ht="8.4" x14ac:dyDescent="0.15">
      <c r="A80" s="56"/>
      <c r="B80" s="162"/>
      <c r="C80" s="184" t="s">
        <v>46</v>
      </c>
      <c r="D80" s="198">
        <v>0.63800000000000001</v>
      </c>
      <c r="E80" s="192"/>
      <c r="F80" s="53" t="s">
        <v>221</v>
      </c>
      <c r="G80" s="155">
        <v>1205721.27</v>
      </c>
      <c r="H80" s="155">
        <v>1205721.27</v>
      </c>
      <c r="I80" s="155">
        <v>1205721.27</v>
      </c>
      <c r="J80" s="132">
        <v>1882.07</v>
      </c>
      <c r="K80" s="54"/>
      <c r="L80" s="216">
        <f>SUM(J80+M80+N80+O80)</f>
        <v>3178.02</v>
      </c>
      <c r="M80" s="132">
        <v>1295.95</v>
      </c>
      <c r="N80" s="132"/>
      <c r="O80" s="132"/>
    </row>
    <row r="81" spans="1:16" s="57" customFormat="1" ht="8.4" x14ac:dyDescent="0.15">
      <c r="A81" s="56"/>
      <c r="B81" s="162"/>
      <c r="C81" s="184" t="s">
        <v>47</v>
      </c>
      <c r="D81" s="198">
        <v>0.63800000000000001</v>
      </c>
      <c r="E81" s="192"/>
      <c r="F81" s="53" t="s">
        <v>221</v>
      </c>
      <c r="G81" s="155">
        <v>39836.03</v>
      </c>
      <c r="H81" s="155">
        <v>39836.03</v>
      </c>
      <c r="I81" s="155">
        <v>39836.03</v>
      </c>
      <c r="J81" s="132">
        <v>62.3</v>
      </c>
      <c r="K81" s="54"/>
      <c r="L81" s="216">
        <f>SUM(J81+M81+N81+O81)</f>
        <v>107.16</v>
      </c>
      <c r="M81" s="132">
        <v>44.86</v>
      </c>
      <c r="N81" s="132"/>
      <c r="O81" s="132"/>
    </row>
    <row r="82" spans="1:16" s="57" customFormat="1" ht="8.4" x14ac:dyDescent="0.15">
      <c r="A82" s="56"/>
      <c r="B82" s="167"/>
      <c r="C82" s="184" t="s">
        <v>48</v>
      </c>
      <c r="D82" s="198">
        <v>0.63800000000000001</v>
      </c>
      <c r="E82" s="192"/>
      <c r="F82" s="53" t="s">
        <v>221</v>
      </c>
      <c r="G82" s="155">
        <v>132425.59</v>
      </c>
      <c r="H82" s="155">
        <v>132425.59</v>
      </c>
      <c r="I82" s="155">
        <v>132425.59</v>
      </c>
      <c r="J82" s="132">
        <v>212.09</v>
      </c>
      <c r="K82" s="54"/>
      <c r="L82" s="216">
        <f>SUM(J82+M82+N82+O82)</f>
        <v>370.5</v>
      </c>
      <c r="M82" s="132">
        <v>158.41</v>
      </c>
      <c r="N82" s="132"/>
      <c r="O82" s="132"/>
    </row>
    <row r="83" spans="1:16" s="57" customFormat="1" ht="8.4" x14ac:dyDescent="0.15">
      <c r="A83" s="56"/>
      <c r="B83" s="162"/>
      <c r="C83" s="184" t="s">
        <v>99</v>
      </c>
      <c r="D83" s="198">
        <v>0.63800000000000001</v>
      </c>
      <c r="E83" s="192"/>
      <c r="F83" s="53" t="s">
        <v>221</v>
      </c>
      <c r="G83" s="155">
        <v>47399.74</v>
      </c>
      <c r="H83" s="155">
        <v>47399.74</v>
      </c>
      <c r="I83" s="155">
        <v>47399.74</v>
      </c>
      <c r="J83" s="132" t="s">
        <v>110</v>
      </c>
      <c r="K83" s="54"/>
      <c r="L83" s="132" t="s">
        <v>110</v>
      </c>
      <c r="M83" s="132" t="s">
        <v>110</v>
      </c>
      <c r="N83" s="132"/>
      <c r="O83" s="132"/>
    </row>
    <row r="84" spans="1:16" s="57" customFormat="1" ht="8.25" customHeight="1" x14ac:dyDescent="0.15">
      <c r="A84" s="56"/>
      <c r="B84" s="167"/>
      <c r="C84" s="184" t="s">
        <v>90</v>
      </c>
      <c r="D84" s="198">
        <v>0.63800000000000001</v>
      </c>
      <c r="E84" s="192"/>
      <c r="F84" s="53" t="s">
        <v>221</v>
      </c>
      <c r="G84" s="155">
        <v>1</v>
      </c>
      <c r="H84" s="155">
        <v>1</v>
      </c>
      <c r="I84" s="155">
        <v>1</v>
      </c>
      <c r="J84" s="132" t="s">
        <v>110</v>
      </c>
      <c r="K84" s="54"/>
      <c r="L84" s="132" t="s">
        <v>110</v>
      </c>
      <c r="M84" s="132" t="s">
        <v>110</v>
      </c>
      <c r="N84" s="132"/>
      <c r="O84" s="132"/>
    </row>
    <row r="85" spans="1:16" s="57" customFormat="1" ht="8.4" x14ac:dyDescent="0.15">
      <c r="A85" s="56"/>
      <c r="B85" s="162"/>
      <c r="C85" s="184" t="s">
        <v>49</v>
      </c>
      <c r="D85" s="198">
        <v>0.63800000000000001</v>
      </c>
      <c r="E85" s="192"/>
      <c r="F85" s="53" t="s">
        <v>221</v>
      </c>
      <c r="G85" s="155">
        <v>1100524.79</v>
      </c>
      <c r="H85" s="155">
        <v>1100524.79</v>
      </c>
      <c r="I85" s="155">
        <v>1100524.79</v>
      </c>
      <c r="J85" s="132" t="s">
        <v>110</v>
      </c>
      <c r="K85" s="54"/>
      <c r="L85" s="132" t="s">
        <v>110</v>
      </c>
      <c r="M85" s="132" t="s">
        <v>110</v>
      </c>
      <c r="N85" s="132"/>
      <c r="O85" s="132"/>
    </row>
    <row r="86" spans="1:16" s="57" customFormat="1" ht="8.4" x14ac:dyDescent="0.15">
      <c r="A86" s="56"/>
      <c r="B86" s="162"/>
      <c r="C86" s="184" t="s">
        <v>50</v>
      </c>
      <c r="D86" s="198">
        <v>0.63800000000000001</v>
      </c>
      <c r="E86" s="192"/>
      <c r="F86" s="53" t="s">
        <v>221</v>
      </c>
      <c r="G86" s="155">
        <v>110379.66</v>
      </c>
      <c r="H86" s="155">
        <v>110379.66</v>
      </c>
      <c r="I86" s="155">
        <v>110379.66</v>
      </c>
      <c r="J86" s="132">
        <v>172.05</v>
      </c>
      <c r="K86" s="54"/>
      <c r="L86" s="216">
        <f>SUM(J86+M86+N86+O86)</f>
        <v>289.96000000000004</v>
      </c>
      <c r="M86" s="132">
        <v>117.91</v>
      </c>
      <c r="N86" s="132"/>
      <c r="O86" s="132"/>
    </row>
    <row r="87" spans="1:16" s="57" customFormat="1" ht="8.4" x14ac:dyDescent="0.15">
      <c r="A87" s="56"/>
      <c r="B87" s="162"/>
      <c r="C87" s="184" t="s">
        <v>51</v>
      </c>
      <c r="D87" s="198">
        <v>0.63800000000000001</v>
      </c>
      <c r="E87" s="192"/>
      <c r="F87" s="53" t="s">
        <v>221</v>
      </c>
      <c r="G87" s="155">
        <v>234328.07</v>
      </c>
      <c r="H87" s="155">
        <v>234328.07</v>
      </c>
      <c r="I87" s="155">
        <v>234328.07</v>
      </c>
      <c r="J87" s="132" t="s">
        <v>110</v>
      </c>
      <c r="K87" s="54"/>
      <c r="L87" s="132" t="s">
        <v>110</v>
      </c>
      <c r="M87" s="132" t="s">
        <v>110</v>
      </c>
      <c r="N87" s="132"/>
      <c r="O87" s="132"/>
    </row>
    <row r="88" spans="1:16" s="57" customFormat="1" ht="8.4" x14ac:dyDescent="0.15">
      <c r="A88" s="56"/>
      <c r="B88" s="162"/>
      <c r="C88" s="184" t="s">
        <v>52</v>
      </c>
      <c r="D88" s="198">
        <v>0.63800000000000001</v>
      </c>
      <c r="E88" s="192"/>
      <c r="F88" s="53" t="s">
        <v>221</v>
      </c>
      <c r="G88" s="155">
        <v>37666.93</v>
      </c>
      <c r="H88" s="155">
        <v>37666.93</v>
      </c>
      <c r="I88" s="155">
        <v>37666.93</v>
      </c>
      <c r="J88" s="132">
        <v>59.58</v>
      </c>
      <c r="K88" s="54"/>
      <c r="L88" s="216">
        <f>SUM(J88+M88+N88+O88)</f>
        <v>103.28999999999999</v>
      </c>
      <c r="M88" s="132">
        <v>43.71</v>
      </c>
      <c r="N88" s="132"/>
      <c r="O88" s="132"/>
    </row>
    <row r="89" spans="1:16" s="57" customFormat="1" ht="8.4" x14ac:dyDescent="0.15">
      <c r="A89" s="56"/>
      <c r="B89" s="162"/>
      <c r="C89" s="184" t="s">
        <v>53</v>
      </c>
      <c r="D89" s="198">
        <v>0.63800000000000001</v>
      </c>
      <c r="E89" s="192"/>
      <c r="F89" s="53" t="s">
        <v>221</v>
      </c>
      <c r="G89" s="155">
        <v>364848.3</v>
      </c>
      <c r="H89" s="155">
        <v>364848.3</v>
      </c>
      <c r="I89" s="155">
        <v>364848.3</v>
      </c>
      <c r="J89" s="132">
        <v>577.04999999999995</v>
      </c>
      <c r="K89" s="55"/>
      <c r="L89" s="216">
        <f>SUM(J89+M89+N89+O89)</f>
        <v>1000.8799999999999</v>
      </c>
      <c r="M89" s="132">
        <v>423.83</v>
      </c>
      <c r="N89" s="132"/>
      <c r="O89" s="132"/>
      <c r="P89" s="52"/>
    </row>
    <row r="90" spans="1:16" s="52" customFormat="1" ht="8.4" x14ac:dyDescent="0.15">
      <c r="A90" s="51"/>
      <c r="B90" s="162"/>
      <c r="C90" s="184" t="s">
        <v>54</v>
      </c>
      <c r="D90" s="198">
        <v>0.63800000000000001</v>
      </c>
      <c r="E90" s="192"/>
      <c r="F90" s="53" t="s">
        <v>221</v>
      </c>
      <c r="G90" s="155">
        <v>5320.27</v>
      </c>
      <c r="H90" s="155">
        <v>5320.27</v>
      </c>
      <c r="I90" s="155">
        <v>5320.27</v>
      </c>
      <c r="J90" s="132" t="s">
        <v>110</v>
      </c>
      <c r="K90" s="54"/>
      <c r="L90" s="132" t="s">
        <v>110</v>
      </c>
      <c r="M90" s="132" t="s">
        <v>110</v>
      </c>
      <c r="N90" s="132"/>
      <c r="O90" s="132"/>
      <c r="P90" s="57"/>
    </row>
    <row r="91" spans="1:16" s="57" customFormat="1" ht="8.4" customHeight="1" x14ac:dyDescent="0.15">
      <c r="A91" s="56"/>
      <c r="B91" s="162"/>
      <c r="C91" s="184" t="s">
        <v>55</v>
      </c>
      <c r="D91" s="198">
        <v>0.63800000000000001</v>
      </c>
      <c r="E91" s="192"/>
      <c r="F91" s="53" t="s">
        <v>221</v>
      </c>
      <c r="G91" s="155">
        <v>177632.25</v>
      </c>
      <c r="H91" s="155">
        <v>177632.25</v>
      </c>
      <c r="I91" s="155">
        <v>177632.25</v>
      </c>
      <c r="J91" s="132">
        <v>545.41</v>
      </c>
      <c r="K91" s="55"/>
      <c r="L91" s="216">
        <f>SUM(J91+M91+N91+O91)</f>
        <v>1607.9099999999999</v>
      </c>
      <c r="M91" s="132">
        <v>1062.5</v>
      </c>
      <c r="N91" s="132"/>
      <c r="O91" s="132"/>
      <c r="P91" s="52"/>
    </row>
    <row r="92" spans="1:16" s="52" customFormat="1" ht="9.6" customHeight="1" x14ac:dyDescent="0.25">
      <c r="A92" s="51"/>
      <c r="B92" s="162"/>
      <c r="C92" s="184" t="s">
        <v>56</v>
      </c>
      <c r="D92" s="198">
        <v>0.63800000000000001</v>
      </c>
      <c r="E92" s="192"/>
      <c r="F92" s="53" t="s">
        <v>221</v>
      </c>
      <c r="G92" s="54">
        <v>53715.14</v>
      </c>
      <c r="H92" s="54">
        <v>53715.14</v>
      </c>
      <c r="I92" s="54">
        <v>53715.14</v>
      </c>
      <c r="J92" s="52">
        <v>84.95</v>
      </c>
      <c r="K92" s="54"/>
      <c r="L92" s="216">
        <f>SUM(J92+M92+N92+O92)</f>
        <v>145.96</v>
      </c>
      <c r="M92" s="52">
        <v>61.01</v>
      </c>
      <c r="N92" s="132"/>
      <c r="O92" s="132"/>
      <c r="P92"/>
    </row>
    <row r="93" spans="1:16" ht="13.8" thickBot="1" x14ac:dyDescent="0.3">
      <c r="A93" s="56"/>
      <c r="C93" s="186"/>
      <c r="D93" s="195"/>
      <c r="E93" s="57"/>
      <c r="F93" s="53"/>
      <c r="G93" s="222">
        <f>SUM(G71:G92)</f>
        <v>8287520.3399999999</v>
      </c>
      <c r="H93" s="222">
        <f>SUM(H71:H92)</f>
        <v>8287520.3399999999</v>
      </c>
      <c r="I93" s="222">
        <f>SUM(I71:I92)</f>
        <v>8287520.3399999999</v>
      </c>
      <c r="J93" s="223">
        <f>SUM(J71:J92)</f>
        <v>7421.57</v>
      </c>
      <c r="K93" s="224"/>
      <c r="L93" s="225">
        <f>SUM(J93+M93+N93+O93)</f>
        <v>13650.14</v>
      </c>
      <c r="M93" s="223">
        <f>SUM(M71:M92)</f>
        <v>6228.57</v>
      </c>
      <c r="N93" s="133"/>
      <c r="O93" s="133"/>
    </row>
    <row r="94" spans="1:16" x14ac:dyDescent="0.25">
      <c r="A94" s="56"/>
      <c r="C94" s="186"/>
      <c r="D94" s="195"/>
      <c r="E94" s="57"/>
      <c r="F94" s="53"/>
      <c r="G94" s="58"/>
      <c r="H94" s="234"/>
      <c r="I94" s="150"/>
      <c r="J94" s="132"/>
      <c r="K94" s="54"/>
      <c r="L94" s="216"/>
      <c r="M94" s="132"/>
      <c r="N94" s="132"/>
      <c r="O94" s="132"/>
    </row>
    <row r="95" spans="1:16" ht="13.8" thickBot="1" x14ac:dyDescent="0.3">
      <c r="A95" s="56"/>
      <c r="C95" s="187"/>
      <c r="D95" s="201"/>
      <c r="E95" s="124"/>
      <c r="F95" s="126"/>
      <c r="G95" s="204">
        <v>111309154.58</v>
      </c>
      <c r="H95" s="235">
        <v>111421526.34</v>
      </c>
      <c r="I95" s="205">
        <v>111294306.61</v>
      </c>
      <c r="J95" s="207">
        <v>160809.67000000001</v>
      </c>
      <c r="K95" s="206"/>
      <c r="L95" s="217">
        <f>SUM(J95+M95+N95+O95)</f>
        <v>238013.83000000002</v>
      </c>
      <c r="M95" s="207">
        <v>77204.160000000003</v>
      </c>
      <c r="N95" s="207"/>
      <c r="O95" s="207"/>
    </row>
    <row r="96" spans="1:16" ht="13.8" thickTop="1" x14ac:dyDescent="0.25">
      <c r="A96" s="124" t="s">
        <v>57</v>
      </c>
      <c r="D96" s="195"/>
      <c r="F96" s="59"/>
      <c r="N96" s="131"/>
    </row>
    <row r="97" spans="1:15" x14ac:dyDescent="0.25">
      <c r="C97" s="179"/>
      <c r="D97" s="191"/>
      <c r="E97" s="87"/>
      <c r="F97" s="86"/>
      <c r="G97" s="30"/>
      <c r="H97" s="230"/>
      <c r="I97" s="28"/>
      <c r="K97" s="31"/>
      <c r="L97" s="174"/>
    </row>
    <row r="98" spans="1:15" x14ac:dyDescent="0.25">
      <c r="A98" s="42"/>
    </row>
    <row r="99" spans="1:15" x14ac:dyDescent="0.25">
      <c r="C99" s="184"/>
      <c r="D99" s="195"/>
      <c r="E99" s="57"/>
      <c r="F99" s="53"/>
      <c r="G99" s="90"/>
      <c r="H99" s="234"/>
      <c r="I99" s="89"/>
      <c r="J99" s="132"/>
      <c r="M99" s="132"/>
      <c r="O99" s="132"/>
    </row>
    <row r="100" spans="1:15" x14ac:dyDescent="0.25">
      <c r="A100" s="56"/>
      <c r="C100" s="184"/>
      <c r="D100" s="195"/>
      <c r="E100" s="57"/>
      <c r="F100" s="53"/>
      <c r="G100" s="90"/>
      <c r="H100" s="234"/>
      <c r="I100" s="89"/>
      <c r="J100" s="132"/>
      <c r="M100" s="132"/>
      <c r="O100" s="132"/>
    </row>
    <row r="101" spans="1:15" x14ac:dyDescent="0.25">
      <c r="A101" s="56"/>
      <c r="C101" s="184"/>
      <c r="D101" s="195"/>
      <c r="E101" s="57"/>
      <c r="F101" s="53"/>
      <c r="G101" s="90"/>
      <c r="H101" s="234"/>
      <c r="I101" s="89"/>
      <c r="J101" s="132"/>
      <c r="M101" s="132"/>
      <c r="O101" s="132"/>
    </row>
    <row r="102" spans="1:15" x14ac:dyDescent="0.25">
      <c r="A102" s="56"/>
      <c r="C102" s="184"/>
      <c r="D102" s="195"/>
      <c r="J102" s="132"/>
      <c r="M102" s="132"/>
      <c r="O102" s="132"/>
    </row>
  </sheetData>
  <phoneticPr fontId="5" type="noConversion"/>
  <pageMargins left="0" right="0" top="0.73402777799999996" bottom="0.5" header="0.5" footer="0.5"/>
  <pageSetup paperSize="5" scale="91" firstPageNumber="2" orientation="landscape" useFirstPageNumber="1" horizontalDpi="300" verticalDpi="300" r:id="rId1"/>
  <headerFooter alignWithMargins="0">
    <oddHeader>&amp;CTaylor County
Security Holdings</oddHeader>
    <oddFooter>&amp;C&amp;P</oddFooter>
  </headerFooter>
  <rowBreaks count="1" manualBreakCount="1">
    <brk id="44" max="16383" man="1"/>
  </rowBreaks>
  <cellWatches>
    <cellWatch r="C4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4"/>
  <sheetViews>
    <sheetView zoomScaleNormal="100" workbookViewId="0">
      <selection activeCell="L76" sqref="L76"/>
    </sheetView>
  </sheetViews>
  <sheetFormatPr defaultColWidth="9.109375" defaultRowHeight="13.2" outlineLevelRow="1" x14ac:dyDescent="0.25"/>
  <cols>
    <col min="1" max="1" width="21.6640625" style="60" customWidth="1"/>
    <col min="2" max="2" width="15" style="60" customWidth="1"/>
    <col min="3" max="3" width="11.5546875" style="63" customWidth="1"/>
    <col min="4" max="4" width="11.5546875" style="93" customWidth="1"/>
    <col min="5" max="5" width="2.33203125" style="60" customWidth="1"/>
    <col min="6" max="6" width="15.109375" style="22" bestFit="1" customWidth="1"/>
    <col min="7" max="7" width="8.109375" style="61" customWidth="1"/>
    <col min="8" max="8" width="15" style="22" customWidth="1"/>
    <col min="9" max="9" width="1.5546875" style="64" customWidth="1"/>
    <col min="10" max="10" width="16.109375" style="22" bestFit="1" customWidth="1"/>
    <col min="11" max="11" width="9.44140625" style="61" bestFit="1" customWidth="1"/>
    <col min="12" max="12" width="17.5546875" style="22" customWidth="1"/>
    <col min="13" max="13" width="1.44140625" style="22" customWidth="1"/>
    <col min="14" max="14" width="16.33203125" style="121" customWidth="1"/>
    <col min="15" max="16384" width="9.109375" style="84"/>
  </cols>
  <sheetData>
    <row r="1" spans="1:256" x14ac:dyDescent="0.25">
      <c r="A1"/>
      <c r="B1" s="62"/>
      <c r="I1" s="119"/>
      <c r="M1" s="117"/>
    </row>
    <row r="2" spans="1:256" s="101" customFormat="1" x14ac:dyDescent="0.25">
      <c r="B2" s="105"/>
      <c r="C2" s="100"/>
      <c r="D2" s="99"/>
      <c r="E2" s="99"/>
      <c r="F2" s="71"/>
      <c r="G2" s="108">
        <v>42705</v>
      </c>
      <c r="H2" s="71"/>
      <c r="I2" s="114"/>
      <c r="J2" s="71"/>
      <c r="K2" s="108">
        <v>42825</v>
      </c>
      <c r="L2" s="71"/>
      <c r="M2" s="114"/>
      <c r="N2" s="121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109"/>
      <c r="CD2" s="109"/>
      <c r="CE2" s="109"/>
      <c r="CF2" s="109"/>
      <c r="CG2" s="109"/>
      <c r="CH2" s="109"/>
      <c r="CI2" s="109"/>
      <c r="CJ2" s="109"/>
      <c r="CK2" s="109"/>
      <c r="CL2" s="109"/>
      <c r="CM2" s="109"/>
      <c r="CN2" s="109"/>
      <c r="CO2" s="109"/>
      <c r="CP2" s="109"/>
      <c r="CQ2" s="109"/>
      <c r="CR2" s="109"/>
      <c r="CS2" s="109"/>
      <c r="CT2" s="109"/>
      <c r="CU2" s="109"/>
      <c r="CV2" s="109"/>
      <c r="CW2" s="109"/>
      <c r="CX2" s="109"/>
      <c r="CY2" s="109"/>
      <c r="CZ2" s="109"/>
      <c r="DA2" s="109"/>
      <c r="DB2" s="109"/>
      <c r="DC2" s="109"/>
      <c r="DD2" s="109"/>
      <c r="DE2" s="109"/>
      <c r="DF2" s="109"/>
      <c r="DG2" s="109"/>
      <c r="DH2" s="109"/>
      <c r="DI2" s="109"/>
      <c r="DJ2" s="109"/>
      <c r="DK2" s="109"/>
      <c r="DL2" s="109"/>
      <c r="DM2" s="109"/>
      <c r="DN2" s="109"/>
      <c r="DO2" s="109"/>
      <c r="DP2" s="109"/>
      <c r="DQ2" s="109"/>
      <c r="DR2" s="109"/>
      <c r="DS2" s="109"/>
      <c r="DT2" s="109"/>
      <c r="DU2" s="109"/>
      <c r="DV2" s="109"/>
      <c r="DW2" s="109"/>
      <c r="DX2" s="109"/>
      <c r="DY2" s="109"/>
      <c r="DZ2" s="109"/>
      <c r="EA2" s="109"/>
      <c r="EB2" s="109"/>
      <c r="EC2" s="109"/>
      <c r="ED2" s="109"/>
      <c r="EE2" s="109"/>
      <c r="EF2" s="109"/>
      <c r="EG2" s="109"/>
      <c r="EH2" s="109"/>
      <c r="EI2" s="109"/>
      <c r="EJ2" s="109"/>
      <c r="EK2" s="109"/>
      <c r="EL2" s="109"/>
      <c r="EM2" s="109"/>
      <c r="EN2" s="109"/>
      <c r="EO2" s="109"/>
      <c r="EP2" s="109"/>
      <c r="EQ2" s="109"/>
      <c r="ER2" s="109"/>
      <c r="ES2" s="109"/>
      <c r="ET2" s="109"/>
      <c r="EU2" s="109"/>
      <c r="EV2" s="109"/>
      <c r="EW2" s="109"/>
      <c r="EX2" s="109"/>
      <c r="EY2" s="109"/>
      <c r="EZ2" s="109"/>
      <c r="FA2" s="109"/>
      <c r="FB2" s="109"/>
      <c r="FC2" s="109"/>
      <c r="FD2" s="109"/>
      <c r="FE2" s="109"/>
      <c r="FF2" s="109"/>
      <c r="FG2" s="109"/>
      <c r="FH2" s="109"/>
      <c r="FI2" s="109"/>
      <c r="FJ2" s="109"/>
      <c r="FK2" s="109"/>
      <c r="FL2" s="109"/>
      <c r="FM2" s="109"/>
      <c r="FN2" s="109"/>
      <c r="FO2" s="109"/>
      <c r="FP2" s="109"/>
      <c r="FQ2" s="109"/>
      <c r="FR2" s="109"/>
      <c r="FS2" s="109"/>
      <c r="FT2" s="109"/>
      <c r="FU2" s="109"/>
      <c r="FV2" s="109"/>
      <c r="FW2" s="109"/>
      <c r="FX2" s="109"/>
      <c r="FY2" s="109"/>
      <c r="FZ2" s="109"/>
      <c r="GA2" s="109"/>
      <c r="GB2" s="109"/>
      <c r="GC2" s="109"/>
      <c r="GD2" s="109"/>
      <c r="GE2" s="109"/>
      <c r="GF2" s="109"/>
      <c r="GG2" s="109"/>
      <c r="GH2" s="109"/>
      <c r="GI2" s="109"/>
      <c r="GJ2" s="109"/>
      <c r="GK2" s="109"/>
      <c r="GL2" s="109"/>
      <c r="GM2" s="109"/>
      <c r="GN2" s="109"/>
      <c r="GO2" s="109"/>
      <c r="GP2" s="109"/>
      <c r="GQ2" s="109"/>
      <c r="GR2" s="109"/>
      <c r="GS2" s="109"/>
      <c r="GT2" s="109"/>
      <c r="GU2" s="109"/>
      <c r="GV2" s="109"/>
      <c r="GW2" s="109"/>
      <c r="GX2" s="109"/>
      <c r="GY2" s="109"/>
      <c r="GZ2" s="109"/>
      <c r="HA2" s="109"/>
      <c r="HB2" s="109"/>
      <c r="HC2" s="109"/>
      <c r="HD2" s="109"/>
      <c r="HE2" s="109"/>
      <c r="HF2" s="109"/>
      <c r="HG2" s="109"/>
      <c r="HH2" s="109"/>
      <c r="HI2" s="109"/>
      <c r="HJ2" s="109"/>
      <c r="HK2" s="109"/>
      <c r="HL2" s="109"/>
      <c r="HM2" s="109"/>
      <c r="HN2" s="109"/>
      <c r="HO2" s="109"/>
      <c r="HP2" s="109"/>
      <c r="HQ2" s="109"/>
      <c r="HR2" s="109"/>
      <c r="HS2" s="109"/>
      <c r="HT2" s="109"/>
      <c r="HU2" s="109"/>
      <c r="HV2" s="109"/>
      <c r="HW2" s="109"/>
      <c r="HX2" s="109"/>
      <c r="HY2" s="109"/>
      <c r="HZ2" s="109"/>
      <c r="IA2" s="109"/>
      <c r="IB2" s="109"/>
      <c r="IC2" s="109"/>
      <c r="ID2" s="109"/>
      <c r="IE2" s="109"/>
      <c r="IF2" s="109"/>
      <c r="IG2" s="109"/>
      <c r="IH2" s="109"/>
      <c r="II2" s="109"/>
      <c r="IJ2" s="109"/>
      <c r="IK2" s="109"/>
      <c r="IL2" s="109"/>
      <c r="IM2" s="109"/>
      <c r="IN2" s="109"/>
      <c r="IO2" s="109"/>
      <c r="IP2" s="109"/>
      <c r="IQ2" s="109"/>
      <c r="IR2" s="109"/>
      <c r="IS2" s="109"/>
      <c r="IT2" s="109"/>
      <c r="IU2" s="109"/>
      <c r="IV2" s="109"/>
    </row>
    <row r="3" spans="1:256" s="101" customFormat="1" x14ac:dyDescent="0.25">
      <c r="A3" s="99"/>
      <c r="B3" s="99"/>
      <c r="C3" s="100"/>
      <c r="D3" s="99"/>
      <c r="E3" s="99"/>
      <c r="F3" s="71"/>
      <c r="G3" s="102"/>
      <c r="H3" s="71"/>
      <c r="I3" s="114"/>
      <c r="J3" s="71"/>
      <c r="K3" s="102"/>
      <c r="L3" s="71"/>
      <c r="M3" s="114"/>
      <c r="N3" s="121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09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09"/>
      <c r="DD3" s="109"/>
      <c r="DE3" s="109"/>
      <c r="DF3" s="109"/>
      <c r="DG3" s="109"/>
      <c r="DH3" s="109"/>
      <c r="DI3" s="109"/>
      <c r="DJ3" s="109"/>
      <c r="DK3" s="109"/>
      <c r="DL3" s="109"/>
      <c r="DM3" s="109"/>
      <c r="DN3" s="109"/>
      <c r="DO3" s="109"/>
      <c r="DP3" s="109"/>
      <c r="DQ3" s="109"/>
      <c r="DR3" s="109"/>
      <c r="DS3" s="109"/>
      <c r="DT3" s="109"/>
      <c r="DU3" s="109"/>
      <c r="DV3" s="109"/>
      <c r="DW3" s="109"/>
      <c r="DX3" s="109"/>
      <c r="DY3" s="109"/>
      <c r="DZ3" s="109"/>
      <c r="EA3" s="109"/>
      <c r="EB3" s="109"/>
      <c r="EC3" s="109"/>
      <c r="ED3" s="109"/>
      <c r="EE3" s="109"/>
      <c r="EF3" s="109"/>
      <c r="EG3" s="109"/>
      <c r="EH3" s="109"/>
      <c r="EI3" s="109"/>
      <c r="EJ3" s="109"/>
      <c r="EK3" s="109"/>
      <c r="EL3" s="109"/>
      <c r="EM3" s="109"/>
      <c r="EN3" s="109"/>
      <c r="EO3" s="109"/>
      <c r="EP3" s="109"/>
      <c r="EQ3" s="109"/>
      <c r="ER3" s="109"/>
      <c r="ES3" s="109"/>
      <c r="ET3" s="109"/>
      <c r="EU3" s="109"/>
      <c r="EV3" s="109"/>
      <c r="EW3" s="109"/>
      <c r="EX3" s="109"/>
      <c r="EY3" s="109"/>
      <c r="EZ3" s="109"/>
      <c r="FA3" s="109"/>
      <c r="FB3" s="109"/>
      <c r="FC3" s="109"/>
      <c r="FD3" s="109"/>
      <c r="FE3" s="109"/>
      <c r="FF3" s="109"/>
      <c r="FG3" s="109"/>
      <c r="FH3" s="109"/>
      <c r="FI3" s="109"/>
      <c r="FJ3" s="109"/>
      <c r="FK3" s="109"/>
      <c r="FL3" s="109"/>
      <c r="FM3" s="109"/>
      <c r="FN3" s="109"/>
      <c r="FO3" s="109"/>
      <c r="FP3" s="109"/>
      <c r="FQ3" s="109"/>
      <c r="FR3" s="109"/>
      <c r="FS3" s="109"/>
      <c r="FT3" s="109"/>
      <c r="FU3" s="109"/>
      <c r="FV3" s="109"/>
      <c r="FW3" s="109"/>
      <c r="FX3" s="109"/>
      <c r="FY3" s="109"/>
      <c r="FZ3" s="109"/>
      <c r="GA3" s="109"/>
      <c r="GB3" s="109"/>
      <c r="GC3" s="109"/>
      <c r="GD3" s="109"/>
      <c r="GE3" s="109"/>
      <c r="GF3" s="109"/>
      <c r="GG3" s="109"/>
      <c r="GH3" s="109"/>
      <c r="GI3" s="109"/>
      <c r="GJ3" s="109"/>
      <c r="GK3" s="109"/>
      <c r="GL3" s="109"/>
      <c r="GM3" s="109"/>
      <c r="GN3" s="109"/>
      <c r="GO3" s="109"/>
      <c r="GP3" s="109"/>
      <c r="GQ3" s="109"/>
      <c r="GR3" s="109"/>
      <c r="GS3" s="109"/>
      <c r="GT3" s="109"/>
      <c r="GU3" s="109"/>
      <c r="GV3" s="109"/>
      <c r="GW3" s="109"/>
      <c r="GX3" s="109"/>
      <c r="GY3" s="109"/>
      <c r="GZ3" s="109"/>
      <c r="HA3" s="109"/>
      <c r="HB3" s="109"/>
      <c r="HC3" s="109"/>
      <c r="HD3" s="109"/>
      <c r="HE3" s="109"/>
      <c r="HF3" s="109"/>
      <c r="HG3" s="109"/>
      <c r="HH3" s="109"/>
      <c r="HI3" s="109"/>
      <c r="HJ3" s="109"/>
      <c r="HK3" s="109"/>
      <c r="HL3" s="109"/>
      <c r="HM3" s="109"/>
      <c r="HN3" s="109"/>
      <c r="HO3" s="109"/>
      <c r="HP3" s="109"/>
      <c r="HQ3" s="109"/>
      <c r="HR3" s="109"/>
      <c r="HS3" s="109"/>
      <c r="HT3" s="109"/>
      <c r="HU3" s="109"/>
      <c r="HV3" s="109"/>
      <c r="HW3" s="109"/>
      <c r="HX3" s="109"/>
      <c r="HY3" s="109"/>
      <c r="HZ3" s="109"/>
      <c r="IA3" s="109"/>
      <c r="IB3" s="109"/>
      <c r="IC3" s="109"/>
      <c r="ID3" s="109"/>
      <c r="IE3" s="109"/>
      <c r="IF3" s="109"/>
      <c r="IG3" s="109"/>
      <c r="IH3" s="109"/>
      <c r="II3" s="109"/>
      <c r="IJ3" s="109"/>
      <c r="IK3" s="109"/>
      <c r="IL3" s="109"/>
      <c r="IM3" s="109"/>
      <c r="IN3" s="109"/>
      <c r="IO3" s="109"/>
      <c r="IP3" s="109"/>
      <c r="IQ3" s="109"/>
      <c r="IR3" s="109"/>
      <c r="IS3" s="109"/>
      <c r="IT3" s="109"/>
      <c r="IU3" s="109"/>
      <c r="IV3" s="109"/>
    </row>
    <row r="4" spans="1:256" s="101" customFormat="1" x14ac:dyDescent="0.25">
      <c r="A4" s="99" t="s">
        <v>58</v>
      </c>
      <c r="B4" s="106" t="s">
        <v>20</v>
      </c>
      <c r="C4" s="100" t="s">
        <v>21</v>
      </c>
      <c r="D4" s="99" t="s">
        <v>59</v>
      </c>
      <c r="E4" s="99"/>
      <c r="F4" s="71" t="s">
        <v>60</v>
      </c>
      <c r="G4" s="102" t="s">
        <v>61</v>
      </c>
      <c r="H4" s="71"/>
      <c r="I4" s="114"/>
      <c r="J4" s="71" t="s">
        <v>60</v>
      </c>
      <c r="K4" s="102" t="s">
        <v>61</v>
      </c>
      <c r="L4" s="71"/>
      <c r="M4" s="114"/>
      <c r="N4" s="121" t="s">
        <v>62</v>
      </c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09"/>
      <c r="IR4" s="109"/>
      <c r="IS4" s="109"/>
      <c r="IT4" s="109"/>
      <c r="IU4" s="109"/>
      <c r="IV4" s="109"/>
    </row>
    <row r="5" spans="1:256" s="101" customFormat="1" ht="13.5" customHeight="1" x14ac:dyDescent="0.25">
      <c r="A5" s="99"/>
      <c r="B5" s="106" t="s">
        <v>28</v>
      </c>
      <c r="C5" s="100" t="s">
        <v>29</v>
      </c>
      <c r="D5" s="99" t="s">
        <v>63</v>
      </c>
      <c r="E5" s="99"/>
      <c r="F5" s="71" t="s">
        <v>64</v>
      </c>
      <c r="G5" s="102" t="s">
        <v>65</v>
      </c>
      <c r="H5" s="71" t="s">
        <v>66</v>
      </c>
      <c r="I5" s="114"/>
      <c r="J5" s="71" t="s">
        <v>64</v>
      </c>
      <c r="K5" s="102" t="s">
        <v>65</v>
      </c>
      <c r="L5" s="71" t="s">
        <v>66</v>
      </c>
      <c r="M5" s="114"/>
      <c r="N5" s="121" t="s">
        <v>18</v>
      </c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09"/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09"/>
      <c r="IU5" s="109"/>
      <c r="IV5" s="109"/>
    </row>
    <row r="6" spans="1:256" s="101" customFormat="1" ht="5.25" customHeight="1" x14ac:dyDescent="0.25">
      <c r="A6" s="111"/>
      <c r="B6" s="112"/>
      <c r="C6" s="113"/>
      <c r="D6" s="111"/>
      <c r="E6" s="111"/>
      <c r="F6" s="114"/>
      <c r="G6" s="120"/>
      <c r="H6" s="114"/>
      <c r="I6" s="114"/>
      <c r="J6" s="114"/>
      <c r="K6" s="120"/>
      <c r="L6" s="114"/>
      <c r="M6" s="114"/>
      <c r="N6" s="122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09"/>
      <c r="EN6" s="109"/>
      <c r="EO6" s="109"/>
      <c r="EP6" s="109"/>
      <c r="EQ6" s="109"/>
      <c r="ER6" s="109"/>
      <c r="ES6" s="109"/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  <c r="FM6" s="109"/>
      <c r="FN6" s="109"/>
      <c r="FO6" s="109"/>
      <c r="FP6" s="109"/>
      <c r="FQ6" s="109"/>
      <c r="FR6" s="109"/>
      <c r="FS6" s="109"/>
      <c r="FT6" s="109"/>
      <c r="FU6" s="109"/>
      <c r="FV6" s="109"/>
      <c r="FW6" s="109"/>
      <c r="FX6" s="109"/>
      <c r="FY6" s="109"/>
      <c r="FZ6" s="109"/>
      <c r="GA6" s="109"/>
      <c r="GB6" s="109"/>
      <c r="GC6" s="109"/>
      <c r="GD6" s="109"/>
      <c r="GE6" s="109"/>
      <c r="GF6" s="109"/>
      <c r="GG6" s="109"/>
      <c r="GH6" s="109"/>
      <c r="GI6" s="109"/>
      <c r="GJ6" s="109"/>
      <c r="GK6" s="109"/>
      <c r="GL6" s="109"/>
      <c r="GM6" s="109"/>
      <c r="GN6" s="109"/>
      <c r="GO6" s="109"/>
      <c r="GP6" s="109"/>
      <c r="GQ6" s="109"/>
      <c r="GR6" s="109"/>
      <c r="GS6" s="109"/>
      <c r="GT6" s="109"/>
      <c r="GU6" s="109"/>
      <c r="GV6" s="109"/>
      <c r="GW6" s="109"/>
      <c r="GX6" s="109"/>
      <c r="GY6" s="109"/>
      <c r="GZ6" s="109"/>
      <c r="HA6" s="109"/>
      <c r="HB6" s="109"/>
      <c r="HC6" s="109"/>
      <c r="HD6" s="109"/>
      <c r="HE6" s="109"/>
      <c r="HF6" s="109"/>
      <c r="HG6" s="109"/>
      <c r="HH6" s="109"/>
      <c r="HI6" s="109"/>
      <c r="HJ6" s="109"/>
      <c r="HK6" s="109"/>
      <c r="HL6" s="109"/>
      <c r="HM6" s="109"/>
      <c r="HN6" s="109"/>
      <c r="HO6" s="109"/>
      <c r="HP6" s="109"/>
      <c r="HQ6" s="109"/>
      <c r="HR6" s="109"/>
      <c r="HS6" s="109"/>
      <c r="HT6" s="109"/>
      <c r="HU6" s="109"/>
      <c r="HV6" s="109"/>
      <c r="HW6" s="109"/>
      <c r="HX6" s="109"/>
      <c r="HY6" s="109"/>
      <c r="HZ6" s="109"/>
      <c r="IA6" s="109"/>
      <c r="IB6" s="109"/>
      <c r="IC6" s="109"/>
      <c r="ID6" s="109"/>
      <c r="IE6" s="109"/>
      <c r="IF6" s="109"/>
      <c r="IG6" s="109"/>
      <c r="IH6" s="109"/>
      <c r="II6" s="109"/>
      <c r="IJ6" s="109"/>
      <c r="IK6" s="109"/>
      <c r="IL6" s="109"/>
      <c r="IM6" s="109"/>
      <c r="IN6" s="109"/>
      <c r="IO6" s="109"/>
      <c r="IP6" s="109"/>
      <c r="IQ6" s="109"/>
      <c r="IR6" s="109"/>
      <c r="IS6" s="109"/>
      <c r="IT6" s="109"/>
      <c r="IU6" s="109"/>
      <c r="IV6" s="109"/>
    </row>
    <row r="7" spans="1:256" s="14" customFormat="1" outlineLevel="1" x14ac:dyDescent="0.25">
      <c r="A7" s="43" t="s">
        <v>36</v>
      </c>
      <c r="B7" s="43" t="s">
        <v>112</v>
      </c>
      <c r="C7" s="80"/>
      <c r="D7" s="94">
        <v>42825</v>
      </c>
      <c r="E7" s="65"/>
      <c r="F7" s="22">
        <v>6704140.8399999999</v>
      </c>
      <c r="G7" s="159">
        <f>+H7/F7</f>
        <v>1</v>
      </c>
      <c r="H7" s="22">
        <v>6704140.8399999999</v>
      </c>
      <c r="I7" s="119" t="s">
        <v>68</v>
      </c>
      <c r="J7" s="22">
        <v>11496975.890000001</v>
      </c>
      <c r="K7" s="159">
        <f>+L7/J7</f>
        <v>1</v>
      </c>
      <c r="L7" s="22">
        <v>11496975.890000001</v>
      </c>
      <c r="M7" s="117"/>
      <c r="N7" s="242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</row>
    <row r="8" spans="1:256" s="14" customFormat="1" outlineLevel="1" x14ac:dyDescent="0.25">
      <c r="A8" s="43"/>
      <c r="B8" s="43" t="s">
        <v>67</v>
      </c>
      <c r="C8" s="80"/>
      <c r="D8" s="94">
        <v>42825</v>
      </c>
      <c r="E8" s="65"/>
      <c r="F8" s="22">
        <v>800</v>
      </c>
      <c r="G8" s="159">
        <f t="shared" ref="G8:G10" si="0">+H8/F8</f>
        <v>1</v>
      </c>
      <c r="H8" s="22">
        <v>800</v>
      </c>
      <c r="I8" s="119" t="s">
        <v>68</v>
      </c>
      <c r="J8" s="22">
        <v>800</v>
      </c>
      <c r="K8" s="159">
        <f t="shared" ref="K8:K10" si="1">+L8/J8</f>
        <v>1</v>
      </c>
      <c r="L8" s="22">
        <v>800</v>
      </c>
      <c r="M8" s="117"/>
      <c r="N8" s="242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</row>
    <row r="9" spans="1:256" s="14" customFormat="1" outlineLevel="1" x14ac:dyDescent="0.25">
      <c r="A9" s="43"/>
      <c r="B9" s="43" t="s">
        <v>210</v>
      </c>
      <c r="C9" s="80"/>
      <c r="D9" s="94">
        <v>42825</v>
      </c>
      <c r="E9" s="65"/>
      <c r="F9" s="22">
        <v>16000000</v>
      </c>
      <c r="G9" s="159">
        <f t="shared" si="0"/>
        <v>1</v>
      </c>
      <c r="H9" s="22">
        <v>16000000</v>
      </c>
      <c r="I9" s="119" t="s">
        <v>68</v>
      </c>
      <c r="J9" s="22">
        <v>16000000</v>
      </c>
      <c r="K9" s="159">
        <f t="shared" si="1"/>
        <v>1</v>
      </c>
      <c r="L9" s="22">
        <v>16000000</v>
      </c>
      <c r="M9" s="117"/>
      <c r="N9" s="242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</row>
    <row r="10" spans="1:256" s="14" customFormat="1" outlineLevel="1" x14ac:dyDescent="0.25">
      <c r="A10" s="43"/>
      <c r="B10" s="43" t="s">
        <v>211</v>
      </c>
      <c r="C10" s="80"/>
      <c r="D10" s="94">
        <v>42825</v>
      </c>
      <c r="E10" s="65"/>
      <c r="F10" s="22">
        <v>3009222.02</v>
      </c>
      <c r="G10" s="159">
        <f t="shared" si="0"/>
        <v>1</v>
      </c>
      <c r="H10" s="22">
        <v>3009222.02</v>
      </c>
      <c r="I10" s="119" t="s">
        <v>68</v>
      </c>
      <c r="J10" s="22">
        <v>3013317.23</v>
      </c>
      <c r="K10" s="159">
        <f t="shared" si="1"/>
        <v>1</v>
      </c>
      <c r="L10" s="22">
        <v>3013317.23</v>
      </c>
      <c r="M10" s="117"/>
      <c r="N10" s="242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</row>
    <row r="11" spans="1:256" s="14" customFormat="1" ht="12" customHeight="1" outlineLevel="1" x14ac:dyDescent="0.25">
      <c r="A11" s="43"/>
      <c r="B11" s="66" t="s">
        <v>120</v>
      </c>
      <c r="C11" s="88" t="s">
        <v>118</v>
      </c>
      <c r="D11" s="67">
        <v>42765</v>
      </c>
      <c r="E11" s="65"/>
      <c r="F11" s="22">
        <v>248000</v>
      </c>
      <c r="G11" s="160">
        <f t="shared" ref="G11:G32" si="2">H11/F11</f>
        <v>1.00024</v>
      </c>
      <c r="H11" s="22">
        <v>248059.51999999999</v>
      </c>
      <c r="I11" s="119" t="s">
        <v>68</v>
      </c>
      <c r="J11" s="22">
        <v>0</v>
      </c>
      <c r="K11" s="160"/>
      <c r="L11" s="22">
        <v>0</v>
      </c>
      <c r="M11" s="117"/>
      <c r="N11" s="242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</row>
    <row r="12" spans="1:256" s="14" customFormat="1" ht="12" customHeight="1" outlineLevel="1" x14ac:dyDescent="0.25">
      <c r="A12" s="43"/>
      <c r="B12" s="66" t="s">
        <v>129</v>
      </c>
      <c r="C12" s="88" t="s">
        <v>121</v>
      </c>
      <c r="D12" s="67">
        <v>39128</v>
      </c>
      <c r="E12" s="65"/>
      <c r="F12" s="22">
        <v>1000000</v>
      </c>
      <c r="G12" s="160">
        <f t="shared" si="2"/>
        <v>1.0001100000000001</v>
      </c>
      <c r="H12" s="22">
        <v>1000110</v>
      </c>
      <c r="I12" s="119" t="s">
        <v>68</v>
      </c>
      <c r="J12" s="22">
        <v>0</v>
      </c>
      <c r="K12" s="160"/>
      <c r="L12" s="22">
        <v>0</v>
      </c>
      <c r="M12" s="117"/>
      <c r="N12" s="242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</row>
    <row r="13" spans="1:256" s="14" customFormat="1" outlineLevel="1" x14ac:dyDescent="0.25">
      <c r="A13" s="43"/>
      <c r="B13" s="43" t="s">
        <v>166</v>
      </c>
      <c r="C13" s="80" t="s">
        <v>141</v>
      </c>
      <c r="D13" s="94">
        <v>42856</v>
      </c>
      <c r="E13" s="65"/>
      <c r="F13" s="22">
        <v>2000000</v>
      </c>
      <c r="G13" s="160">
        <f t="shared" si="2"/>
        <v>1.0088699999999999</v>
      </c>
      <c r="H13" s="22">
        <v>2017740</v>
      </c>
      <c r="I13" s="119" t="s">
        <v>68</v>
      </c>
      <c r="J13" s="22">
        <v>2000000</v>
      </c>
      <c r="K13" s="160">
        <f t="shared" ref="K13:K74" si="3">L13/J13</f>
        <v>1.00204</v>
      </c>
      <c r="L13" s="22">
        <v>2004080</v>
      </c>
      <c r="M13" s="117"/>
      <c r="N13" s="242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</row>
    <row r="14" spans="1:256" s="14" customFormat="1" ht="12" customHeight="1" outlineLevel="1" x14ac:dyDescent="0.25">
      <c r="A14" s="43"/>
      <c r="B14" s="66" t="s">
        <v>130</v>
      </c>
      <c r="C14" s="88" t="s">
        <v>122</v>
      </c>
      <c r="D14" s="67">
        <v>42933</v>
      </c>
      <c r="E14" s="65"/>
      <c r="F14" s="22">
        <v>248000</v>
      </c>
      <c r="G14" s="160">
        <f t="shared" si="2"/>
        <v>1.0012300000000001</v>
      </c>
      <c r="H14" s="22">
        <v>248305.04</v>
      </c>
      <c r="I14" s="119" t="s">
        <v>68</v>
      </c>
      <c r="J14" s="22">
        <v>248000</v>
      </c>
      <c r="K14" s="160">
        <f t="shared" si="3"/>
        <v>1.0007070161290323</v>
      </c>
      <c r="L14" s="22">
        <v>248175.34</v>
      </c>
      <c r="M14" s="117"/>
      <c r="N14" s="242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</row>
    <row r="15" spans="1:256" s="14" customFormat="1" ht="12" customHeight="1" outlineLevel="1" x14ac:dyDescent="0.25">
      <c r="A15" s="43"/>
      <c r="B15" s="66" t="s">
        <v>131</v>
      </c>
      <c r="C15" s="88" t="s">
        <v>123</v>
      </c>
      <c r="D15" s="67">
        <v>42940</v>
      </c>
      <c r="E15" s="65"/>
      <c r="F15" s="22">
        <v>248000</v>
      </c>
      <c r="G15" s="160">
        <f t="shared" si="2"/>
        <v>1.0012070161290323</v>
      </c>
      <c r="H15" s="22">
        <v>248299.34</v>
      </c>
      <c r="I15" s="119" t="s">
        <v>68</v>
      </c>
      <c r="J15" s="22">
        <v>248000</v>
      </c>
      <c r="K15" s="160">
        <f t="shared" si="3"/>
        <v>1.0007370161290323</v>
      </c>
      <c r="L15" s="22">
        <v>248182.78</v>
      </c>
      <c r="M15" s="117"/>
      <c r="N15" s="242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</row>
    <row r="16" spans="1:256" s="14" customFormat="1" ht="12" customHeight="1" outlineLevel="1" x14ac:dyDescent="0.25">
      <c r="A16" s="43"/>
      <c r="B16" s="66" t="s">
        <v>132</v>
      </c>
      <c r="C16" s="88" t="s">
        <v>124</v>
      </c>
      <c r="D16" s="67">
        <v>42947</v>
      </c>
      <c r="E16" s="65"/>
      <c r="F16" s="22">
        <v>248000</v>
      </c>
      <c r="G16" s="160">
        <f t="shared" si="2"/>
        <v>1.001698991935484</v>
      </c>
      <c r="H16" s="22">
        <v>248421.35</v>
      </c>
      <c r="I16" s="119" t="s">
        <v>68</v>
      </c>
      <c r="J16" s="22">
        <v>248000</v>
      </c>
      <c r="K16" s="160">
        <f t="shared" si="3"/>
        <v>1.0010570161290324</v>
      </c>
      <c r="L16" s="22">
        <v>248262.14</v>
      </c>
      <c r="M16" s="117"/>
      <c r="N16" s="242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</row>
    <row r="17" spans="1:256" s="14" customFormat="1" ht="12" customHeight="1" outlineLevel="1" x14ac:dyDescent="0.25">
      <c r="A17" s="43"/>
      <c r="B17" s="66" t="s">
        <v>133</v>
      </c>
      <c r="C17" s="88" t="s">
        <v>125</v>
      </c>
      <c r="D17" s="67">
        <v>42954</v>
      </c>
      <c r="E17" s="65"/>
      <c r="F17" s="22">
        <v>248000</v>
      </c>
      <c r="G17" s="160">
        <f t="shared" si="2"/>
        <v>1.0016879838709678</v>
      </c>
      <c r="H17" s="22">
        <v>248418.62</v>
      </c>
      <c r="I17" s="119" t="s">
        <v>68</v>
      </c>
      <c r="J17" s="22">
        <v>248000</v>
      </c>
      <c r="K17" s="160">
        <f t="shared" si="3"/>
        <v>1.0010950000000001</v>
      </c>
      <c r="L17" s="22">
        <v>248271.56</v>
      </c>
      <c r="M17" s="117"/>
      <c r="N17" s="242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</row>
    <row r="18" spans="1:256" s="14" customFormat="1" ht="12" customHeight="1" outlineLevel="1" x14ac:dyDescent="0.25">
      <c r="A18" s="43"/>
      <c r="B18" s="66" t="s">
        <v>140</v>
      </c>
      <c r="C18" s="88" t="s">
        <v>138</v>
      </c>
      <c r="D18" s="67">
        <v>42962</v>
      </c>
      <c r="E18" s="65"/>
      <c r="F18" s="22">
        <v>535090</v>
      </c>
      <c r="G18" s="160">
        <f t="shared" si="2"/>
        <v>0.96050197163094064</v>
      </c>
      <c r="H18" s="22">
        <v>513955</v>
      </c>
      <c r="I18" s="119" t="s">
        <v>68</v>
      </c>
      <c r="J18" s="22">
        <v>535090</v>
      </c>
      <c r="K18" s="160">
        <f t="shared" si="3"/>
        <v>0.94945710067465283</v>
      </c>
      <c r="L18" s="22">
        <v>508045</v>
      </c>
      <c r="M18" s="117"/>
      <c r="N18" s="242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</row>
    <row r="19" spans="1:256" s="14" customFormat="1" ht="12" customHeight="1" outlineLevel="1" x14ac:dyDescent="0.25">
      <c r="A19" s="43"/>
      <c r="B19" s="66" t="s">
        <v>134</v>
      </c>
      <c r="C19" s="88" t="s">
        <v>135</v>
      </c>
      <c r="D19" s="67">
        <v>42968</v>
      </c>
      <c r="E19" s="65"/>
      <c r="F19" s="22">
        <v>248000</v>
      </c>
      <c r="G19" s="160">
        <f t="shared" si="2"/>
        <v>1.0013970161290322</v>
      </c>
      <c r="H19" s="22">
        <v>248346.46</v>
      </c>
      <c r="I19" s="119" t="s">
        <v>68</v>
      </c>
      <c r="J19" s="22">
        <v>248000</v>
      </c>
      <c r="K19" s="160">
        <f t="shared" si="3"/>
        <v>1.0010020161290323</v>
      </c>
      <c r="L19" s="22">
        <v>248248.5</v>
      </c>
      <c r="M19" s="117"/>
      <c r="N19" s="242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</row>
    <row r="20" spans="1:256" s="14" customFormat="1" ht="12" customHeight="1" outlineLevel="1" x14ac:dyDescent="0.25">
      <c r="A20" s="43"/>
      <c r="B20" s="66" t="s">
        <v>136</v>
      </c>
      <c r="C20" s="88" t="s">
        <v>128</v>
      </c>
      <c r="D20" s="67">
        <v>42949</v>
      </c>
      <c r="E20" s="65"/>
      <c r="F20" s="22">
        <v>248000</v>
      </c>
      <c r="G20" s="160">
        <f t="shared" si="2"/>
        <v>1.002478991935484</v>
      </c>
      <c r="H20" s="22">
        <v>248614.79</v>
      </c>
      <c r="I20" s="119" t="s">
        <v>68</v>
      </c>
      <c r="J20" s="22">
        <v>248000</v>
      </c>
      <c r="K20" s="160">
        <f t="shared" si="3"/>
        <v>1.0017079838709677</v>
      </c>
      <c r="L20" s="22">
        <v>248423.58</v>
      </c>
      <c r="M20" s="117"/>
      <c r="N20" s="242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</row>
    <row r="21" spans="1:256" s="14" customFormat="1" outlineLevel="1" x14ac:dyDescent="0.25">
      <c r="A21" s="43"/>
      <c r="B21" s="43" t="s">
        <v>167</v>
      </c>
      <c r="C21" s="80" t="s">
        <v>142</v>
      </c>
      <c r="D21" s="94">
        <v>42979</v>
      </c>
      <c r="E21" s="65"/>
      <c r="F21" s="22">
        <v>402980</v>
      </c>
      <c r="G21" s="160">
        <f t="shared" si="2"/>
        <v>0.99318080301751943</v>
      </c>
      <c r="H21" s="22">
        <v>400232</v>
      </c>
      <c r="I21" s="119" t="s">
        <v>68</v>
      </c>
      <c r="J21" s="22">
        <v>402980</v>
      </c>
      <c r="K21" s="160">
        <f t="shared" si="3"/>
        <v>0.99345873244329741</v>
      </c>
      <c r="L21" s="22">
        <v>400344</v>
      </c>
      <c r="M21" s="117"/>
      <c r="N21" s="242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</row>
    <row r="22" spans="1:256" s="14" customFormat="1" outlineLevel="1" x14ac:dyDescent="0.25">
      <c r="A22" s="43"/>
      <c r="B22" s="43" t="s">
        <v>168</v>
      </c>
      <c r="C22" s="80" t="s">
        <v>143</v>
      </c>
      <c r="D22" s="94">
        <v>43024</v>
      </c>
      <c r="E22" s="65"/>
      <c r="F22" s="22">
        <v>248000</v>
      </c>
      <c r="G22" s="160">
        <f t="shared" si="2"/>
        <v>1.0021239919354838</v>
      </c>
      <c r="H22" s="22">
        <v>248526.75</v>
      </c>
      <c r="I22" s="119" t="s">
        <v>68</v>
      </c>
      <c r="J22" s="22">
        <v>248000</v>
      </c>
      <c r="K22" s="160">
        <f t="shared" si="3"/>
        <v>1.001835</v>
      </c>
      <c r="L22" s="22">
        <v>248455.08</v>
      </c>
      <c r="M22" s="117"/>
      <c r="N22" s="242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  <c r="IF22" s="84"/>
      <c r="IG22" s="84"/>
      <c r="IH22" s="84"/>
      <c r="II22" s="84"/>
      <c r="IJ22" s="84"/>
      <c r="IK22" s="84"/>
      <c r="IL22" s="84"/>
      <c r="IM22" s="84"/>
      <c r="IN22" s="84"/>
      <c r="IO22" s="84"/>
      <c r="IP22" s="84"/>
      <c r="IQ22" s="84"/>
      <c r="IR22" s="84"/>
      <c r="IS22" s="84"/>
      <c r="IT22" s="84"/>
      <c r="IU22" s="84"/>
      <c r="IV22" s="84"/>
    </row>
    <row r="23" spans="1:256" s="14" customFormat="1" outlineLevel="1" x14ac:dyDescent="0.25">
      <c r="A23" s="43"/>
      <c r="B23" s="43" t="s">
        <v>139</v>
      </c>
      <c r="C23" s="80" t="s">
        <v>144</v>
      </c>
      <c r="D23" s="94">
        <v>43045</v>
      </c>
      <c r="E23" s="65"/>
      <c r="F23" s="22">
        <v>248000</v>
      </c>
      <c r="G23" s="160">
        <f t="shared" si="2"/>
        <v>1.0020120161290322</v>
      </c>
      <c r="H23" s="22">
        <v>248498.98</v>
      </c>
      <c r="I23" s="119" t="s">
        <v>68</v>
      </c>
      <c r="J23" s="22">
        <v>248000</v>
      </c>
      <c r="K23" s="160">
        <f t="shared" si="3"/>
        <v>1.0018729838709677</v>
      </c>
      <c r="L23" s="22">
        <v>248464.5</v>
      </c>
      <c r="M23" s="117"/>
      <c r="N23" s="242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  <c r="GN23" s="84"/>
      <c r="GO23" s="84"/>
      <c r="GP23" s="84"/>
      <c r="GQ23" s="84"/>
      <c r="GR23" s="84"/>
      <c r="GS23" s="84"/>
      <c r="GT23" s="84"/>
      <c r="GU23" s="84"/>
      <c r="GV23" s="84"/>
      <c r="GW23" s="84"/>
      <c r="GX23" s="84"/>
      <c r="GY23" s="84"/>
      <c r="GZ23" s="84"/>
      <c r="HA23" s="84"/>
      <c r="HB23" s="84"/>
      <c r="HC23" s="84"/>
      <c r="HD23" s="84"/>
      <c r="HE23" s="84"/>
      <c r="HF23" s="84"/>
      <c r="HG23" s="84"/>
      <c r="HH23" s="84"/>
      <c r="HI23" s="84"/>
      <c r="HJ23" s="84"/>
      <c r="HK23" s="84"/>
      <c r="HL23" s="84"/>
      <c r="HM23" s="84"/>
      <c r="HN23" s="84"/>
      <c r="HO23" s="84"/>
      <c r="HP23" s="84"/>
      <c r="HQ23" s="84"/>
      <c r="HR23" s="84"/>
      <c r="HS23" s="84"/>
      <c r="HT23" s="84"/>
      <c r="HU23" s="84"/>
      <c r="HV23" s="84"/>
      <c r="HW23" s="84"/>
      <c r="HX23" s="84"/>
      <c r="HY23" s="84"/>
      <c r="HZ23" s="84"/>
      <c r="IA23" s="84"/>
      <c r="IB23" s="84"/>
      <c r="IC23" s="84"/>
      <c r="ID23" s="84"/>
      <c r="IE23" s="84"/>
      <c r="IF23" s="84"/>
      <c r="IG23" s="84"/>
      <c r="IH23" s="84"/>
      <c r="II23" s="84"/>
      <c r="IJ23" s="84"/>
      <c r="IK23" s="84"/>
      <c r="IL23" s="84"/>
      <c r="IM23" s="84"/>
      <c r="IN23" s="84"/>
      <c r="IO23" s="84"/>
      <c r="IP23" s="84"/>
      <c r="IQ23" s="84"/>
      <c r="IR23" s="84"/>
      <c r="IS23" s="84"/>
      <c r="IT23" s="84"/>
      <c r="IU23" s="84"/>
      <c r="IV23" s="84"/>
    </row>
    <row r="24" spans="1:256" s="14" customFormat="1" outlineLevel="1" x14ac:dyDescent="0.25">
      <c r="A24" s="43"/>
      <c r="B24" s="43" t="s">
        <v>169</v>
      </c>
      <c r="C24" s="80" t="s">
        <v>145</v>
      </c>
      <c r="D24" s="94">
        <v>43045</v>
      </c>
      <c r="E24" s="65"/>
      <c r="F24" s="22">
        <v>248000</v>
      </c>
      <c r="G24" s="160">
        <f t="shared" si="2"/>
        <v>1.0020110080645162</v>
      </c>
      <c r="H24" s="22">
        <v>248498.73</v>
      </c>
      <c r="I24" s="119" t="s">
        <v>68</v>
      </c>
      <c r="J24" s="22">
        <v>248000</v>
      </c>
      <c r="K24" s="160">
        <f t="shared" si="3"/>
        <v>1.0018720161290322</v>
      </c>
      <c r="L24" s="22">
        <v>248464.26</v>
      </c>
      <c r="M24" s="117"/>
      <c r="N24" s="242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4"/>
      <c r="IH24" s="84"/>
      <c r="II24" s="84"/>
      <c r="IJ24" s="84"/>
      <c r="IK24" s="84"/>
      <c r="IL24" s="84"/>
      <c r="IM24" s="84"/>
      <c r="IN24" s="84"/>
      <c r="IO24" s="84"/>
      <c r="IP24" s="84"/>
      <c r="IQ24" s="84"/>
      <c r="IR24" s="84"/>
      <c r="IS24" s="84"/>
      <c r="IT24" s="84"/>
      <c r="IU24" s="84"/>
      <c r="IV24" s="84"/>
    </row>
    <row r="25" spans="1:256" s="14" customFormat="1" outlineLevel="1" x14ac:dyDescent="0.25">
      <c r="A25" s="43"/>
      <c r="B25" s="43" t="s">
        <v>119</v>
      </c>
      <c r="C25" s="80" t="s">
        <v>146</v>
      </c>
      <c r="D25" s="94">
        <v>43045</v>
      </c>
      <c r="E25" s="65"/>
      <c r="F25" s="22">
        <v>248000</v>
      </c>
      <c r="G25" s="160">
        <f t="shared" si="2"/>
        <v>1.0020110080645162</v>
      </c>
      <c r="H25" s="22">
        <v>248498.73</v>
      </c>
      <c r="I25" s="119" t="s">
        <v>68</v>
      </c>
      <c r="J25" s="22">
        <v>248000</v>
      </c>
      <c r="K25" s="160">
        <f t="shared" si="3"/>
        <v>1.0018720161290322</v>
      </c>
      <c r="L25" s="22">
        <v>248464.26</v>
      </c>
      <c r="M25" s="117"/>
      <c r="N25" s="242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4"/>
      <c r="DM25" s="84"/>
      <c r="DN25" s="84"/>
      <c r="DO25" s="84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4"/>
      <c r="EP25" s="84"/>
      <c r="EQ25" s="84"/>
      <c r="ER25" s="84"/>
      <c r="ES25" s="84"/>
      <c r="ET25" s="84"/>
      <c r="EU25" s="84"/>
      <c r="EV25" s="84"/>
      <c r="EW25" s="84"/>
      <c r="EX25" s="84"/>
      <c r="EY25" s="84"/>
      <c r="EZ25" s="84"/>
      <c r="FA25" s="84"/>
      <c r="FB25" s="84"/>
      <c r="FC25" s="84"/>
      <c r="FD25" s="84"/>
      <c r="FE25" s="84"/>
      <c r="FF25" s="84"/>
      <c r="FG25" s="84"/>
      <c r="FH25" s="84"/>
      <c r="FI25" s="84"/>
      <c r="FJ25" s="84"/>
      <c r="FK25" s="84"/>
      <c r="FL25" s="84"/>
      <c r="FM25" s="84"/>
      <c r="FN25" s="84"/>
      <c r="FO25" s="84"/>
      <c r="FP25" s="84"/>
      <c r="FQ25" s="84"/>
      <c r="FR25" s="84"/>
      <c r="FS25" s="84"/>
      <c r="FT25" s="84"/>
      <c r="FU25" s="84"/>
      <c r="FV25" s="84"/>
      <c r="FW25" s="84"/>
      <c r="FX25" s="84"/>
      <c r="FY25" s="84"/>
      <c r="FZ25" s="84"/>
      <c r="GA25" s="84"/>
      <c r="GB25" s="84"/>
      <c r="GC25" s="84"/>
      <c r="GD25" s="84"/>
      <c r="GE25" s="84"/>
      <c r="GF25" s="84"/>
      <c r="GG25" s="84"/>
      <c r="GH25" s="84"/>
      <c r="GI25" s="84"/>
      <c r="GJ25" s="84"/>
      <c r="GK25" s="84"/>
      <c r="GL25" s="84"/>
      <c r="GM25" s="84"/>
      <c r="GN25" s="84"/>
      <c r="GO25" s="84"/>
      <c r="GP25" s="84"/>
      <c r="GQ25" s="84"/>
      <c r="GR25" s="84"/>
      <c r="GS25" s="84"/>
      <c r="GT25" s="84"/>
      <c r="GU25" s="84"/>
      <c r="GV25" s="84"/>
      <c r="GW25" s="84"/>
      <c r="GX25" s="84"/>
      <c r="GY25" s="84"/>
      <c r="GZ25" s="84"/>
      <c r="HA25" s="84"/>
      <c r="HB25" s="84"/>
      <c r="HC25" s="84"/>
      <c r="HD25" s="84"/>
      <c r="HE25" s="84"/>
      <c r="HF25" s="84"/>
      <c r="HG25" s="84"/>
      <c r="HH25" s="84"/>
      <c r="HI25" s="84"/>
      <c r="HJ25" s="84"/>
      <c r="HK25" s="84"/>
      <c r="HL25" s="84"/>
      <c r="HM25" s="84"/>
      <c r="HN25" s="84"/>
      <c r="HO25" s="84"/>
      <c r="HP25" s="84"/>
      <c r="HQ25" s="84"/>
      <c r="HR25" s="84"/>
      <c r="HS25" s="84"/>
      <c r="HT25" s="84"/>
      <c r="HU25" s="84"/>
      <c r="HV25" s="84"/>
      <c r="HW25" s="84"/>
      <c r="HX25" s="84"/>
      <c r="HY25" s="84"/>
      <c r="HZ25" s="84"/>
      <c r="IA25" s="84"/>
      <c r="IB25" s="84"/>
      <c r="IC25" s="84"/>
      <c r="ID25" s="84"/>
      <c r="IE25" s="84"/>
      <c r="IF25" s="84"/>
      <c r="IG25" s="84"/>
      <c r="IH25" s="84"/>
      <c r="II25" s="84"/>
      <c r="IJ25" s="84"/>
      <c r="IK25" s="84"/>
      <c r="IL25" s="84"/>
      <c r="IM25" s="84"/>
      <c r="IN25" s="84"/>
      <c r="IO25" s="84"/>
      <c r="IP25" s="84"/>
      <c r="IQ25" s="84"/>
      <c r="IR25" s="84"/>
      <c r="IS25" s="84"/>
      <c r="IT25" s="84"/>
      <c r="IU25" s="84"/>
      <c r="IV25" s="84"/>
    </row>
    <row r="26" spans="1:256" s="14" customFormat="1" outlineLevel="1" x14ac:dyDescent="0.25">
      <c r="A26" s="43"/>
      <c r="B26" s="43" t="s">
        <v>170</v>
      </c>
      <c r="C26" s="80" t="s">
        <v>147</v>
      </c>
      <c r="D26" s="94">
        <v>43110</v>
      </c>
      <c r="E26" s="65"/>
      <c r="F26" s="22">
        <v>1000000</v>
      </c>
      <c r="G26" s="160">
        <f t="shared" si="2"/>
        <v>0.99850000000000005</v>
      </c>
      <c r="H26" s="22">
        <v>998500</v>
      </c>
      <c r="I26" s="119" t="s">
        <v>68</v>
      </c>
      <c r="J26" s="22">
        <v>1000000</v>
      </c>
      <c r="K26" s="160">
        <f t="shared" si="3"/>
        <v>0.99829999999999997</v>
      </c>
      <c r="L26" s="22">
        <v>998300</v>
      </c>
      <c r="M26" s="117"/>
      <c r="N26" s="242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  <c r="IF26" s="84"/>
      <c r="IG26" s="84"/>
      <c r="IH26" s="84"/>
      <c r="II26" s="84"/>
      <c r="IJ26" s="84"/>
      <c r="IK26" s="84"/>
      <c r="IL26" s="84"/>
      <c r="IM26" s="84"/>
      <c r="IN26" s="84"/>
      <c r="IO26" s="84"/>
      <c r="IP26" s="84"/>
      <c r="IQ26" s="84"/>
      <c r="IR26" s="84"/>
      <c r="IS26" s="84"/>
      <c r="IT26" s="84"/>
      <c r="IU26" s="84"/>
      <c r="IV26" s="84"/>
    </row>
    <row r="27" spans="1:256" s="14" customFormat="1" outlineLevel="1" x14ac:dyDescent="0.25">
      <c r="A27" s="43"/>
      <c r="B27" s="43" t="s">
        <v>171</v>
      </c>
      <c r="C27" s="80" t="s">
        <v>148</v>
      </c>
      <c r="D27" s="94">
        <v>43116</v>
      </c>
      <c r="E27" s="65"/>
      <c r="F27" s="22">
        <v>248000</v>
      </c>
      <c r="G27" s="160">
        <f t="shared" si="2"/>
        <v>1.00396</v>
      </c>
      <c r="H27" s="22">
        <v>248982.08</v>
      </c>
      <c r="I27" s="119" t="s">
        <v>68</v>
      </c>
      <c r="J27" s="22">
        <v>248000</v>
      </c>
      <c r="K27" s="160">
        <f t="shared" si="3"/>
        <v>1.0035350000000001</v>
      </c>
      <c r="L27" s="22">
        <v>248876.68</v>
      </c>
      <c r="M27" s="117"/>
      <c r="N27" s="242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  <c r="IF27" s="84"/>
      <c r="IG27" s="84"/>
      <c r="IH27" s="84"/>
      <c r="II27" s="84"/>
      <c r="IJ27" s="84"/>
      <c r="IK27" s="84"/>
      <c r="IL27" s="84"/>
      <c r="IM27" s="84"/>
      <c r="IN27" s="84"/>
      <c r="IO27" s="84"/>
      <c r="IP27" s="84"/>
      <c r="IQ27" s="84"/>
      <c r="IR27" s="84"/>
      <c r="IS27" s="84"/>
      <c r="IT27" s="84"/>
      <c r="IU27" s="84"/>
      <c r="IV27" s="84"/>
    </row>
    <row r="28" spans="1:256" s="14" customFormat="1" outlineLevel="1" x14ac:dyDescent="0.25">
      <c r="A28" s="43"/>
      <c r="B28" s="43" t="s">
        <v>172</v>
      </c>
      <c r="C28" s="80" t="s">
        <v>149</v>
      </c>
      <c r="D28" s="94">
        <v>43116</v>
      </c>
      <c r="E28" s="65"/>
      <c r="F28" s="22">
        <v>249000</v>
      </c>
      <c r="G28" s="160">
        <f t="shared" si="2"/>
        <v>1</v>
      </c>
      <c r="H28" s="22">
        <v>249000</v>
      </c>
      <c r="I28" s="119" t="s">
        <v>68</v>
      </c>
      <c r="J28" s="22">
        <v>249000</v>
      </c>
      <c r="K28" s="160">
        <f t="shared" si="3"/>
        <v>1.0016</v>
      </c>
      <c r="L28" s="22">
        <v>249398.39999999999</v>
      </c>
      <c r="M28" s="117"/>
      <c r="N28" s="242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  <c r="IR28" s="84"/>
      <c r="IS28" s="84"/>
      <c r="IT28" s="84"/>
      <c r="IU28" s="84"/>
      <c r="IV28" s="84"/>
    </row>
    <row r="29" spans="1:256" s="14" customFormat="1" outlineLevel="1" x14ac:dyDescent="0.25">
      <c r="A29" s="43"/>
      <c r="B29" s="43" t="s">
        <v>173</v>
      </c>
      <c r="C29" s="80" t="s">
        <v>150</v>
      </c>
      <c r="D29" s="94">
        <v>43119</v>
      </c>
      <c r="E29" s="65"/>
      <c r="F29" s="22">
        <v>248000</v>
      </c>
      <c r="G29" s="160">
        <f t="shared" si="2"/>
        <v>1.00461</v>
      </c>
      <c r="H29" s="22">
        <v>249143.28</v>
      </c>
      <c r="I29" s="119" t="s">
        <v>68</v>
      </c>
      <c r="J29" s="22">
        <v>248000</v>
      </c>
      <c r="K29" s="160">
        <f t="shared" si="3"/>
        <v>1.0040070161290322</v>
      </c>
      <c r="L29" s="22">
        <v>248993.74</v>
      </c>
      <c r="M29" s="117"/>
      <c r="N29" s="242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  <c r="FJ29" s="84"/>
      <c r="FK29" s="84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  <c r="IB29" s="84"/>
      <c r="IC29" s="84"/>
      <c r="ID29" s="84"/>
      <c r="IE29" s="84"/>
      <c r="IF29" s="84"/>
      <c r="IG29" s="84"/>
      <c r="IH29" s="84"/>
      <c r="II29" s="84"/>
      <c r="IJ29" s="84"/>
      <c r="IK29" s="84"/>
      <c r="IL29" s="84"/>
      <c r="IM29" s="84"/>
      <c r="IN29" s="84"/>
      <c r="IO29" s="84"/>
      <c r="IP29" s="84"/>
      <c r="IQ29" s="84"/>
      <c r="IR29" s="84"/>
      <c r="IS29" s="84"/>
      <c r="IT29" s="84"/>
      <c r="IU29" s="84"/>
      <c r="IV29" s="84"/>
    </row>
    <row r="30" spans="1:256" s="14" customFormat="1" outlineLevel="1" x14ac:dyDescent="0.25">
      <c r="A30" s="43"/>
      <c r="B30" s="43" t="s">
        <v>174</v>
      </c>
      <c r="C30" s="80" t="s">
        <v>151</v>
      </c>
      <c r="D30" s="94">
        <v>43122</v>
      </c>
      <c r="E30" s="65"/>
      <c r="F30" s="22">
        <v>248000</v>
      </c>
      <c r="G30" s="160">
        <f t="shared" si="2"/>
        <v>1.0047110080645161</v>
      </c>
      <c r="H30" s="22">
        <v>249168.33</v>
      </c>
      <c r="I30" s="119" t="s">
        <v>68</v>
      </c>
      <c r="J30" s="22">
        <v>248000</v>
      </c>
      <c r="K30" s="160">
        <f t="shared" si="3"/>
        <v>1.0040620161290323</v>
      </c>
      <c r="L30" s="22">
        <v>249007.38</v>
      </c>
      <c r="M30" s="117"/>
      <c r="N30" s="242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84"/>
      <c r="GM30" s="84"/>
      <c r="GN30" s="84"/>
      <c r="GO30" s="84"/>
      <c r="GP30" s="84"/>
      <c r="GQ30" s="84"/>
      <c r="GR30" s="84"/>
      <c r="GS30" s="84"/>
      <c r="GT30" s="84"/>
      <c r="GU30" s="84"/>
      <c r="GV30" s="84"/>
      <c r="GW30" s="84"/>
      <c r="GX30" s="84"/>
      <c r="GY30" s="84"/>
      <c r="GZ30" s="84"/>
      <c r="HA30" s="84"/>
      <c r="HB30" s="84"/>
      <c r="HC30" s="84"/>
      <c r="HD30" s="84"/>
      <c r="HE30" s="84"/>
      <c r="HF30" s="84"/>
      <c r="HG30" s="84"/>
      <c r="HH30" s="84"/>
      <c r="HI30" s="84"/>
      <c r="HJ30" s="84"/>
      <c r="HK30" s="84"/>
      <c r="HL30" s="84"/>
      <c r="HM30" s="84"/>
      <c r="HN30" s="84"/>
      <c r="HO30" s="84"/>
      <c r="HP30" s="84"/>
      <c r="HQ30" s="84"/>
      <c r="HR30" s="84"/>
      <c r="HS30" s="84"/>
      <c r="HT30" s="84"/>
      <c r="HU30" s="84"/>
      <c r="HV30" s="84"/>
      <c r="HW30" s="84"/>
      <c r="HX30" s="84"/>
      <c r="HY30" s="84"/>
      <c r="HZ30" s="84"/>
      <c r="IA30" s="84"/>
      <c r="IB30" s="84"/>
      <c r="IC30" s="84"/>
      <c r="ID30" s="84"/>
      <c r="IE30" s="84"/>
      <c r="IF30" s="84"/>
      <c r="IG30" s="84"/>
      <c r="IH30" s="84"/>
      <c r="II30" s="84"/>
      <c r="IJ30" s="84"/>
      <c r="IK30" s="84"/>
      <c r="IL30" s="84"/>
      <c r="IM30" s="84"/>
      <c r="IN30" s="84"/>
      <c r="IO30" s="84"/>
      <c r="IP30" s="84"/>
      <c r="IQ30" s="84"/>
      <c r="IR30" s="84"/>
      <c r="IS30" s="84"/>
      <c r="IT30" s="84"/>
      <c r="IU30" s="84"/>
      <c r="IV30" s="84"/>
    </row>
    <row r="31" spans="1:256" s="14" customFormat="1" outlineLevel="1" x14ac:dyDescent="0.25">
      <c r="A31" s="43"/>
      <c r="B31" s="43" t="s">
        <v>175</v>
      </c>
      <c r="C31" s="80" t="s">
        <v>152</v>
      </c>
      <c r="D31" s="94">
        <v>43122</v>
      </c>
      <c r="E31" s="65"/>
      <c r="F31" s="22">
        <v>249000</v>
      </c>
      <c r="G31" s="160">
        <f t="shared" si="2"/>
        <v>1.0009999999999999</v>
      </c>
      <c r="H31" s="22">
        <v>249249</v>
      </c>
      <c r="I31" s="119" t="s">
        <v>68</v>
      </c>
      <c r="J31" s="22">
        <v>249000</v>
      </c>
      <c r="K31" s="160">
        <f t="shared" si="3"/>
        <v>1.0019</v>
      </c>
      <c r="L31" s="22">
        <v>249473.1</v>
      </c>
      <c r="M31" s="117"/>
      <c r="N31" s="242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/>
      <c r="EI31" s="84"/>
      <c r="EJ31" s="84"/>
      <c r="EK31" s="84"/>
      <c r="EL31" s="84"/>
      <c r="EM31" s="84"/>
      <c r="EN31" s="84"/>
      <c r="EO31" s="84"/>
      <c r="EP31" s="84"/>
      <c r="EQ31" s="84"/>
      <c r="ER31" s="84"/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4"/>
      <c r="FL31" s="84"/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4"/>
      <c r="GF31" s="84"/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4"/>
      <c r="GZ31" s="84"/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4"/>
      <c r="HT31" s="84"/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4"/>
      <c r="IN31" s="84"/>
      <c r="IO31" s="84"/>
      <c r="IP31" s="84"/>
      <c r="IQ31" s="84"/>
      <c r="IR31" s="84"/>
      <c r="IS31" s="84"/>
      <c r="IT31" s="84"/>
      <c r="IU31" s="84"/>
      <c r="IV31" s="84"/>
    </row>
    <row r="32" spans="1:256" s="14" customFormat="1" outlineLevel="1" x14ac:dyDescent="0.25">
      <c r="A32" s="43"/>
      <c r="B32" s="43" t="s">
        <v>176</v>
      </c>
      <c r="C32" s="80" t="s">
        <v>177</v>
      </c>
      <c r="D32" s="94">
        <v>43143</v>
      </c>
      <c r="E32" s="65"/>
      <c r="F32" s="22">
        <v>248000</v>
      </c>
      <c r="G32" s="160">
        <f t="shared" si="2"/>
        <v>1.0024329838709678</v>
      </c>
      <c r="H32" s="22">
        <v>248603.38</v>
      </c>
      <c r="I32" s="119" t="s">
        <v>68</v>
      </c>
      <c r="J32" s="22">
        <v>248000</v>
      </c>
      <c r="K32" s="160">
        <f t="shared" si="3"/>
        <v>1.0021500000000001</v>
      </c>
      <c r="L32" s="22">
        <v>248533.2</v>
      </c>
      <c r="M32" s="117"/>
      <c r="N32" s="242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84"/>
      <c r="DB32" s="84"/>
      <c r="DC32" s="84"/>
      <c r="DD32" s="84"/>
      <c r="DE32" s="84"/>
      <c r="DF32" s="84"/>
      <c r="DG32" s="84"/>
      <c r="DH32" s="84"/>
      <c r="DI32" s="84"/>
      <c r="DJ32" s="84"/>
      <c r="DK32" s="84"/>
      <c r="DL32" s="84"/>
      <c r="DM32" s="84"/>
      <c r="DN32" s="84"/>
      <c r="DO32" s="84"/>
      <c r="DP32" s="84"/>
      <c r="DQ32" s="84"/>
      <c r="DR32" s="84"/>
      <c r="DS32" s="84"/>
      <c r="DT32" s="84"/>
      <c r="DU32" s="84"/>
      <c r="DV32" s="84"/>
      <c r="DW32" s="84"/>
      <c r="DX32" s="84"/>
      <c r="DY32" s="84"/>
      <c r="DZ32" s="84"/>
      <c r="EA32" s="84"/>
      <c r="EB32" s="84"/>
      <c r="EC32" s="84"/>
      <c r="ED32" s="84"/>
      <c r="EE32" s="84"/>
      <c r="EF32" s="84"/>
      <c r="EG32" s="84"/>
      <c r="EH32" s="84"/>
      <c r="EI32" s="84"/>
      <c r="EJ32" s="84"/>
      <c r="EK32" s="84"/>
      <c r="EL32" s="84"/>
      <c r="EM32" s="84"/>
      <c r="EN32" s="84"/>
      <c r="EO32" s="84"/>
      <c r="EP32" s="84"/>
      <c r="EQ32" s="84"/>
      <c r="ER32" s="84"/>
      <c r="ES32" s="84"/>
      <c r="ET32" s="84"/>
      <c r="EU32" s="84"/>
      <c r="EV32" s="84"/>
      <c r="EW32" s="84"/>
      <c r="EX32" s="84"/>
      <c r="EY32" s="84"/>
      <c r="EZ32" s="84"/>
      <c r="FA32" s="84"/>
      <c r="FB32" s="84"/>
      <c r="FC32" s="84"/>
      <c r="FD32" s="84"/>
      <c r="FE32" s="84"/>
      <c r="FF32" s="84"/>
      <c r="FG32" s="84"/>
      <c r="FH32" s="84"/>
      <c r="FI32" s="84"/>
      <c r="FJ32" s="84"/>
      <c r="FK32" s="84"/>
      <c r="FL32" s="84"/>
      <c r="FM32" s="84"/>
      <c r="FN32" s="84"/>
      <c r="FO32" s="84"/>
      <c r="FP32" s="84"/>
      <c r="FQ32" s="84"/>
      <c r="FR32" s="84"/>
      <c r="FS32" s="84"/>
      <c r="FT32" s="84"/>
      <c r="FU32" s="84"/>
      <c r="FV32" s="84"/>
      <c r="FW32" s="84"/>
      <c r="FX32" s="84"/>
      <c r="FY32" s="84"/>
      <c r="FZ32" s="84"/>
      <c r="GA32" s="84"/>
      <c r="GB32" s="84"/>
      <c r="GC32" s="84"/>
      <c r="GD32" s="84"/>
      <c r="GE32" s="84"/>
      <c r="GF32" s="84"/>
      <c r="GG32" s="84"/>
      <c r="GH32" s="84"/>
      <c r="GI32" s="84"/>
      <c r="GJ32" s="84"/>
      <c r="GK32" s="84"/>
      <c r="GL32" s="84"/>
      <c r="GM32" s="84"/>
      <c r="GN32" s="84"/>
      <c r="GO32" s="84"/>
      <c r="GP32" s="84"/>
      <c r="GQ32" s="84"/>
      <c r="GR32" s="84"/>
      <c r="GS32" s="84"/>
      <c r="GT32" s="84"/>
      <c r="GU32" s="84"/>
      <c r="GV32" s="84"/>
      <c r="GW32" s="84"/>
      <c r="GX32" s="84"/>
      <c r="GY32" s="84"/>
      <c r="GZ32" s="84"/>
      <c r="HA32" s="84"/>
      <c r="HB32" s="84"/>
      <c r="HC32" s="84"/>
      <c r="HD32" s="84"/>
      <c r="HE32" s="84"/>
      <c r="HF32" s="84"/>
      <c r="HG32" s="84"/>
      <c r="HH32" s="84"/>
      <c r="HI32" s="84"/>
      <c r="HJ32" s="84"/>
      <c r="HK32" s="84"/>
      <c r="HL32" s="84"/>
      <c r="HM32" s="84"/>
      <c r="HN32" s="84"/>
      <c r="HO32" s="84"/>
      <c r="HP32" s="84"/>
      <c r="HQ32" s="84"/>
      <c r="HR32" s="84"/>
      <c r="HS32" s="84"/>
      <c r="HT32" s="84"/>
      <c r="HU32" s="84"/>
      <c r="HV32" s="84"/>
      <c r="HW32" s="84"/>
      <c r="HX32" s="84"/>
      <c r="HY32" s="84"/>
      <c r="HZ32" s="84"/>
      <c r="IA32" s="84"/>
      <c r="IB32" s="84"/>
      <c r="IC32" s="84"/>
      <c r="ID32" s="84"/>
      <c r="IE32" s="84"/>
      <c r="IF32" s="84"/>
      <c r="IG32" s="84"/>
      <c r="IH32" s="84"/>
      <c r="II32" s="84"/>
      <c r="IJ32" s="84"/>
      <c r="IK32" s="84"/>
      <c r="IL32" s="84"/>
      <c r="IM32" s="84"/>
      <c r="IN32" s="84"/>
      <c r="IO32" s="84"/>
      <c r="IP32" s="84"/>
      <c r="IQ32" s="84"/>
      <c r="IR32" s="84"/>
      <c r="IS32" s="84"/>
      <c r="IT32" s="84"/>
      <c r="IU32" s="84"/>
      <c r="IV32" s="84"/>
    </row>
    <row r="33" spans="1:256" s="14" customFormat="1" outlineLevel="1" x14ac:dyDescent="0.25">
      <c r="A33" s="43"/>
      <c r="B33" s="43" t="s">
        <v>178</v>
      </c>
      <c r="C33" s="80" t="s">
        <v>154</v>
      </c>
      <c r="D33" s="94">
        <v>43151</v>
      </c>
      <c r="E33" s="65"/>
      <c r="F33" s="22">
        <v>248000</v>
      </c>
      <c r="G33" s="160">
        <f t="shared" ref="G33" si="4">H33/F33</f>
        <v>1.0025120161290324</v>
      </c>
      <c r="H33" s="22">
        <v>248622.98</v>
      </c>
      <c r="I33" s="119" t="s">
        <v>68</v>
      </c>
      <c r="J33" s="22">
        <v>248000</v>
      </c>
      <c r="K33" s="160">
        <f t="shared" si="3"/>
        <v>1.0021460080645161</v>
      </c>
      <c r="L33" s="22">
        <v>248532.21</v>
      </c>
      <c r="M33" s="117"/>
      <c r="N33" s="242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84"/>
      <c r="DE33" s="84"/>
      <c r="DF33" s="84"/>
      <c r="DG33" s="84"/>
      <c r="DH33" s="84"/>
      <c r="DI33" s="84"/>
      <c r="DJ33" s="84"/>
      <c r="DK33" s="84"/>
      <c r="DL33" s="84"/>
      <c r="DM33" s="84"/>
      <c r="DN33" s="84"/>
      <c r="DO33" s="84"/>
      <c r="DP33" s="84"/>
      <c r="DQ33" s="84"/>
      <c r="DR33" s="84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84"/>
      <c r="EE33" s="84"/>
      <c r="EF33" s="84"/>
      <c r="EG33" s="84"/>
      <c r="EH33" s="84"/>
      <c r="EI33" s="84"/>
      <c r="EJ33" s="84"/>
      <c r="EK33" s="84"/>
      <c r="EL33" s="84"/>
      <c r="EM33" s="84"/>
      <c r="EN33" s="84"/>
      <c r="EO33" s="84"/>
      <c r="EP33" s="84"/>
      <c r="EQ33" s="84"/>
      <c r="ER33" s="84"/>
      <c r="ES33" s="84"/>
      <c r="ET33" s="84"/>
      <c r="EU33" s="84"/>
      <c r="EV33" s="84"/>
      <c r="EW33" s="84"/>
      <c r="EX33" s="84"/>
      <c r="EY33" s="84"/>
      <c r="EZ33" s="84"/>
      <c r="FA33" s="84"/>
      <c r="FB33" s="84"/>
      <c r="FC33" s="84"/>
      <c r="FD33" s="84"/>
      <c r="FE33" s="84"/>
      <c r="FF33" s="84"/>
      <c r="FG33" s="84"/>
      <c r="FH33" s="84"/>
      <c r="FI33" s="84"/>
      <c r="FJ33" s="84"/>
      <c r="FK33" s="84"/>
      <c r="FL33" s="84"/>
      <c r="FM33" s="84"/>
      <c r="FN33" s="84"/>
      <c r="FO33" s="84"/>
      <c r="FP33" s="84"/>
      <c r="FQ33" s="84"/>
      <c r="FR33" s="84"/>
      <c r="FS33" s="84"/>
      <c r="FT33" s="84"/>
      <c r="FU33" s="84"/>
      <c r="FV33" s="84"/>
      <c r="FW33" s="84"/>
      <c r="FX33" s="84"/>
      <c r="FY33" s="84"/>
      <c r="FZ33" s="84"/>
      <c r="GA33" s="84"/>
      <c r="GB33" s="84"/>
      <c r="GC33" s="84"/>
      <c r="GD33" s="84"/>
      <c r="GE33" s="84"/>
      <c r="GF33" s="84"/>
      <c r="GG33" s="84"/>
      <c r="GH33" s="84"/>
      <c r="GI33" s="84"/>
      <c r="GJ33" s="84"/>
      <c r="GK33" s="84"/>
      <c r="GL33" s="84"/>
      <c r="GM33" s="84"/>
      <c r="GN33" s="84"/>
      <c r="GO33" s="84"/>
      <c r="GP33" s="84"/>
      <c r="GQ33" s="84"/>
      <c r="GR33" s="84"/>
      <c r="GS33" s="84"/>
      <c r="GT33" s="84"/>
      <c r="GU33" s="84"/>
      <c r="GV33" s="84"/>
      <c r="GW33" s="84"/>
      <c r="GX33" s="84"/>
      <c r="GY33" s="84"/>
      <c r="GZ33" s="84"/>
      <c r="HA33" s="84"/>
      <c r="HB33" s="84"/>
      <c r="HC33" s="84"/>
      <c r="HD33" s="84"/>
      <c r="HE33" s="84"/>
      <c r="HF33" s="84"/>
      <c r="HG33" s="84"/>
      <c r="HH33" s="84"/>
      <c r="HI33" s="84"/>
      <c r="HJ33" s="84"/>
      <c r="HK33" s="84"/>
      <c r="HL33" s="84"/>
      <c r="HM33" s="84"/>
      <c r="HN33" s="84"/>
      <c r="HO33" s="84"/>
      <c r="HP33" s="84"/>
      <c r="HQ33" s="84"/>
      <c r="HR33" s="84"/>
      <c r="HS33" s="84"/>
      <c r="HT33" s="84"/>
      <c r="HU33" s="84"/>
      <c r="HV33" s="84"/>
      <c r="HW33" s="84"/>
      <c r="HX33" s="84"/>
      <c r="HY33" s="84"/>
      <c r="HZ33" s="84"/>
      <c r="IA33" s="84"/>
      <c r="IB33" s="84"/>
      <c r="IC33" s="84"/>
      <c r="ID33" s="84"/>
      <c r="IE33" s="84"/>
      <c r="IF33" s="84"/>
      <c r="IG33" s="84"/>
      <c r="IH33" s="84"/>
      <c r="II33" s="84"/>
      <c r="IJ33" s="84"/>
      <c r="IK33" s="84"/>
      <c r="IL33" s="84"/>
      <c r="IM33" s="84"/>
      <c r="IN33" s="84"/>
      <c r="IO33" s="84"/>
      <c r="IP33" s="84"/>
      <c r="IQ33" s="84"/>
      <c r="IR33" s="84"/>
      <c r="IS33" s="84"/>
      <c r="IT33" s="84"/>
      <c r="IU33" s="84"/>
      <c r="IV33" s="84"/>
    </row>
    <row r="34" spans="1:256" s="14" customFormat="1" outlineLevel="1" x14ac:dyDescent="0.25">
      <c r="A34" s="43"/>
      <c r="B34" s="43" t="s">
        <v>227</v>
      </c>
      <c r="C34" s="80" t="s">
        <v>226</v>
      </c>
      <c r="D34" s="94">
        <v>43151</v>
      </c>
      <c r="E34" s="65"/>
      <c r="F34" s="22">
        <v>0</v>
      </c>
      <c r="G34" s="160"/>
      <c r="H34" s="22">
        <v>0</v>
      </c>
      <c r="I34" s="119"/>
      <c r="J34" s="22">
        <v>500000</v>
      </c>
      <c r="K34" s="160">
        <f t="shared" si="3"/>
        <v>1.0094000000000001</v>
      </c>
      <c r="L34" s="22">
        <v>504700</v>
      </c>
      <c r="M34" s="117"/>
      <c r="N34" s="242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84"/>
      <c r="DQ34" s="84"/>
      <c r="DR34" s="84"/>
      <c r="DS34" s="84"/>
      <c r="DT34" s="84"/>
      <c r="DU34" s="84"/>
      <c r="DV34" s="84"/>
      <c r="DW34" s="84"/>
      <c r="DX34" s="84"/>
      <c r="DY34" s="84"/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84"/>
      <c r="IH34" s="84"/>
      <c r="II34" s="84"/>
      <c r="IJ34" s="84"/>
      <c r="IK34" s="84"/>
      <c r="IL34" s="84"/>
      <c r="IM34" s="84"/>
      <c r="IN34" s="84"/>
      <c r="IO34" s="84"/>
      <c r="IP34" s="84"/>
      <c r="IQ34" s="84"/>
      <c r="IR34" s="84"/>
      <c r="IS34" s="84"/>
      <c r="IT34" s="84"/>
      <c r="IU34" s="84"/>
      <c r="IV34" s="84"/>
    </row>
    <row r="35" spans="1:256" s="14" customFormat="1" outlineLevel="1" x14ac:dyDescent="0.25">
      <c r="A35" s="43"/>
      <c r="B35" s="43" t="s">
        <v>230</v>
      </c>
      <c r="C35" s="80" t="s">
        <v>231</v>
      </c>
      <c r="D35" s="94">
        <v>43507</v>
      </c>
      <c r="E35" s="65"/>
      <c r="F35" s="22">
        <v>0</v>
      </c>
      <c r="G35" s="160"/>
      <c r="H35" s="22">
        <v>0</v>
      </c>
      <c r="I35" s="119"/>
      <c r="J35" s="22">
        <v>248000</v>
      </c>
      <c r="K35" s="160">
        <f t="shared" si="3"/>
        <v>0.99809000000000003</v>
      </c>
      <c r="L35" s="22">
        <v>247526.32</v>
      </c>
      <c r="M35" s="117"/>
      <c r="N35" s="242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84"/>
      <c r="IH35" s="84"/>
      <c r="II35" s="84"/>
      <c r="IJ35" s="84"/>
      <c r="IK35" s="84"/>
      <c r="IL35" s="84"/>
      <c r="IM35" s="84"/>
      <c r="IN35" s="84"/>
      <c r="IO35" s="84"/>
      <c r="IP35" s="84"/>
      <c r="IQ35" s="84"/>
      <c r="IR35" s="84"/>
      <c r="IS35" s="84"/>
      <c r="IT35" s="84"/>
      <c r="IU35" s="84"/>
      <c r="IV35" s="84"/>
    </row>
    <row r="36" spans="1:256" s="14" customFormat="1" ht="12" customHeight="1" x14ac:dyDescent="0.25">
      <c r="A36" s="43" t="s">
        <v>89</v>
      </c>
      <c r="B36" s="110"/>
      <c r="C36" s="139"/>
      <c r="D36" s="149"/>
      <c r="E36" s="65"/>
      <c r="F36" s="68">
        <f>SUM(F1:F35)</f>
        <v>35118232.859999999</v>
      </c>
      <c r="G36" s="160"/>
      <c r="H36" s="68">
        <f>SUM(H1:H35)</f>
        <v>35119957.219999999</v>
      </c>
      <c r="I36" s="114"/>
      <c r="J36" s="68">
        <f>SUM(J7:J35)</f>
        <v>39415163.120000005</v>
      </c>
      <c r="K36" s="160"/>
      <c r="L36" s="68">
        <f>SUM(L7:L35)</f>
        <v>39400315.149999999</v>
      </c>
      <c r="M36" s="115"/>
      <c r="N36" s="242">
        <f>SUM(L36-H36)</f>
        <v>4280357.93</v>
      </c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  <c r="HH36" s="84"/>
      <c r="HI36" s="84"/>
      <c r="HJ36" s="84"/>
      <c r="HK36" s="84"/>
      <c r="HL36" s="84"/>
      <c r="HM36" s="84"/>
      <c r="HN36" s="84"/>
      <c r="HO36" s="84"/>
      <c r="HP36" s="84"/>
      <c r="HQ36" s="84"/>
      <c r="HR36" s="84"/>
      <c r="HS36" s="84"/>
      <c r="HT36" s="84"/>
      <c r="HU36" s="84"/>
      <c r="HV36" s="84"/>
      <c r="HW36" s="84"/>
      <c r="HX36" s="84"/>
      <c r="HY36" s="84"/>
      <c r="HZ36" s="84"/>
      <c r="IA36" s="84"/>
      <c r="IB36" s="84"/>
      <c r="IC36" s="84"/>
      <c r="ID36" s="84"/>
      <c r="IE36" s="84"/>
      <c r="IF36" s="84"/>
      <c r="IG36" s="84"/>
      <c r="IH36" s="84"/>
      <c r="II36" s="84"/>
      <c r="IJ36" s="84"/>
      <c r="IK36" s="84"/>
      <c r="IL36" s="84"/>
      <c r="IM36" s="84"/>
      <c r="IN36" s="84"/>
      <c r="IO36" s="84"/>
      <c r="IP36" s="84"/>
      <c r="IQ36" s="84"/>
      <c r="IR36" s="84"/>
      <c r="IS36" s="84"/>
      <c r="IT36" s="84"/>
      <c r="IU36" s="84"/>
      <c r="IV36" s="84"/>
    </row>
    <row r="37" spans="1:256" s="14" customFormat="1" ht="12" customHeight="1" x14ac:dyDescent="0.25">
      <c r="A37" s="43"/>
      <c r="B37" s="110"/>
      <c r="C37" s="139"/>
      <c r="D37" s="149"/>
      <c r="E37" s="65"/>
      <c r="F37" s="68"/>
      <c r="G37" s="160"/>
      <c r="H37" s="68"/>
      <c r="I37" s="114"/>
      <c r="J37" s="68"/>
      <c r="K37" s="160"/>
      <c r="L37" s="68"/>
      <c r="M37" s="115"/>
      <c r="N37" s="242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84"/>
      <c r="DQ37" s="84"/>
      <c r="DR37" s="84"/>
      <c r="DS37" s="84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84"/>
      <c r="EE37" s="84"/>
      <c r="EF37" s="84"/>
      <c r="EG37" s="84"/>
      <c r="EH37" s="84"/>
      <c r="EI37" s="84"/>
      <c r="EJ37" s="84"/>
      <c r="EK37" s="84"/>
      <c r="EL37" s="84"/>
      <c r="EM37" s="84"/>
      <c r="EN37" s="84"/>
      <c r="EO37" s="84"/>
      <c r="EP37" s="84"/>
      <c r="EQ37" s="84"/>
      <c r="ER37" s="84"/>
      <c r="ES37" s="84"/>
      <c r="ET37" s="84"/>
      <c r="EU37" s="84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84"/>
      <c r="FG37" s="84"/>
      <c r="FH37" s="84"/>
      <c r="FI37" s="84"/>
      <c r="FJ37" s="84"/>
      <c r="FK37" s="84"/>
      <c r="FL37" s="84"/>
      <c r="FM37" s="84"/>
      <c r="FN37" s="84"/>
      <c r="FO37" s="84"/>
      <c r="FP37" s="84"/>
      <c r="FQ37" s="84"/>
      <c r="FR37" s="84"/>
      <c r="FS37" s="84"/>
      <c r="FT37" s="84"/>
      <c r="FU37" s="84"/>
      <c r="FV37" s="84"/>
      <c r="FW37" s="84"/>
      <c r="FX37" s="84"/>
      <c r="FY37" s="84"/>
      <c r="FZ37" s="84"/>
      <c r="GA37" s="84"/>
      <c r="GB37" s="84"/>
      <c r="GC37" s="84"/>
      <c r="GD37" s="84"/>
      <c r="GE37" s="84"/>
      <c r="GF37" s="84"/>
      <c r="GG37" s="84"/>
      <c r="GH37" s="84"/>
      <c r="GI37" s="84"/>
      <c r="GJ37" s="84"/>
      <c r="GK37" s="84"/>
      <c r="GL37" s="84"/>
      <c r="GM37" s="84"/>
      <c r="GN37" s="84"/>
      <c r="GO37" s="84"/>
      <c r="GP37" s="84"/>
      <c r="GQ37" s="84"/>
      <c r="GR37" s="84"/>
      <c r="GS37" s="84"/>
      <c r="GT37" s="84"/>
      <c r="GU37" s="84"/>
      <c r="GV37" s="84"/>
      <c r="GW37" s="84"/>
      <c r="GX37" s="84"/>
      <c r="GY37" s="84"/>
      <c r="GZ37" s="84"/>
      <c r="HA37" s="84"/>
      <c r="HB37" s="84"/>
      <c r="HC37" s="84"/>
      <c r="HD37" s="84"/>
      <c r="HE37" s="84"/>
      <c r="HF37" s="84"/>
      <c r="HG37" s="84"/>
      <c r="HH37" s="84"/>
      <c r="HI37" s="84"/>
      <c r="HJ37" s="84"/>
      <c r="HK37" s="84"/>
      <c r="HL37" s="84"/>
      <c r="HM37" s="84"/>
      <c r="HN37" s="84"/>
      <c r="HO37" s="84"/>
      <c r="HP37" s="84"/>
      <c r="HQ37" s="84"/>
      <c r="HR37" s="84"/>
      <c r="HS37" s="84"/>
      <c r="HT37" s="84"/>
      <c r="HU37" s="84"/>
      <c r="HV37" s="84"/>
      <c r="HW37" s="84"/>
      <c r="HX37" s="84"/>
      <c r="HY37" s="84"/>
      <c r="HZ37" s="84"/>
      <c r="IA37" s="84"/>
      <c r="IB37" s="84"/>
      <c r="IC37" s="84"/>
      <c r="ID37" s="84"/>
      <c r="IE37" s="84"/>
      <c r="IF37" s="84"/>
      <c r="IG37" s="84"/>
      <c r="IH37" s="84"/>
      <c r="II37" s="84"/>
      <c r="IJ37" s="84"/>
      <c r="IK37" s="84"/>
      <c r="IL37" s="84"/>
      <c r="IM37" s="84"/>
      <c r="IN37" s="84"/>
      <c r="IO37" s="84"/>
      <c r="IP37" s="84"/>
      <c r="IQ37" s="84"/>
      <c r="IR37" s="84"/>
      <c r="IS37" s="84"/>
      <c r="IT37" s="84"/>
      <c r="IU37" s="84"/>
      <c r="IV37" s="84"/>
    </row>
    <row r="38" spans="1:256" s="104" customFormat="1" ht="15.75" customHeight="1" x14ac:dyDescent="0.25">
      <c r="A38" s="100"/>
      <c r="B38" s="100"/>
      <c r="C38" s="100"/>
      <c r="D38" s="103"/>
      <c r="E38" s="103"/>
      <c r="H38" s="71"/>
      <c r="I38" s="114"/>
      <c r="K38" s="160"/>
      <c r="L38" s="71"/>
      <c r="M38" s="114"/>
      <c r="N38" s="242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/>
      <c r="CP38" s="109"/>
      <c r="CQ38" s="109"/>
      <c r="CR38" s="109"/>
      <c r="CS38" s="109"/>
      <c r="CT38" s="109"/>
      <c r="CU38" s="109"/>
      <c r="CV38" s="109"/>
      <c r="CW38" s="109"/>
      <c r="CX38" s="109"/>
      <c r="CY38" s="109"/>
      <c r="CZ38" s="109"/>
      <c r="DA38" s="109"/>
      <c r="DB38" s="109"/>
      <c r="DC38" s="109"/>
      <c r="DD38" s="109"/>
      <c r="DE38" s="109"/>
      <c r="DF38" s="109"/>
      <c r="DG38" s="109"/>
      <c r="DH38" s="109"/>
      <c r="DI38" s="109"/>
      <c r="DJ38" s="109"/>
      <c r="DK38" s="109"/>
      <c r="DL38" s="109"/>
      <c r="DM38" s="109"/>
      <c r="DN38" s="109"/>
      <c r="DO38" s="109"/>
      <c r="DP38" s="109"/>
      <c r="DQ38" s="109"/>
      <c r="DR38" s="109"/>
      <c r="DS38" s="109"/>
      <c r="DT38" s="109"/>
      <c r="DU38" s="109"/>
      <c r="DV38" s="109"/>
      <c r="DW38" s="109"/>
      <c r="DX38" s="109"/>
      <c r="DY38" s="109"/>
      <c r="DZ38" s="109"/>
      <c r="EA38" s="109"/>
      <c r="EB38" s="109"/>
      <c r="EC38" s="109"/>
      <c r="ED38" s="109"/>
      <c r="EE38" s="109"/>
      <c r="EF38" s="109"/>
      <c r="EG38" s="109"/>
      <c r="EH38" s="109"/>
      <c r="EI38" s="109"/>
      <c r="EJ38" s="109"/>
      <c r="EK38" s="109"/>
      <c r="EL38" s="109"/>
      <c r="EM38" s="109"/>
      <c r="EN38" s="109"/>
      <c r="EO38" s="109"/>
      <c r="EP38" s="109"/>
      <c r="EQ38" s="109"/>
      <c r="ER38" s="109"/>
      <c r="ES38" s="109"/>
      <c r="ET38" s="109"/>
      <c r="EU38" s="109"/>
      <c r="EV38" s="109"/>
      <c r="EW38" s="109"/>
      <c r="EX38" s="109"/>
      <c r="EY38" s="109"/>
      <c r="EZ38" s="109"/>
      <c r="FA38" s="109"/>
      <c r="FB38" s="109"/>
      <c r="FC38" s="109"/>
      <c r="FD38" s="109"/>
      <c r="FE38" s="109"/>
      <c r="FF38" s="109"/>
      <c r="FG38" s="109"/>
      <c r="FH38" s="109"/>
      <c r="FI38" s="109"/>
      <c r="FJ38" s="109"/>
      <c r="FK38" s="109"/>
      <c r="FL38" s="109"/>
      <c r="FM38" s="109"/>
      <c r="FN38" s="109"/>
      <c r="FO38" s="109"/>
      <c r="FP38" s="109"/>
      <c r="FQ38" s="109"/>
      <c r="FR38" s="109"/>
      <c r="FS38" s="109"/>
      <c r="FT38" s="109"/>
      <c r="FU38" s="109"/>
      <c r="FV38" s="109"/>
      <c r="FW38" s="109"/>
      <c r="FX38" s="109"/>
      <c r="FY38" s="109"/>
      <c r="FZ38" s="109"/>
      <c r="GA38" s="109"/>
      <c r="GB38" s="109"/>
      <c r="GC38" s="109"/>
      <c r="GD38" s="109"/>
      <c r="GE38" s="109"/>
      <c r="GF38" s="109"/>
      <c r="GG38" s="109"/>
      <c r="GH38" s="109"/>
      <c r="GI38" s="109"/>
      <c r="GJ38" s="109"/>
      <c r="GK38" s="109"/>
      <c r="GL38" s="109"/>
      <c r="GM38" s="109"/>
      <c r="GN38" s="109"/>
      <c r="GO38" s="109"/>
      <c r="GP38" s="109"/>
      <c r="GQ38" s="109"/>
      <c r="GR38" s="109"/>
      <c r="GS38" s="109"/>
      <c r="GT38" s="109"/>
      <c r="GU38" s="109"/>
      <c r="GV38" s="109"/>
      <c r="GW38" s="109"/>
      <c r="GX38" s="109"/>
      <c r="GY38" s="109"/>
      <c r="GZ38" s="109"/>
      <c r="HA38" s="109"/>
      <c r="HB38" s="109"/>
      <c r="HC38" s="109"/>
      <c r="HD38" s="109"/>
      <c r="HE38" s="109"/>
      <c r="HF38" s="109"/>
      <c r="HG38" s="109"/>
      <c r="HH38" s="109"/>
      <c r="HI38" s="109"/>
      <c r="HJ38" s="109"/>
      <c r="HK38" s="109"/>
      <c r="HL38" s="109"/>
      <c r="HM38" s="109"/>
      <c r="HN38" s="109"/>
      <c r="HO38" s="109"/>
      <c r="HP38" s="109"/>
      <c r="HQ38" s="109"/>
      <c r="HR38" s="109"/>
      <c r="HS38" s="109"/>
      <c r="HT38" s="109"/>
      <c r="HU38" s="109"/>
      <c r="HV38" s="109"/>
      <c r="HW38" s="109"/>
      <c r="HX38" s="109"/>
      <c r="HY38" s="109"/>
      <c r="HZ38" s="109"/>
      <c r="IA38" s="109"/>
      <c r="IB38" s="109"/>
      <c r="IC38" s="109"/>
      <c r="ID38" s="109"/>
      <c r="IE38" s="109"/>
      <c r="IF38" s="109"/>
      <c r="IG38" s="109"/>
      <c r="IH38" s="109"/>
      <c r="II38" s="109"/>
      <c r="IJ38" s="109"/>
      <c r="IK38" s="109"/>
      <c r="IL38" s="109"/>
      <c r="IM38" s="109"/>
      <c r="IN38" s="109"/>
      <c r="IO38" s="109"/>
      <c r="IP38" s="109"/>
      <c r="IQ38" s="109"/>
      <c r="IR38" s="109"/>
      <c r="IS38" s="109"/>
      <c r="IT38" s="109"/>
      <c r="IU38" s="109"/>
      <c r="IV38" s="109"/>
    </row>
    <row r="39" spans="1:256" s="104" customFormat="1" ht="15.75" customHeight="1" x14ac:dyDescent="0.25">
      <c r="A39" s="100"/>
      <c r="B39" s="100"/>
      <c r="C39" s="100"/>
      <c r="D39" s="103"/>
      <c r="E39" s="103"/>
      <c r="G39" s="108">
        <v>42705</v>
      </c>
      <c r="H39" s="71"/>
      <c r="I39" s="114"/>
      <c r="K39" s="108">
        <v>42825</v>
      </c>
      <c r="L39" s="71"/>
      <c r="M39" s="114"/>
      <c r="N39" s="121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  <c r="DB39" s="109"/>
      <c r="DC39" s="109"/>
      <c r="DD39" s="109"/>
      <c r="DE39" s="109"/>
      <c r="DF39" s="109"/>
      <c r="DG39" s="109"/>
      <c r="DH39" s="109"/>
      <c r="DI39" s="109"/>
      <c r="DJ39" s="109"/>
      <c r="DK39" s="109"/>
      <c r="DL39" s="109"/>
      <c r="DM39" s="109"/>
      <c r="DN39" s="109"/>
      <c r="DO39" s="109"/>
      <c r="DP39" s="109"/>
      <c r="DQ39" s="109"/>
      <c r="DR39" s="109"/>
      <c r="DS39" s="109"/>
      <c r="DT39" s="109"/>
      <c r="DU39" s="109"/>
      <c r="DV39" s="109"/>
      <c r="DW39" s="109"/>
      <c r="DX39" s="109"/>
      <c r="DY39" s="109"/>
      <c r="DZ39" s="109"/>
      <c r="EA39" s="109"/>
      <c r="EB39" s="109"/>
      <c r="EC39" s="109"/>
      <c r="ED39" s="109"/>
      <c r="EE39" s="109"/>
      <c r="EF39" s="109"/>
      <c r="EG39" s="109"/>
      <c r="EH39" s="109"/>
      <c r="EI39" s="109"/>
      <c r="EJ39" s="109"/>
      <c r="EK39" s="109"/>
      <c r="EL39" s="109"/>
      <c r="EM39" s="109"/>
      <c r="EN39" s="109"/>
      <c r="EO39" s="109"/>
      <c r="EP39" s="109"/>
      <c r="EQ39" s="109"/>
      <c r="ER39" s="109"/>
      <c r="ES39" s="109"/>
      <c r="ET39" s="109"/>
      <c r="EU39" s="109"/>
      <c r="EV39" s="109"/>
      <c r="EW39" s="109"/>
      <c r="EX39" s="109"/>
      <c r="EY39" s="109"/>
      <c r="EZ39" s="109"/>
      <c r="FA39" s="109"/>
      <c r="FB39" s="109"/>
      <c r="FC39" s="109"/>
      <c r="FD39" s="109"/>
      <c r="FE39" s="109"/>
      <c r="FF39" s="109"/>
      <c r="FG39" s="109"/>
      <c r="FH39" s="109"/>
      <c r="FI39" s="109"/>
      <c r="FJ39" s="109"/>
      <c r="FK39" s="109"/>
      <c r="FL39" s="109"/>
      <c r="FM39" s="109"/>
      <c r="FN39" s="109"/>
      <c r="FO39" s="109"/>
      <c r="FP39" s="109"/>
      <c r="FQ39" s="109"/>
      <c r="FR39" s="109"/>
      <c r="FS39" s="109"/>
      <c r="FT39" s="109"/>
      <c r="FU39" s="109"/>
      <c r="FV39" s="109"/>
      <c r="FW39" s="109"/>
      <c r="FX39" s="109"/>
      <c r="FY39" s="109"/>
      <c r="FZ39" s="109"/>
      <c r="GA39" s="109"/>
      <c r="GB39" s="109"/>
      <c r="GC39" s="109"/>
      <c r="GD39" s="109"/>
      <c r="GE39" s="109"/>
      <c r="GF39" s="109"/>
      <c r="GG39" s="109"/>
      <c r="GH39" s="109"/>
      <c r="GI39" s="109"/>
      <c r="GJ39" s="109"/>
      <c r="GK39" s="109"/>
      <c r="GL39" s="109"/>
      <c r="GM39" s="109"/>
      <c r="GN39" s="109"/>
      <c r="GO39" s="109"/>
      <c r="GP39" s="109"/>
      <c r="GQ39" s="109"/>
      <c r="GR39" s="109"/>
      <c r="GS39" s="109"/>
      <c r="GT39" s="109"/>
      <c r="GU39" s="109"/>
      <c r="GV39" s="109"/>
      <c r="GW39" s="109"/>
      <c r="GX39" s="109"/>
      <c r="GY39" s="109"/>
      <c r="GZ39" s="109"/>
      <c r="HA39" s="109"/>
      <c r="HB39" s="109"/>
      <c r="HC39" s="109"/>
      <c r="HD39" s="109"/>
      <c r="HE39" s="109"/>
      <c r="HF39" s="109"/>
      <c r="HG39" s="109"/>
      <c r="HH39" s="109"/>
      <c r="HI39" s="109"/>
      <c r="HJ39" s="109"/>
      <c r="HK39" s="109"/>
      <c r="HL39" s="109"/>
      <c r="HM39" s="109"/>
      <c r="HN39" s="109"/>
      <c r="HO39" s="109"/>
      <c r="HP39" s="109"/>
      <c r="HQ39" s="109"/>
      <c r="HR39" s="109"/>
      <c r="HS39" s="109"/>
      <c r="HT39" s="109"/>
      <c r="HU39" s="109"/>
      <c r="HV39" s="109"/>
      <c r="HW39" s="109"/>
      <c r="HX39" s="109"/>
      <c r="HY39" s="109"/>
      <c r="HZ39" s="109"/>
      <c r="IA39" s="109"/>
      <c r="IB39" s="109"/>
      <c r="IC39" s="109"/>
      <c r="ID39" s="109"/>
      <c r="IE39" s="109"/>
      <c r="IF39" s="109"/>
      <c r="IG39" s="109"/>
      <c r="IH39" s="109"/>
      <c r="II39" s="109"/>
      <c r="IJ39" s="109"/>
      <c r="IK39" s="109"/>
      <c r="IL39" s="109"/>
      <c r="IM39" s="109"/>
      <c r="IN39" s="109"/>
      <c r="IO39" s="109"/>
      <c r="IP39" s="109"/>
      <c r="IQ39" s="109"/>
      <c r="IR39" s="109"/>
      <c r="IS39" s="109"/>
      <c r="IT39" s="109"/>
      <c r="IU39" s="109"/>
      <c r="IV39" s="109"/>
    </row>
    <row r="40" spans="1:256" s="104" customFormat="1" ht="15.75" customHeight="1" x14ac:dyDescent="0.25">
      <c r="A40" s="100"/>
      <c r="B40" s="100"/>
      <c r="C40" s="100"/>
      <c r="D40" s="103"/>
      <c r="E40" s="103"/>
      <c r="G40" s="108"/>
      <c r="H40" s="71"/>
      <c r="I40" s="114"/>
      <c r="K40" s="160"/>
      <c r="L40" s="71"/>
      <c r="M40" s="114"/>
      <c r="N40" s="121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09"/>
      <c r="DF40" s="109"/>
      <c r="DG40" s="109"/>
      <c r="DH40" s="109"/>
      <c r="DI40" s="109"/>
      <c r="DJ40" s="109"/>
      <c r="DK40" s="109"/>
      <c r="DL40" s="109"/>
      <c r="DM40" s="109"/>
      <c r="DN40" s="109"/>
      <c r="DO40" s="109"/>
      <c r="DP40" s="109"/>
      <c r="DQ40" s="109"/>
      <c r="DR40" s="109"/>
      <c r="DS40" s="109"/>
      <c r="DT40" s="109"/>
      <c r="DU40" s="109"/>
      <c r="DV40" s="109"/>
      <c r="DW40" s="109"/>
      <c r="DX40" s="109"/>
      <c r="DY40" s="109"/>
      <c r="DZ40" s="109"/>
      <c r="EA40" s="109"/>
      <c r="EB40" s="109"/>
      <c r="EC40" s="109"/>
      <c r="ED40" s="109"/>
      <c r="EE40" s="109"/>
      <c r="EF40" s="109"/>
      <c r="EG40" s="109"/>
      <c r="EH40" s="109"/>
      <c r="EI40" s="109"/>
      <c r="EJ40" s="109"/>
      <c r="EK40" s="109"/>
      <c r="EL40" s="109"/>
      <c r="EM40" s="109"/>
      <c r="EN40" s="109"/>
      <c r="EO40" s="109"/>
      <c r="EP40" s="109"/>
      <c r="EQ40" s="109"/>
      <c r="ER40" s="109"/>
      <c r="ES40" s="109"/>
      <c r="ET40" s="109"/>
      <c r="EU40" s="109"/>
      <c r="EV40" s="109"/>
      <c r="EW40" s="109"/>
      <c r="EX40" s="109"/>
      <c r="EY40" s="109"/>
      <c r="EZ40" s="109"/>
      <c r="FA40" s="109"/>
      <c r="FB40" s="109"/>
      <c r="FC40" s="109"/>
      <c r="FD40" s="109"/>
      <c r="FE40" s="109"/>
      <c r="FF40" s="109"/>
      <c r="FG40" s="109"/>
      <c r="FH40" s="109"/>
      <c r="FI40" s="109"/>
      <c r="FJ40" s="109"/>
      <c r="FK40" s="109"/>
      <c r="FL40" s="109"/>
      <c r="FM40" s="109"/>
      <c r="FN40" s="109"/>
      <c r="FO40" s="109"/>
      <c r="FP40" s="109"/>
      <c r="FQ40" s="109"/>
      <c r="FR40" s="109"/>
      <c r="FS40" s="109"/>
      <c r="FT40" s="109"/>
      <c r="FU40" s="109"/>
      <c r="FV40" s="109"/>
      <c r="FW40" s="109"/>
      <c r="FX40" s="109"/>
      <c r="FY40" s="109"/>
      <c r="FZ40" s="109"/>
      <c r="GA40" s="109"/>
      <c r="GB40" s="109"/>
      <c r="GC40" s="109"/>
      <c r="GD40" s="109"/>
      <c r="GE40" s="109"/>
      <c r="GF40" s="109"/>
      <c r="GG40" s="109"/>
      <c r="GH40" s="109"/>
      <c r="GI40" s="109"/>
      <c r="GJ40" s="109"/>
      <c r="GK40" s="109"/>
      <c r="GL40" s="109"/>
      <c r="GM40" s="109"/>
      <c r="GN40" s="109"/>
      <c r="GO40" s="109"/>
      <c r="GP40" s="109"/>
      <c r="GQ40" s="109"/>
      <c r="GR40" s="109"/>
      <c r="GS40" s="109"/>
      <c r="GT40" s="109"/>
      <c r="GU40" s="109"/>
      <c r="GV40" s="109"/>
      <c r="GW40" s="109"/>
      <c r="GX40" s="109"/>
      <c r="GY40" s="109"/>
      <c r="GZ40" s="109"/>
      <c r="HA40" s="109"/>
      <c r="HB40" s="109"/>
      <c r="HC40" s="109"/>
      <c r="HD40" s="109"/>
      <c r="HE40" s="109"/>
      <c r="HF40" s="109"/>
      <c r="HG40" s="109"/>
      <c r="HH40" s="109"/>
      <c r="HI40" s="109"/>
      <c r="HJ40" s="109"/>
      <c r="HK40" s="109"/>
      <c r="HL40" s="109"/>
      <c r="HM40" s="109"/>
      <c r="HN40" s="109"/>
      <c r="HO40" s="109"/>
      <c r="HP40" s="109"/>
      <c r="HQ40" s="109"/>
      <c r="HR40" s="109"/>
      <c r="HS40" s="109"/>
      <c r="HT40" s="109"/>
      <c r="HU40" s="109"/>
      <c r="HV40" s="109"/>
      <c r="HW40" s="109"/>
      <c r="HX40" s="109"/>
      <c r="HY40" s="109"/>
      <c r="HZ40" s="109"/>
      <c r="IA40" s="109"/>
      <c r="IB40" s="109"/>
      <c r="IC40" s="109"/>
      <c r="ID40" s="109"/>
      <c r="IE40" s="109"/>
      <c r="IF40" s="109"/>
      <c r="IG40" s="109"/>
      <c r="IH40" s="109"/>
      <c r="II40" s="109"/>
      <c r="IJ40" s="109"/>
      <c r="IK40" s="109"/>
      <c r="IL40" s="109"/>
      <c r="IM40" s="109"/>
      <c r="IN40" s="109"/>
      <c r="IO40" s="109"/>
      <c r="IP40" s="109"/>
      <c r="IQ40" s="109"/>
      <c r="IR40" s="109"/>
      <c r="IS40" s="109"/>
      <c r="IT40" s="109"/>
      <c r="IU40" s="109"/>
      <c r="IV40" s="109"/>
    </row>
    <row r="41" spans="1:256" s="104" customFormat="1" x14ac:dyDescent="0.25">
      <c r="A41" s="100" t="s">
        <v>58</v>
      </c>
      <c r="B41" s="107" t="s">
        <v>20</v>
      </c>
      <c r="C41" s="100" t="s">
        <v>21</v>
      </c>
      <c r="D41" s="100" t="s">
        <v>59</v>
      </c>
      <c r="E41" s="100"/>
      <c r="F41" s="71" t="s">
        <v>60</v>
      </c>
      <c r="G41" s="102" t="s">
        <v>61</v>
      </c>
      <c r="H41" s="71"/>
      <c r="I41" s="114"/>
      <c r="J41" s="71" t="s">
        <v>60</v>
      </c>
      <c r="K41" s="102" t="s">
        <v>61</v>
      </c>
      <c r="L41" s="71"/>
      <c r="M41" s="114"/>
      <c r="N41" s="121" t="s">
        <v>62</v>
      </c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09"/>
      <c r="CN41" s="109"/>
      <c r="CO41" s="109"/>
      <c r="CP41" s="109"/>
      <c r="CQ41" s="109"/>
      <c r="CR41" s="109"/>
      <c r="CS41" s="109"/>
      <c r="CT41" s="109"/>
      <c r="CU41" s="109"/>
      <c r="CV41" s="109"/>
      <c r="CW41" s="109"/>
      <c r="CX41" s="109"/>
      <c r="CY41" s="109"/>
      <c r="CZ41" s="109"/>
      <c r="DA41" s="109"/>
      <c r="DB41" s="109"/>
      <c r="DC41" s="109"/>
      <c r="DD41" s="109"/>
      <c r="DE41" s="109"/>
      <c r="DF41" s="109"/>
      <c r="DG41" s="109"/>
      <c r="DH41" s="109"/>
      <c r="DI41" s="109"/>
      <c r="DJ41" s="109"/>
      <c r="DK41" s="109"/>
      <c r="DL41" s="109"/>
      <c r="DM41" s="109"/>
      <c r="DN41" s="109"/>
      <c r="DO41" s="109"/>
      <c r="DP41" s="109"/>
      <c r="DQ41" s="109"/>
      <c r="DR41" s="109"/>
      <c r="DS41" s="109"/>
      <c r="DT41" s="109"/>
      <c r="DU41" s="109"/>
      <c r="DV41" s="109"/>
      <c r="DW41" s="109"/>
      <c r="DX41" s="109"/>
      <c r="DY41" s="109"/>
      <c r="DZ41" s="109"/>
      <c r="EA41" s="109"/>
      <c r="EB41" s="109"/>
      <c r="EC41" s="109"/>
      <c r="ED41" s="109"/>
      <c r="EE41" s="109"/>
      <c r="EF41" s="109"/>
      <c r="EG41" s="109"/>
      <c r="EH41" s="109"/>
      <c r="EI41" s="109"/>
      <c r="EJ41" s="109"/>
      <c r="EK41" s="109"/>
      <c r="EL41" s="109"/>
      <c r="EM41" s="109"/>
      <c r="EN41" s="109"/>
      <c r="EO41" s="109"/>
      <c r="EP41" s="109"/>
      <c r="EQ41" s="109"/>
      <c r="ER41" s="109"/>
      <c r="ES41" s="109"/>
      <c r="ET41" s="109"/>
      <c r="EU41" s="109"/>
      <c r="EV41" s="109"/>
      <c r="EW41" s="109"/>
      <c r="EX41" s="109"/>
      <c r="EY41" s="109"/>
      <c r="EZ41" s="109"/>
      <c r="FA41" s="109"/>
      <c r="FB41" s="109"/>
      <c r="FC41" s="109"/>
      <c r="FD41" s="109"/>
      <c r="FE41" s="109"/>
      <c r="FF41" s="109"/>
      <c r="FG41" s="109"/>
      <c r="FH41" s="109"/>
      <c r="FI41" s="109"/>
      <c r="FJ41" s="109"/>
      <c r="FK41" s="109"/>
      <c r="FL41" s="109"/>
      <c r="FM41" s="109"/>
      <c r="FN41" s="109"/>
      <c r="FO41" s="109"/>
      <c r="FP41" s="109"/>
      <c r="FQ41" s="109"/>
      <c r="FR41" s="109"/>
      <c r="FS41" s="109"/>
      <c r="FT41" s="109"/>
      <c r="FU41" s="109"/>
      <c r="FV41" s="109"/>
      <c r="FW41" s="109"/>
      <c r="FX41" s="109"/>
      <c r="FY41" s="109"/>
      <c r="FZ41" s="109"/>
      <c r="GA41" s="109"/>
      <c r="GB41" s="109"/>
      <c r="GC41" s="109"/>
      <c r="GD41" s="109"/>
      <c r="GE41" s="109"/>
      <c r="GF41" s="109"/>
      <c r="GG41" s="109"/>
      <c r="GH41" s="109"/>
      <c r="GI41" s="109"/>
      <c r="GJ41" s="109"/>
      <c r="GK41" s="109"/>
      <c r="GL41" s="109"/>
      <c r="GM41" s="109"/>
      <c r="GN41" s="109"/>
      <c r="GO41" s="109"/>
      <c r="GP41" s="109"/>
      <c r="GQ41" s="109"/>
      <c r="GR41" s="109"/>
      <c r="GS41" s="109"/>
      <c r="GT41" s="109"/>
      <c r="GU41" s="109"/>
      <c r="GV41" s="109"/>
      <c r="GW41" s="109"/>
      <c r="GX41" s="109"/>
      <c r="GY41" s="109"/>
      <c r="GZ41" s="109"/>
      <c r="HA41" s="109"/>
      <c r="HB41" s="109"/>
      <c r="HC41" s="109"/>
      <c r="HD41" s="109"/>
      <c r="HE41" s="109"/>
      <c r="HF41" s="109"/>
      <c r="HG41" s="109"/>
      <c r="HH41" s="109"/>
      <c r="HI41" s="109"/>
      <c r="HJ41" s="109"/>
      <c r="HK41" s="109"/>
      <c r="HL41" s="109"/>
      <c r="HM41" s="109"/>
      <c r="HN41" s="109"/>
      <c r="HO41" s="109"/>
      <c r="HP41" s="109"/>
      <c r="HQ41" s="109"/>
      <c r="HR41" s="109"/>
      <c r="HS41" s="109"/>
      <c r="HT41" s="109"/>
      <c r="HU41" s="109"/>
      <c r="HV41" s="109"/>
      <c r="HW41" s="109"/>
      <c r="HX41" s="109"/>
      <c r="HY41" s="109"/>
      <c r="HZ41" s="109"/>
      <c r="IA41" s="109"/>
      <c r="IB41" s="109"/>
      <c r="IC41" s="109"/>
      <c r="ID41" s="109"/>
      <c r="IE41" s="109"/>
      <c r="IF41" s="109"/>
      <c r="IG41" s="109"/>
      <c r="IH41" s="109"/>
      <c r="II41" s="109"/>
      <c r="IJ41" s="109"/>
      <c r="IK41" s="109"/>
      <c r="IL41" s="109"/>
      <c r="IM41" s="109"/>
      <c r="IN41" s="109"/>
      <c r="IO41" s="109"/>
      <c r="IP41" s="109"/>
      <c r="IQ41" s="109"/>
      <c r="IR41" s="109"/>
      <c r="IS41" s="109"/>
      <c r="IT41" s="109"/>
      <c r="IU41" s="109"/>
      <c r="IV41" s="109"/>
    </row>
    <row r="42" spans="1:256" s="104" customFormat="1" x14ac:dyDescent="0.25">
      <c r="A42" s="100"/>
      <c r="B42" s="107" t="s">
        <v>28</v>
      </c>
      <c r="C42" s="100" t="s">
        <v>29</v>
      </c>
      <c r="D42" s="100" t="s">
        <v>63</v>
      </c>
      <c r="E42" s="100"/>
      <c r="F42" s="71" t="s">
        <v>64</v>
      </c>
      <c r="G42" s="102" t="s">
        <v>65</v>
      </c>
      <c r="H42" s="71" t="s">
        <v>66</v>
      </c>
      <c r="I42" s="114"/>
      <c r="J42" s="71" t="s">
        <v>64</v>
      </c>
      <c r="K42" s="102" t="s">
        <v>65</v>
      </c>
      <c r="L42" s="71" t="s">
        <v>66</v>
      </c>
      <c r="M42" s="114"/>
      <c r="N42" s="121" t="s">
        <v>18</v>
      </c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  <c r="BS42" s="109"/>
      <c r="BT42" s="109"/>
      <c r="BU42" s="109"/>
      <c r="BV42" s="109"/>
      <c r="BW42" s="109"/>
      <c r="BX42" s="109"/>
      <c r="BY42" s="109"/>
      <c r="BZ42" s="109"/>
      <c r="CA42" s="109"/>
      <c r="CB42" s="109"/>
      <c r="CC42" s="109"/>
      <c r="CD42" s="109"/>
      <c r="CE42" s="109"/>
      <c r="CF42" s="109"/>
      <c r="CG42" s="109"/>
      <c r="CH42" s="109"/>
      <c r="CI42" s="109"/>
      <c r="CJ42" s="109"/>
      <c r="CK42" s="109"/>
      <c r="CL42" s="109"/>
      <c r="CM42" s="109"/>
      <c r="CN42" s="109"/>
      <c r="CO42" s="109"/>
      <c r="CP42" s="109"/>
      <c r="CQ42" s="109"/>
      <c r="CR42" s="109"/>
      <c r="CS42" s="109"/>
      <c r="CT42" s="109"/>
      <c r="CU42" s="109"/>
      <c r="CV42" s="109"/>
      <c r="CW42" s="109"/>
      <c r="CX42" s="109"/>
      <c r="CY42" s="109"/>
      <c r="CZ42" s="109"/>
      <c r="DA42" s="109"/>
      <c r="DB42" s="109"/>
      <c r="DC42" s="109"/>
      <c r="DD42" s="109"/>
      <c r="DE42" s="109"/>
      <c r="DF42" s="109"/>
      <c r="DG42" s="109"/>
      <c r="DH42" s="109"/>
      <c r="DI42" s="109"/>
      <c r="DJ42" s="109"/>
      <c r="DK42" s="109"/>
      <c r="DL42" s="109"/>
      <c r="DM42" s="109"/>
      <c r="DN42" s="109"/>
      <c r="DO42" s="109"/>
      <c r="DP42" s="109"/>
      <c r="DQ42" s="109"/>
      <c r="DR42" s="109"/>
      <c r="DS42" s="109"/>
      <c r="DT42" s="109"/>
      <c r="DU42" s="109"/>
      <c r="DV42" s="109"/>
      <c r="DW42" s="109"/>
      <c r="DX42" s="109"/>
      <c r="DY42" s="109"/>
      <c r="DZ42" s="109"/>
      <c r="EA42" s="109"/>
      <c r="EB42" s="109"/>
      <c r="EC42" s="109"/>
      <c r="ED42" s="109"/>
      <c r="EE42" s="109"/>
      <c r="EF42" s="109"/>
      <c r="EG42" s="109"/>
      <c r="EH42" s="109"/>
      <c r="EI42" s="109"/>
      <c r="EJ42" s="109"/>
      <c r="EK42" s="109"/>
      <c r="EL42" s="109"/>
      <c r="EM42" s="109"/>
      <c r="EN42" s="109"/>
      <c r="EO42" s="109"/>
      <c r="EP42" s="109"/>
      <c r="EQ42" s="109"/>
      <c r="ER42" s="109"/>
      <c r="ES42" s="109"/>
      <c r="ET42" s="109"/>
      <c r="EU42" s="109"/>
      <c r="EV42" s="109"/>
      <c r="EW42" s="109"/>
      <c r="EX42" s="109"/>
      <c r="EY42" s="109"/>
      <c r="EZ42" s="109"/>
      <c r="FA42" s="109"/>
      <c r="FB42" s="109"/>
      <c r="FC42" s="109"/>
      <c r="FD42" s="109"/>
      <c r="FE42" s="109"/>
      <c r="FF42" s="109"/>
      <c r="FG42" s="109"/>
      <c r="FH42" s="109"/>
      <c r="FI42" s="109"/>
      <c r="FJ42" s="109"/>
      <c r="FK42" s="109"/>
      <c r="FL42" s="109"/>
      <c r="FM42" s="109"/>
      <c r="FN42" s="109"/>
      <c r="FO42" s="109"/>
      <c r="FP42" s="109"/>
      <c r="FQ42" s="109"/>
      <c r="FR42" s="109"/>
      <c r="FS42" s="109"/>
      <c r="FT42" s="109"/>
      <c r="FU42" s="109"/>
      <c r="FV42" s="109"/>
      <c r="FW42" s="109"/>
      <c r="FX42" s="109"/>
      <c r="FY42" s="109"/>
      <c r="FZ42" s="109"/>
      <c r="GA42" s="109"/>
      <c r="GB42" s="109"/>
      <c r="GC42" s="109"/>
      <c r="GD42" s="109"/>
      <c r="GE42" s="109"/>
      <c r="GF42" s="109"/>
      <c r="GG42" s="109"/>
      <c r="GH42" s="109"/>
      <c r="GI42" s="109"/>
      <c r="GJ42" s="109"/>
      <c r="GK42" s="109"/>
      <c r="GL42" s="109"/>
      <c r="GM42" s="109"/>
      <c r="GN42" s="109"/>
      <c r="GO42" s="109"/>
      <c r="GP42" s="109"/>
      <c r="GQ42" s="109"/>
      <c r="GR42" s="109"/>
      <c r="GS42" s="109"/>
      <c r="GT42" s="109"/>
      <c r="GU42" s="109"/>
      <c r="GV42" s="109"/>
      <c r="GW42" s="109"/>
      <c r="GX42" s="109"/>
      <c r="GY42" s="109"/>
      <c r="GZ42" s="109"/>
      <c r="HA42" s="109"/>
      <c r="HB42" s="109"/>
      <c r="HC42" s="109"/>
      <c r="HD42" s="109"/>
      <c r="HE42" s="109"/>
      <c r="HF42" s="109"/>
      <c r="HG42" s="109"/>
      <c r="HH42" s="109"/>
      <c r="HI42" s="109"/>
      <c r="HJ42" s="109"/>
      <c r="HK42" s="109"/>
      <c r="HL42" s="109"/>
      <c r="HM42" s="109"/>
      <c r="HN42" s="109"/>
      <c r="HO42" s="109"/>
      <c r="HP42" s="109"/>
      <c r="HQ42" s="109"/>
      <c r="HR42" s="109"/>
      <c r="HS42" s="109"/>
      <c r="HT42" s="109"/>
      <c r="HU42" s="109"/>
      <c r="HV42" s="109"/>
      <c r="HW42" s="109"/>
      <c r="HX42" s="109"/>
      <c r="HY42" s="109"/>
      <c r="HZ42" s="109"/>
      <c r="IA42" s="109"/>
      <c r="IB42" s="109"/>
      <c r="IC42" s="109"/>
      <c r="ID42" s="109"/>
      <c r="IE42" s="109"/>
      <c r="IF42" s="109"/>
      <c r="IG42" s="109"/>
      <c r="IH42" s="109"/>
      <c r="II42" s="109"/>
      <c r="IJ42" s="109"/>
      <c r="IK42" s="109"/>
      <c r="IL42" s="109"/>
      <c r="IM42" s="109"/>
      <c r="IN42" s="109"/>
      <c r="IO42" s="109"/>
      <c r="IP42" s="109"/>
      <c r="IQ42" s="109"/>
      <c r="IR42" s="109"/>
      <c r="IS42" s="109"/>
      <c r="IT42" s="109"/>
      <c r="IU42" s="109"/>
      <c r="IV42" s="109"/>
    </row>
    <row r="43" spans="1:256" s="104" customFormat="1" ht="9" customHeight="1" x14ac:dyDescent="0.25">
      <c r="A43" s="113"/>
      <c r="B43" s="116"/>
      <c r="C43" s="113"/>
      <c r="D43" s="113"/>
      <c r="E43" s="113"/>
      <c r="F43" s="114"/>
      <c r="G43" s="120"/>
      <c r="H43" s="114"/>
      <c r="I43" s="114"/>
      <c r="J43" s="114"/>
      <c r="K43" s="120"/>
      <c r="L43" s="114"/>
      <c r="M43" s="114"/>
      <c r="N43" s="122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  <c r="BQ43" s="109"/>
      <c r="BR43" s="109"/>
      <c r="BS43" s="109"/>
      <c r="BT43" s="109"/>
      <c r="BU43" s="109"/>
      <c r="BV43" s="109"/>
      <c r="BW43" s="109"/>
      <c r="BX43" s="109"/>
      <c r="BY43" s="109"/>
      <c r="BZ43" s="109"/>
      <c r="CA43" s="109"/>
      <c r="CB43" s="109"/>
      <c r="CC43" s="109"/>
      <c r="CD43" s="109"/>
      <c r="CE43" s="109"/>
      <c r="CF43" s="109"/>
      <c r="CG43" s="109"/>
      <c r="CH43" s="109"/>
      <c r="CI43" s="109"/>
      <c r="CJ43" s="109"/>
      <c r="CK43" s="109"/>
      <c r="CL43" s="109"/>
      <c r="CM43" s="109"/>
      <c r="CN43" s="109"/>
      <c r="CO43" s="109"/>
      <c r="CP43" s="109"/>
      <c r="CQ43" s="109"/>
      <c r="CR43" s="109"/>
      <c r="CS43" s="109"/>
      <c r="CT43" s="109"/>
      <c r="CU43" s="109"/>
      <c r="CV43" s="109"/>
      <c r="CW43" s="109"/>
      <c r="CX43" s="109"/>
      <c r="CY43" s="109"/>
      <c r="CZ43" s="109"/>
      <c r="DA43" s="109"/>
      <c r="DB43" s="109"/>
      <c r="DC43" s="109"/>
      <c r="DD43" s="109"/>
      <c r="DE43" s="109"/>
      <c r="DF43" s="109"/>
      <c r="DG43" s="109"/>
      <c r="DH43" s="109"/>
      <c r="DI43" s="109"/>
      <c r="DJ43" s="109"/>
      <c r="DK43" s="109"/>
      <c r="DL43" s="109"/>
      <c r="DM43" s="109"/>
      <c r="DN43" s="109"/>
      <c r="DO43" s="109"/>
      <c r="DP43" s="109"/>
      <c r="DQ43" s="109"/>
      <c r="DR43" s="109"/>
      <c r="DS43" s="109"/>
      <c r="DT43" s="109"/>
      <c r="DU43" s="109"/>
      <c r="DV43" s="109"/>
      <c r="DW43" s="109"/>
      <c r="DX43" s="109"/>
      <c r="DY43" s="109"/>
      <c r="DZ43" s="109"/>
      <c r="EA43" s="109"/>
      <c r="EB43" s="109"/>
      <c r="EC43" s="109"/>
      <c r="ED43" s="109"/>
      <c r="EE43" s="109"/>
      <c r="EF43" s="109"/>
      <c r="EG43" s="109"/>
      <c r="EH43" s="109"/>
      <c r="EI43" s="109"/>
      <c r="EJ43" s="109"/>
      <c r="EK43" s="109"/>
      <c r="EL43" s="109"/>
      <c r="EM43" s="109"/>
      <c r="EN43" s="109"/>
      <c r="EO43" s="109"/>
      <c r="EP43" s="109"/>
      <c r="EQ43" s="109"/>
      <c r="ER43" s="109"/>
      <c r="ES43" s="109"/>
      <c r="ET43" s="109"/>
      <c r="EU43" s="109"/>
      <c r="EV43" s="109"/>
      <c r="EW43" s="109"/>
      <c r="EX43" s="109"/>
      <c r="EY43" s="109"/>
      <c r="EZ43" s="109"/>
      <c r="FA43" s="109"/>
      <c r="FB43" s="109"/>
      <c r="FC43" s="109"/>
      <c r="FD43" s="109"/>
      <c r="FE43" s="109"/>
      <c r="FF43" s="109"/>
      <c r="FG43" s="109"/>
      <c r="FH43" s="109"/>
      <c r="FI43" s="109"/>
      <c r="FJ43" s="109"/>
      <c r="FK43" s="109"/>
      <c r="FL43" s="109"/>
      <c r="FM43" s="109"/>
      <c r="FN43" s="109"/>
      <c r="FO43" s="109"/>
      <c r="FP43" s="109"/>
      <c r="FQ43" s="109"/>
      <c r="FR43" s="109"/>
      <c r="FS43" s="109"/>
      <c r="FT43" s="109"/>
      <c r="FU43" s="109"/>
      <c r="FV43" s="109"/>
      <c r="FW43" s="109"/>
      <c r="FX43" s="109"/>
      <c r="FY43" s="109"/>
      <c r="FZ43" s="109"/>
      <c r="GA43" s="109"/>
      <c r="GB43" s="109"/>
      <c r="GC43" s="109"/>
      <c r="GD43" s="109"/>
      <c r="GE43" s="109"/>
      <c r="GF43" s="109"/>
      <c r="GG43" s="109"/>
      <c r="GH43" s="109"/>
      <c r="GI43" s="109"/>
      <c r="GJ43" s="109"/>
      <c r="GK43" s="109"/>
      <c r="GL43" s="109"/>
      <c r="GM43" s="109"/>
      <c r="GN43" s="109"/>
      <c r="GO43" s="109"/>
      <c r="GP43" s="109"/>
      <c r="GQ43" s="109"/>
      <c r="GR43" s="109"/>
      <c r="GS43" s="109"/>
      <c r="GT43" s="109"/>
      <c r="GU43" s="109"/>
      <c r="GV43" s="109"/>
      <c r="GW43" s="109"/>
      <c r="GX43" s="109"/>
      <c r="GY43" s="109"/>
      <c r="GZ43" s="109"/>
      <c r="HA43" s="109"/>
      <c r="HB43" s="109"/>
      <c r="HC43" s="109"/>
      <c r="HD43" s="109"/>
      <c r="HE43" s="109"/>
      <c r="HF43" s="109"/>
      <c r="HG43" s="109"/>
      <c r="HH43" s="109"/>
      <c r="HI43" s="109"/>
      <c r="HJ43" s="109"/>
      <c r="HK43" s="109"/>
      <c r="HL43" s="109"/>
      <c r="HM43" s="109"/>
      <c r="HN43" s="109"/>
      <c r="HO43" s="109"/>
      <c r="HP43" s="109"/>
      <c r="HQ43" s="109"/>
      <c r="HR43" s="109"/>
      <c r="HS43" s="109"/>
      <c r="HT43" s="109"/>
      <c r="HU43" s="109"/>
      <c r="HV43" s="109"/>
      <c r="HW43" s="109"/>
      <c r="HX43" s="109"/>
      <c r="HY43" s="109"/>
      <c r="HZ43" s="109"/>
      <c r="IA43" s="109"/>
      <c r="IB43" s="109"/>
      <c r="IC43" s="109"/>
      <c r="ID43" s="109"/>
      <c r="IE43" s="109"/>
      <c r="IF43" s="109"/>
      <c r="IG43" s="109"/>
      <c r="IH43" s="109"/>
      <c r="II43" s="109"/>
      <c r="IJ43" s="109"/>
      <c r="IK43" s="109"/>
      <c r="IL43" s="109"/>
      <c r="IM43" s="109"/>
      <c r="IN43" s="109"/>
      <c r="IO43" s="109"/>
      <c r="IP43" s="109"/>
      <c r="IQ43" s="109"/>
      <c r="IR43" s="109"/>
      <c r="IS43" s="109"/>
      <c r="IT43" s="109"/>
      <c r="IU43" s="109"/>
      <c r="IV43" s="109"/>
    </row>
    <row r="44" spans="1:256" s="14" customFormat="1" ht="12" customHeight="1" x14ac:dyDescent="0.25">
      <c r="A44" s="43"/>
      <c r="B44" s="110"/>
      <c r="C44" s="139"/>
      <c r="D44" s="149"/>
      <c r="E44" s="65"/>
      <c r="F44" s="68"/>
      <c r="G44" s="160"/>
      <c r="H44" s="68"/>
      <c r="I44" s="114"/>
      <c r="J44" s="68"/>
      <c r="K44" s="160"/>
      <c r="L44" s="68"/>
      <c r="M44" s="115"/>
      <c r="N44" s="121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  <c r="EE44" s="84"/>
      <c r="EF44" s="84"/>
      <c r="EG44" s="84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84"/>
      <c r="ES44" s="84"/>
      <c r="ET44" s="84"/>
      <c r="EU44" s="84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84"/>
      <c r="FG44" s="84"/>
      <c r="FH44" s="84"/>
      <c r="FI44" s="84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84"/>
      <c r="FU44" s="84"/>
      <c r="FV44" s="84"/>
      <c r="FW44" s="84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84"/>
      <c r="GI44" s="84"/>
      <c r="GJ44" s="84"/>
      <c r="GK44" s="84"/>
      <c r="GL44" s="84"/>
      <c r="GM44" s="84"/>
      <c r="GN44" s="84"/>
      <c r="GO44" s="84"/>
      <c r="GP44" s="84"/>
      <c r="GQ44" s="84"/>
      <c r="GR44" s="84"/>
      <c r="GS44" s="84"/>
      <c r="GT44" s="84"/>
      <c r="GU44" s="84"/>
      <c r="GV44" s="84"/>
      <c r="GW44" s="84"/>
      <c r="GX44" s="84"/>
      <c r="GY44" s="84"/>
      <c r="GZ44" s="84"/>
      <c r="HA44" s="84"/>
      <c r="HB44" s="84"/>
      <c r="HC44" s="84"/>
      <c r="HD44" s="84"/>
      <c r="HE44" s="84"/>
      <c r="HF44" s="84"/>
      <c r="HG44" s="84"/>
      <c r="HH44" s="84"/>
      <c r="HI44" s="84"/>
      <c r="HJ44" s="84"/>
      <c r="HK44" s="84"/>
      <c r="HL44" s="84"/>
      <c r="HM44" s="84"/>
      <c r="HN44" s="84"/>
      <c r="HO44" s="84"/>
      <c r="HP44" s="84"/>
      <c r="HQ44" s="84"/>
      <c r="HR44" s="84"/>
      <c r="HS44" s="84"/>
      <c r="HT44" s="84"/>
      <c r="HU44" s="84"/>
      <c r="HV44" s="84"/>
      <c r="HW44" s="84"/>
      <c r="HX44" s="84"/>
      <c r="HY44" s="84"/>
      <c r="HZ44" s="84"/>
      <c r="IA44" s="84"/>
      <c r="IB44" s="84"/>
      <c r="IC44" s="84"/>
      <c r="ID44" s="84"/>
      <c r="IE44" s="84"/>
      <c r="IF44" s="84"/>
      <c r="IG44" s="84"/>
      <c r="IH44" s="84"/>
      <c r="II44" s="84"/>
      <c r="IJ44" s="84"/>
      <c r="IK44" s="84"/>
      <c r="IL44" s="84"/>
      <c r="IM44" s="84"/>
      <c r="IN44" s="84"/>
      <c r="IO44" s="84"/>
      <c r="IP44" s="84"/>
      <c r="IQ44" s="84"/>
      <c r="IR44" s="84"/>
      <c r="IS44" s="84"/>
      <c r="IT44" s="84"/>
      <c r="IU44" s="84"/>
      <c r="IV44" s="84"/>
    </row>
    <row r="45" spans="1:256" s="14" customFormat="1" x14ac:dyDescent="0.25">
      <c r="A45" s="43" t="s">
        <v>7</v>
      </c>
      <c r="B45" s="43" t="s">
        <v>67</v>
      </c>
      <c r="C45" s="80"/>
      <c r="D45" s="94">
        <v>42825</v>
      </c>
      <c r="E45" s="65"/>
      <c r="F45" s="64">
        <v>1504387.43</v>
      </c>
      <c r="G45" s="160">
        <f t="shared" ref="G45" si="5">H45/F45</f>
        <v>1</v>
      </c>
      <c r="H45" s="64">
        <v>1504387.43</v>
      </c>
      <c r="I45" s="119" t="s">
        <v>68</v>
      </c>
      <c r="J45" s="64">
        <v>1506770.57</v>
      </c>
      <c r="K45" s="160">
        <f t="shared" si="3"/>
        <v>1</v>
      </c>
      <c r="L45" s="64">
        <v>1506770.57</v>
      </c>
      <c r="M45" s="117"/>
      <c r="N45" s="121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  <c r="EF45" s="84"/>
      <c r="EG45" s="84"/>
      <c r="EH45" s="84"/>
      <c r="EI45" s="84"/>
      <c r="EJ45" s="84"/>
      <c r="EK45" s="84"/>
      <c r="EL45" s="84"/>
      <c r="EM45" s="84"/>
      <c r="EN45" s="84"/>
      <c r="EO45" s="84"/>
      <c r="EP45" s="84"/>
      <c r="EQ45" s="84"/>
      <c r="ER45" s="84"/>
      <c r="ES45" s="84"/>
      <c r="ET45" s="84"/>
      <c r="EU45" s="84"/>
      <c r="EV45" s="84"/>
      <c r="EW45" s="84"/>
      <c r="EX45" s="84"/>
      <c r="EY45" s="84"/>
      <c r="EZ45" s="84"/>
      <c r="FA45" s="84"/>
      <c r="FB45" s="84"/>
      <c r="FC45" s="84"/>
      <c r="FD45" s="84"/>
      <c r="FE45" s="84"/>
      <c r="FF45" s="84"/>
      <c r="FG45" s="84"/>
      <c r="FH45" s="84"/>
      <c r="FI45" s="84"/>
      <c r="FJ45" s="84"/>
      <c r="FK45" s="84"/>
      <c r="FL45" s="84"/>
      <c r="FM45" s="84"/>
      <c r="FN45" s="84"/>
      <c r="FO45" s="84"/>
      <c r="FP45" s="84"/>
      <c r="FQ45" s="84"/>
      <c r="FR45" s="84"/>
      <c r="FS45" s="84"/>
      <c r="FT45" s="84"/>
      <c r="FU45" s="84"/>
      <c r="FV45" s="84"/>
      <c r="FW45" s="84"/>
      <c r="FX45" s="84"/>
      <c r="FY45" s="84"/>
      <c r="FZ45" s="84"/>
      <c r="GA45" s="84"/>
      <c r="GB45" s="84"/>
      <c r="GC45" s="84"/>
      <c r="GD45" s="84"/>
      <c r="GE45" s="84"/>
      <c r="GF45" s="84"/>
      <c r="GG45" s="84"/>
      <c r="GH45" s="84"/>
      <c r="GI45" s="84"/>
      <c r="GJ45" s="84"/>
      <c r="GK45" s="84"/>
      <c r="GL45" s="84"/>
      <c r="GM45" s="84"/>
      <c r="GN45" s="84"/>
      <c r="GO45" s="84"/>
      <c r="GP45" s="84"/>
      <c r="GQ45" s="84"/>
      <c r="GR45" s="84"/>
      <c r="GS45" s="84"/>
      <c r="GT45" s="84"/>
      <c r="GU45" s="84"/>
      <c r="GV45" s="84"/>
      <c r="GW45" s="84"/>
      <c r="GX45" s="84"/>
      <c r="GY45" s="84"/>
      <c r="GZ45" s="84"/>
      <c r="HA45" s="84"/>
      <c r="HB45" s="84"/>
      <c r="HC45" s="84"/>
      <c r="HD45" s="84"/>
      <c r="HE45" s="84"/>
      <c r="HF45" s="84"/>
      <c r="HG45" s="84"/>
      <c r="HH45" s="84"/>
      <c r="HI45" s="84"/>
      <c r="HJ45" s="84"/>
      <c r="HK45" s="84"/>
      <c r="HL45" s="84"/>
      <c r="HM45" s="84"/>
      <c r="HN45" s="84"/>
      <c r="HO45" s="84"/>
      <c r="HP45" s="84"/>
      <c r="HQ45" s="84"/>
      <c r="HR45" s="84"/>
      <c r="HS45" s="84"/>
      <c r="HT45" s="84"/>
      <c r="HU45" s="84"/>
      <c r="HV45" s="84"/>
      <c r="HW45" s="84"/>
      <c r="HX45" s="84"/>
      <c r="HY45" s="84"/>
      <c r="HZ45" s="84"/>
      <c r="IA45" s="84"/>
      <c r="IB45" s="84"/>
      <c r="IC45" s="84"/>
      <c r="ID45" s="84"/>
      <c r="IE45" s="84"/>
      <c r="IF45" s="84"/>
      <c r="IG45" s="84"/>
      <c r="IH45" s="84"/>
      <c r="II45" s="84"/>
      <c r="IJ45" s="84"/>
      <c r="IK45" s="84"/>
      <c r="IL45" s="84"/>
      <c r="IM45" s="84"/>
      <c r="IN45" s="84"/>
      <c r="IO45" s="84"/>
      <c r="IP45" s="84"/>
      <c r="IQ45" s="84"/>
      <c r="IR45" s="84"/>
      <c r="IS45" s="84"/>
      <c r="IT45" s="84"/>
      <c r="IU45" s="84"/>
      <c r="IV45" s="84"/>
    </row>
    <row r="46" spans="1:256" s="14" customFormat="1" x14ac:dyDescent="0.25">
      <c r="A46" s="43"/>
      <c r="B46" s="43"/>
      <c r="C46" s="80"/>
      <c r="D46" s="94"/>
      <c r="E46" s="65"/>
      <c r="F46" s="68">
        <f>SUM(F45:F45)</f>
        <v>1504387.43</v>
      </c>
      <c r="G46" s="160"/>
      <c r="H46" s="68">
        <f>SUM(H45:H45)</f>
        <v>1504387.43</v>
      </c>
      <c r="I46" s="114"/>
      <c r="J46" s="68">
        <f>SUM(J45)</f>
        <v>1506770.57</v>
      </c>
      <c r="K46" s="160"/>
      <c r="L46" s="68">
        <f>SUM(L45)</f>
        <v>1506770.57</v>
      </c>
      <c r="M46" s="115"/>
      <c r="N46" s="121">
        <f>SUM(L46-H46)</f>
        <v>2383.1400000001304</v>
      </c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84"/>
      <c r="ES46" s="84"/>
      <c r="ET46" s="84"/>
      <c r="EU46" s="84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84"/>
      <c r="FG46" s="84"/>
      <c r="FH46" s="84"/>
      <c r="FI46" s="84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84"/>
      <c r="FU46" s="84"/>
      <c r="FV46" s="84"/>
      <c r="FW46" s="84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84"/>
      <c r="GI46" s="84"/>
      <c r="GJ46" s="84"/>
      <c r="GK46" s="84"/>
      <c r="GL46" s="84"/>
      <c r="GM46" s="84"/>
      <c r="GN46" s="84"/>
      <c r="GO46" s="84"/>
      <c r="GP46" s="84"/>
      <c r="GQ46" s="84"/>
      <c r="GR46" s="84"/>
      <c r="GS46" s="84"/>
      <c r="GT46" s="84"/>
      <c r="GU46" s="84"/>
      <c r="GV46" s="84"/>
      <c r="GW46" s="84"/>
      <c r="GX46" s="84"/>
      <c r="GY46" s="84"/>
      <c r="GZ46" s="84"/>
      <c r="HA46" s="84"/>
      <c r="HB46" s="84"/>
      <c r="HC46" s="84"/>
      <c r="HD46" s="84"/>
      <c r="HE46" s="84"/>
      <c r="HF46" s="84"/>
      <c r="HG46" s="84"/>
      <c r="HH46" s="84"/>
      <c r="HI46" s="84"/>
      <c r="HJ46" s="84"/>
      <c r="HK46" s="84"/>
      <c r="HL46" s="84"/>
      <c r="HM46" s="84"/>
      <c r="HN46" s="84"/>
      <c r="HO46" s="84"/>
      <c r="HP46" s="84"/>
      <c r="HQ46" s="84"/>
      <c r="HR46" s="84"/>
      <c r="HS46" s="84"/>
      <c r="HT46" s="84"/>
      <c r="HU46" s="84"/>
      <c r="HV46" s="84"/>
      <c r="HW46" s="84"/>
      <c r="HX46" s="84"/>
      <c r="HY46" s="84"/>
      <c r="HZ46" s="84"/>
      <c r="IA46" s="84"/>
      <c r="IB46" s="84"/>
      <c r="IC46" s="84"/>
      <c r="ID46" s="84"/>
      <c r="IE46" s="84"/>
      <c r="IF46" s="84"/>
      <c r="IG46" s="84"/>
      <c r="IH46" s="84"/>
      <c r="II46" s="84"/>
      <c r="IJ46" s="84"/>
      <c r="IK46" s="84"/>
      <c r="IL46" s="84"/>
      <c r="IM46" s="84"/>
      <c r="IN46" s="84"/>
      <c r="IO46" s="84"/>
      <c r="IP46" s="84"/>
      <c r="IQ46" s="84"/>
      <c r="IR46" s="84"/>
      <c r="IS46" s="84"/>
      <c r="IT46" s="84"/>
      <c r="IU46" s="84"/>
      <c r="IV46" s="84"/>
    </row>
    <row r="47" spans="1:256" s="14" customFormat="1" x14ac:dyDescent="0.25">
      <c r="A47" s="43"/>
      <c r="B47" s="43"/>
      <c r="C47" s="80"/>
      <c r="D47" s="94"/>
      <c r="E47" s="65"/>
      <c r="F47" s="68" t="s">
        <v>111</v>
      </c>
      <c r="G47" s="160"/>
      <c r="H47" s="68" t="s">
        <v>111</v>
      </c>
      <c r="I47" s="114"/>
      <c r="J47" s="68"/>
      <c r="K47" s="160"/>
      <c r="L47" s="68"/>
      <c r="M47" s="115"/>
      <c r="N47" s="121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  <c r="EK47" s="84"/>
      <c r="EL47" s="84"/>
      <c r="EM47" s="84"/>
      <c r="EN47" s="84"/>
      <c r="EO47" s="84"/>
      <c r="EP47" s="84"/>
      <c r="EQ47" s="84"/>
      <c r="ER47" s="84"/>
      <c r="ES47" s="84"/>
      <c r="ET47" s="84"/>
      <c r="EU47" s="84"/>
      <c r="EV47" s="84"/>
      <c r="EW47" s="84"/>
      <c r="EX47" s="84"/>
      <c r="EY47" s="84"/>
      <c r="EZ47" s="84"/>
      <c r="FA47" s="84"/>
      <c r="FB47" s="84"/>
      <c r="FC47" s="84"/>
      <c r="FD47" s="84"/>
      <c r="FE47" s="84"/>
      <c r="FF47" s="84"/>
      <c r="FG47" s="84"/>
      <c r="FH47" s="84"/>
      <c r="FI47" s="84"/>
      <c r="FJ47" s="84"/>
      <c r="FK47" s="84"/>
      <c r="FL47" s="84"/>
      <c r="FM47" s="84"/>
      <c r="FN47" s="84"/>
      <c r="FO47" s="84"/>
      <c r="FP47" s="84"/>
      <c r="FQ47" s="84"/>
      <c r="FR47" s="84"/>
      <c r="FS47" s="84"/>
      <c r="FT47" s="84"/>
      <c r="FU47" s="84"/>
      <c r="FV47" s="84"/>
      <c r="FW47" s="84"/>
      <c r="FX47" s="84"/>
      <c r="FY47" s="84"/>
      <c r="FZ47" s="84"/>
      <c r="GA47" s="84"/>
      <c r="GB47" s="84"/>
      <c r="GC47" s="84"/>
      <c r="GD47" s="84"/>
      <c r="GE47" s="84"/>
      <c r="GF47" s="84"/>
      <c r="GG47" s="84"/>
      <c r="GH47" s="84"/>
      <c r="GI47" s="84"/>
      <c r="GJ47" s="84"/>
      <c r="GK47" s="84"/>
      <c r="GL47" s="84"/>
      <c r="GM47" s="84"/>
      <c r="GN47" s="84"/>
      <c r="GO47" s="84"/>
      <c r="GP47" s="84"/>
      <c r="GQ47" s="84"/>
      <c r="GR47" s="84"/>
      <c r="GS47" s="84"/>
      <c r="GT47" s="84"/>
      <c r="GU47" s="84"/>
      <c r="GV47" s="84"/>
      <c r="GW47" s="84"/>
      <c r="GX47" s="84"/>
      <c r="GY47" s="84"/>
      <c r="GZ47" s="84"/>
      <c r="HA47" s="84"/>
      <c r="HB47" s="84"/>
      <c r="HC47" s="84"/>
      <c r="HD47" s="84"/>
      <c r="HE47" s="84"/>
      <c r="HF47" s="84"/>
      <c r="HG47" s="84"/>
      <c r="HH47" s="84"/>
      <c r="HI47" s="84"/>
      <c r="HJ47" s="84"/>
      <c r="HK47" s="84"/>
      <c r="HL47" s="84"/>
      <c r="HM47" s="84"/>
      <c r="HN47" s="84"/>
      <c r="HO47" s="84"/>
      <c r="HP47" s="84"/>
      <c r="HQ47" s="84"/>
      <c r="HR47" s="84"/>
      <c r="HS47" s="84"/>
      <c r="HT47" s="84"/>
      <c r="HU47" s="84"/>
      <c r="HV47" s="84"/>
      <c r="HW47" s="84"/>
      <c r="HX47" s="84"/>
      <c r="HY47" s="84"/>
      <c r="HZ47" s="84"/>
      <c r="IA47" s="84"/>
      <c r="IB47" s="84"/>
      <c r="IC47" s="84"/>
      <c r="ID47" s="84"/>
      <c r="IE47" s="84"/>
      <c r="IF47" s="84"/>
      <c r="IG47" s="84"/>
      <c r="IH47" s="84"/>
      <c r="II47" s="84"/>
      <c r="IJ47" s="84"/>
      <c r="IK47" s="84"/>
      <c r="IL47" s="84"/>
      <c r="IM47" s="84"/>
      <c r="IN47" s="84"/>
      <c r="IO47" s="84"/>
      <c r="IP47" s="84"/>
      <c r="IQ47" s="84"/>
      <c r="IR47" s="84"/>
      <c r="IS47" s="84"/>
      <c r="IT47" s="84"/>
      <c r="IU47" s="84"/>
      <c r="IV47" s="84"/>
    </row>
    <row r="48" spans="1:256" s="14" customFormat="1" x14ac:dyDescent="0.25">
      <c r="A48" s="43" t="s">
        <v>92</v>
      </c>
      <c r="B48" s="43" t="s">
        <v>67</v>
      </c>
      <c r="C48" s="80"/>
      <c r="D48" s="94">
        <v>42825</v>
      </c>
      <c r="E48" s="65"/>
      <c r="F48" s="22">
        <v>462127.94</v>
      </c>
      <c r="G48" s="160">
        <f t="shared" ref="G48" si="6">H48/F48</f>
        <v>1</v>
      </c>
      <c r="H48" s="22">
        <v>462127.94</v>
      </c>
      <c r="I48" s="114" t="s">
        <v>68</v>
      </c>
      <c r="J48" s="22">
        <v>207392.16</v>
      </c>
      <c r="K48" s="160">
        <f t="shared" si="3"/>
        <v>1</v>
      </c>
      <c r="L48" s="22">
        <v>207392.16</v>
      </c>
      <c r="M48" s="117"/>
      <c r="N48" s="121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84"/>
      <c r="ES48" s="84"/>
      <c r="ET48" s="84"/>
      <c r="EU48" s="84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84"/>
      <c r="FG48" s="84"/>
      <c r="FH48" s="84"/>
      <c r="FI48" s="84"/>
      <c r="FJ48" s="84"/>
      <c r="FK48" s="84"/>
      <c r="FL48" s="84"/>
      <c r="FM48" s="84"/>
      <c r="FN48" s="84"/>
      <c r="FO48" s="84"/>
      <c r="FP48" s="84"/>
      <c r="FQ48" s="84"/>
      <c r="FR48" s="84"/>
      <c r="FS48" s="84"/>
      <c r="FT48" s="84"/>
      <c r="FU48" s="84"/>
      <c r="FV48" s="84"/>
      <c r="FW48" s="84"/>
      <c r="FX48" s="84"/>
      <c r="FY48" s="84"/>
      <c r="FZ48" s="84"/>
      <c r="GA48" s="84"/>
      <c r="GB48" s="84"/>
      <c r="GC48" s="84"/>
      <c r="GD48" s="84"/>
      <c r="GE48" s="84"/>
      <c r="GF48" s="84"/>
      <c r="GG48" s="84"/>
      <c r="GH48" s="84"/>
      <c r="GI48" s="84"/>
      <c r="GJ48" s="84"/>
      <c r="GK48" s="84"/>
      <c r="GL48" s="84"/>
      <c r="GM48" s="84"/>
      <c r="GN48" s="84"/>
      <c r="GO48" s="84"/>
      <c r="GP48" s="84"/>
      <c r="GQ48" s="84"/>
      <c r="GR48" s="84"/>
      <c r="GS48" s="84"/>
      <c r="GT48" s="84"/>
      <c r="GU48" s="84"/>
      <c r="GV48" s="84"/>
      <c r="GW48" s="84"/>
      <c r="GX48" s="84"/>
      <c r="GY48" s="84"/>
      <c r="GZ48" s="84"/>
      <c r="HA48" s="84"/>
      <c r="HB48" s="84"/>
      <c r="HC48" s="84"/>
      <c r="HD48" s="84"/>
      <c r="HE48" s="84"/>
      <c r="HF48" s="84"/>
      <c r="HG48" s="84"/>
      <c r="HH48" s="84"/>
      <c r="HI48" s="84"/>
      <c r="HJ48" s="84"/>
      <c r="HK48" s="84"/>
      <c r="HL48" s="84"/>
      <c r="HM48" s="84"/>
      <c r="HN48" s="84"/>
      <c r="HO48" s="84"/>
      <c r="HP48" s="84"/>
      <c r="HQ48" s="84"/>
      <c r="HR48" s="84"/>
      <c r="HS48" s="84"/>
      <c r="HT48" s="84"/>
      <c r="HU48" s="84"/>
      <c r="HV48" s="84"/>
      <c r="HW48" s="84"/>
      <c r="HX48" s="84"/>
      <c r="HY48" s="84"/>
      <c r="HZ48" s="84"/>
      <c r="IA48" s="84"/>
      <c r="IB48" s="84"/>
      <c r="IC48" s="84"/>
      <c r="ID48" s="84"/>
      <c r="IE48" s="84"/>
      <c r="IF48" s="84"/>
      <c r="IG48" s="84"/>
      <c r="IH48" s="84"/>
      <c r="II48" s="84"/>
      <c r="IJ48" s="84"/>
      <c r="IK48" s="84"/>
      <c r="IL48" s="84"/>
      <c r="IM48" s="84"/>
      <c r="IN48" s="84"/>
      <c r="IO48" s="84"/>
      <c r="IP48" s="84"/>
      <c r="IQ48" s="84"/>
      <c r="IR48" s="84"/>
      <c r="IS48" s="84"/>
      <c r="IT48" s="84"/>
      <c r="IU48" s="84"/>
      <c r="IV48" s="84"/>
    </row>
    <row r="49" spans="1:256" s="14" customFormat="1" x14ac:dyDescent="0.25">
      <c r="A49" s="43"/>
      <c r="B49" s="43"/>
      <c r="C49" s="80"/>
      <c r="D49" s="94"/>
      <c r="E49" s="65"/>
      <c r="F49" s="68">
        <f>SUM(F48:F48)</f>
        <v>462127.94</v>
      </c>
      <c r="G49" s="160"/>
      <c r="H49" s="68">
        <f>SUM(H48:H48)</f>
        <v>462127.94</v>
      </c>
      <c r="I49" s="114"/>
      <c r="J49" s="68">
        <f>SUM(J48:J48)</f>
        <v>207392.16</v>
      </c>
      <c r="K49" s="160"/>
      <c r="L49" s="68">
        <f>SUM(L48:L48)</f>
        <v>207392.16</v>
      </c>
      <c r="M49" s="115"/>
      <c r="N49" s="121">
        <f>SUM(L49-H49)</f>
        <v>-254735.78</v>
      </c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  <c r="EB49" s="84"/>
      <c r="EC49" s="84"/>
      <c r="ED49" s="84"/>
      <c r="EE49" s="84"/>
      <c r="EF49" s="84"/>
      <c r="EG49" s="84"/>
      <c r="EH49" s="84"/>
      <c r="EI49" s="84"/>
      <c r="EJ49" s="84"/>
      <c r="EK49" s="84"/>
      <c r="EL49" s="84"/>
      <c r="EM49" s="84"/>
      <c r="EN49" s="84"/>
      <c r="EO49" s="84"/>
      <c r="EP49" s="84"/>
      <c r="EQ49" s="84"/>
      <c r="ER49" s="84"/>
      <c r="ES49" s="84"/>
      <c r="ET49" s="84"/>
      <c r="EU49" s="84"/>
      <c r="EV49" s="84"/>
      <c r="EW49" s="84"/>
      <c r="EX49" s="84"/>
      <c r="EY49" s="84"/>
      <c r="EZ49" s="84"/>
      <c r="FA49" s="84"/>
      <c r="FB49" s="84"/>
      <c r="FC49" s="84"/>
      <c r="FD49" s="84"/>
      <c r="FE49" s="84"/>
      <c r="FF49" s="84"/>
      <c r="FG49" s="84"/>
      <c r="FH49" s="84"/>
      <c r="FI49" s="84"/>
      <c r="FJ49" s="84"/>
      <c r="FK49" s="84"/>
      <c r="FL49" s="84"/>
      <c r="FM49" s="84"/>
      <c r="FN49" s="84"/>
      <c r="FO49" s="84"/>
      <c r="FP49" s="84"/>
      <c r="FQ49" s="84"/>
      <c r="FR49" s="84"/>
      <c r="FS49" s="84"/>
      <c r="FT49" s="84"/>
      <c r="FU49" s="84"/>
      <c r="FV49" s="84"/>
      <c r="FW49" s="84"/>
      <c r="FX49" s="84"/>
      <c r="FY49" s="84"/>
      <c r="FZ49" s="84"/>
      <c r="GA49" s="84"/>
      <c r="GB49" s="84"/>
      <c r="GC49" s="84"/>
      <c r="GD49" s="84"/>
      <c r="GE49" s="84"/>
      <c r="GF49" s="84"/>
      <c r="GG49" s="84"/>
      <c r="GH49" s="84"/>
      <c r="GI49" s="84"/>
      <c r="GJ49" s="84"/>
      <c r="GK49" s="84"/>
      <c r="GL49" s="84"/>
      <c r="GM49" s="84"/>
      <c r="GN49" s="84"/>
      <c r="GO49" s="84"/>
      <c r="GP49" s="84"/>
      <c r="GQ49" s="84"/>
      <c r="GR49" s="84"/>
      <c r="GS49" s="84"/>
      <c r="GT49" s="84"/>
      <c r="GU49" s="84"/>
      <c r="GV49" s="84"/>
      <c r="GW49" s="84"/>
      <c r="GX49" s="84"/>
      <c r="GY49" s="84"/>
      <c r="GZ49" s="84"/>
      <c r="HA49" s="84"/>
      <c r="HB49" s="84"/>
      <c r="HC49" s="84"/>
      <c r="HD49" s="84"/>
      <c r="HE49" s="84"/>
      <c r="HF49" s="84"/>
      <c r="HG49" s="84"/>
      <c r="HH49" s="84"/>
      <c r="HI49" s="84"/>
      <c r="HJ49" s="84"/>
      <c r="HK49" s="84"/>
      <c r="HL49" s="84"/>
      <c r="HM49" s="84"/>
      <c r="HN49" s="84"/>
      <c r="HO49" s="84"/>
      <c r="HP49" s="84"/>
      <c r="HQ49" s="84"/>
      <c r="HR49" s="84"/>
      <c r="HS49" s="84"/>
      <c r="HT49" s="84"/>
      <c r="HU49" s="84"/>
      <c r="HV49" s="84"/>
      <c r="HW49" s="84"/>
      <c r="HX49" s="84"/>
      <c r="HY49" s="84"/>
      <c r="HZ49" s="84"/>
      <c r="IA49" s="84"/>
      <c r="IB49" s="84"/>
      <c r="IC49" s="84"/>
      <c r="ID49" s="84"/>
      <c r="IE49" s="84"/>
      <c r="IF49" s="84"/>
      <c r="IG49" s="84"/>
      <c r="IH49" s="84"/>
      <c r="II49" s="84"/>
      <c r="IJ49" s="84"/>
      <c r="IK49" s="84"/>
      <c r="IL49" s="84"/>
      <c r="IM49" s="84"/>
      <c r="IN49" s="84"/>
      <c r="IO49" s="84"/>
      <c r="IP49" s="84"/>
      <c r="IQ49" s="84"/>
      <c r="IR49" s="84"/>
      <c r="IS49" s="84"/>
      <c r="IT49" s="84"/>
      <c r="IU49" s="84"/>
      <c r="IV49" s="84"/>
    </row>
    <row r="50" spans="1:256" s="14" customFormat="1" x14ac:dyDescent="0.25">
      <c r="A50" s="43"/>
      <c r="B50" s="43"/>
      <c r="C50" s="80"/>
      <c r="D50" s="94"/>
      <c r="E50" s="65"/>
      <c r="F50" s="68"/>
      <c r="G50" s="160"/>
      <c r="H50" s="68"/>
      <c r="I50" s="114"/>
      <c r="J50" s="68"/>
      <c r="K50" s="160"/>
      <c r="L50" s="68"/>
      <c r="M50" s="115"/>
      <c r="N50" s="121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84"/>
      <c r="CO50" s="84"/>
      <c r="CP50" s="84"/>
      <c r="CQ50" s="84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84"/>
      <c r="DC50" s="84"/>
      <c r="DD50" s="84"/>
      <c r="DE50" s="84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84"/>
      <c r="DQ50" s="84"/>
      <c r="DR50" s="84"/>
      <c r="DS50" s="84"/>
      <c r="DT50" s="84"/>
      <c r="DU50" s="84"/>
      <c r="DV50" s="84"/>
      <c r="DW50" s="84"/>
      <c r="DX50" s="84"/>
      <c r="DY50" s="84"/>
      <c r="DZ50" s="84"/>
      <c r="EA50" s="84"/>
      <c r="EB50" s="84"/>
      <c r="EC50" s="84"/>
      <c r="ED50" s="84"/>
      <c r="EE50" s="84"/>
      <c r="EF50" s="84"/>
      <c r="EG50" s="84"/>
      <c r="EH50" s="84"/>
      <c r="EI50" s="84"/>
      <c r="EJ50" s="84"/>
      <c r="EK50" s="84"/>
      <c r="EL50" s="84"/>
      <c r="EM50" s="84"/>
      <c r="EN50" s="84"/>
      <c r="EO50" s="84"/>
      <c r="EP50" s="84"/>
      <c r="EQ50" s="84"/>
      <c r="ER50" s="84"/>
      <c r="ES50" s="84"/>
      <c r="ET50" s="84"/>
      <c r="EU50" s="84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84"/>
      <c r="FG50" s="84"/>
      <c r="FH50" s="84"/>
      <c r="FI50" s="84"/>
      <c r="FJ50" s="84"/>
      <c r="FK50" s="84"/>
      <c r="FL50" s="84"/>
      <c r="FM50" s="84"/>
      <c r="FN50" s="84"/>
      <c r="FO50" s="84"/>
      <c r="FP50" s="84"/>
      <c r="FQ50" s="84"/>
      <c r="FR50" s="84"/>
      <c r="FS50" s="84"/>
      <c r="FT50" s="84"/>
      <c r="FU50" s="84"/>
      <c r="FV50" s="84"/>
      <c r="FW50" s="84"/>
      <c r="FX50" s="84"/>
      <c r="FY50" s="84"/>
      <c r="FZ50" s="84"/>
      <c r="GA50" s="84"/>
      <c r="GB50" s="84"/>
      <c r="GC50" s="84"/>
      <c r="GD50" s="84"/>
      <c r="GE50" s="84"/>
      <c r="GF50" s="84"/>
      <c r="GG50" s="84"/>
      <c r="GH50" s="84"/>
      <c r="GI50" s="84"/>
      <c r="GJ50" s="84"/>
      <c r="GK50" s="84"/>
      <c r="GL50" s="84"/>
      <c r="GM50" s="84"/>
      <c r="GN50" s="84"/>
      <c r="GO50" s="84"/>
      <c r="GP50" s="84"/>
      <c r="GQ50" s="84"/>
      <c r="GR50" s="84"/>
      <c r="GS50" s="84"/>
      <c r="GT50" s="84"/>
      <c r="GU50" s="84"/>
      <c r="GV50" s="84"/>
      <c r="GW50" s="84"/>
      <c r="GX50" s="84"/>
      <c r="GY50" s="84"/>
      <c r="GZ50" s="84"/>
      <c r="HA50" s="84"/>
      <c r="HB50" s="84"/>
      <c r="HC50" s="84"/>
      <c r="HD50" s="84"/>
      <c r="HE50" s="84"/>
      <c r="HF50" s="84"/>
      <c r="HG50" s="84"/>
      <c r="HH50" s="84"/>
      <c r="HI50" s="84"/>
      <c r="HJ50" s="84"/>
      <c r="HK50" s="84"/>
      <c r="HL50" s="84"/>
      <c r="HM50" s="84"/>
      <c r="HN50" s="84"/>
      <c r="HO50" s="84"/>
      <c r="HP50" s="84"/>
      <c r="HQ50" s="84"/>
      <c r="HR50" s="84"/>
      <c r="HS50" s="84"/>
      <c r="HT50" s="84"/>
      <c r="HU50" s="84"/>
      <c r="HV50" s="84"/>
      <c r="HW50" s="84"/>
      <c r="HX50" s="84"/>
      <c r="HY50" s="84"/>
      <c r="HZ50" s="84"/>
      <c r="IA50" s="84"/>
      <c r="IB50" s="84"/>
      <c r="IC50" s="84"/>
      <c r="ID50" s="84"/>
      <c r="IE50" s="84"/>
      <c r="IF50" s="84"/>
      <c r="IG50" s="84"/>
      <c r="IH50" s="84"/>
      <c r="II50" s="84"/>
      <c r="IJ50" s="84"/>
      <c r="IK50" s="84"/>
      <c r="IL50" s="84"/>
      <c r="IM50" s="84"/>
      <c r="IN50" s="84"/>
      <c r="IO50" s="84"/>
      <c r="IP50" s="84"/>
      <c r="IQ50" s="84"/>
      <c r="IR50" s="84"/>
      <c r="IS50" s="84"/>
      <c r="IT50" s="84"/>
      <c r="IU50" s="84"/>
      <c r="IV50" s="84"/>
    </row>
    <row r="51" spans="1:256" s="14" customFormat="1" x14ac:dyDescent="0.25">
      <c r="A51" s="43" t="s">
        <v>8</v>
      </c>
      <c r="B51" s="43" t="s">
        <v>67</v>
      </c>
      <c r="C51" s="80"/>
      <c r="D51" s="94">
        <v>42825</v>
      </c>
      <c r="E51" s="65"/>
      <c r="F51" s="22">
        <v>12627.16</v>
      </c>
      <c r="G51" s="160">
        <f t="shared" ref="G51" si="7">H51/F51</f>
        <v>1</v>
      </c>
      <c r="H51" s="22">
        <v>12627.16</v>
      </c>
      <c r="I51" s="119" t="s">
        <v>68</v>
      </c>
      <c r="J51" s="22">
        <v>12647.16</v>
      </c>
      <c r="K51" s="160">
        <f t="shared" si="3"/>
        <v>1</v>
      </c>
      <c r="L51" s="22">
        <v>12647.16</v>
      </c>
      <c r="M51" s="117"/>
      <c r="N51" s="121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84"/>
      <c r="CR51" s="84"/>
      <c r="CS51" s="84"/>
      <c r="CT51" s="84"/>
      <c r="CU51" s="84"/>
      <c r="CV51" s="84"/>
      <c r="CW51" s="84"/>
      <c r="CX51" s="84"/>
      <c r="CY51" s="84"/>
      <c r="CZ51" s="84"/>
      <c r="DA51" s="84"/>
      <c r="DB51" s="84"/>
      <c r="DC51" s="84"/>
      <c r="DD51" s="84"/>
      <c r="DE51" s="84"/>
      <c r="DF51" s="84"/>
      <c r="DG51" s="84"/>
      <c r="DH51" s="84"/>
      <c r="DI51" s="84"/>
      <c r="DJ51" s="84"/>
      <c r="DK51" s="84"/>
      <c r="DL51" s="84"/>
      <c r="DM51" s="84"/>
      <c r="DN51" s="84"/>
      <c r="DO51" s="84"/>
      <c r="DP51" s="84"/>
      <c r="DQ51" s="84"/>
      <c r="DR51" s="84"/>
      <c r="DS51" s="84"/>
      <c r="DT51" s="84"/>
      <c r="DU51" s="84"/>
      <c r="DV51" s="84"/>
      <c r="DW51" s="84"/>
      <c r="DX51" s="84"/>
      <c r="DY51" s="84"/>
      <c r="DZ51" s="84"/>
      <c r="EA51" s="84"/>
      <c r="EB51" s="84"/>
      <c r="EC51" s="84"/>
      <c r="ED51" s="84"/>
      <c r="EE51" s="84"/>
      <c r="EF51" s="84"/>
      <c r="EG51" s="84"/>
      <c r="EH51" s="84"/>
      <c r="EI51" s="84"/>
      <c r="EJ51" s="84"/>
      <c r="EK51" s="84"/>
      <c r="EL51" s="84"/>
      <c r="EM51" s="84"/>
      <c r="EN51" s="84"/>
      <c r="EO51" s="84"/>
      <c r="EP51" s="84"/>
      <c r="EQ51" s="84"/>
      <c r="ER51" s="84"/>
      <c r="ES51" s="84"/>
      <c r="ET51" s="84"/>
      <c r="EU51" s="84"/>
      <c r="EV51" s="84"/>
      <c r="EW51" s="84"/>
      <c r="EX51" s="84"/>
      <c r="EY51" s="84"/>
      <c r="EZ51" s="84"/>
      <c r="FA51" s="84"/>
      <c r="FB51" s="84"/>
      <c r="FC51" s="84"/>
      <c r="FD51" s="84"/>
      <c r="FE51" s="84"/>
      <c r="FF51" s="84"/>
      <c r="FG51" s="84"/>
      <c r="FH51" s="84"/>
      <c r="FI51" s="84"/>
      <c r="FJ51" s="84"/>
      <c r="FK51" s="84"/>
      <c r="FL51" s="84"/>
      <c r="FM51" s="84"/>
      <c r="FN51" s="84"/>
      <c r="FO51" s="84"/>
      <c r="FP51" s="84"/>
      <c r="FQ51" s="84"/>
      <c r="FR51" s="84"/>
      <c r="FS51" s="84"/>
      <c r="FT51" s="84"/>
      <c r="FU51" s="84"/>
      <c r="FV51" s="84"/>
      <c r="FW51" s="84"/>
      <c r="FX51" s="84"/>
      <c r="FY51" s="84"/>
      <c r="FZ51" s="84"/>
      <c r="GA51" s="84"/>
      <c r="GB51" s="84"/>
      <c r="GC51" s="84"/>
      <c r="GD51" s="84"/>
      <c r="GE51" s="84"/>
      <c r="GF51" s="84"/>
      <c r="GG51" s="84"/>
      <c r="GH51" s="84"/>
      <c r="GI51" s="84"/>
      <c r="GJ51" s="84"/>
      <c r="GK51" s="84"/>
      <c r="GL51" s="84"/>
      <c r="GM51" s="84"/>
      <c r="GN51" s="84"/>
      <c r="GO51" s="84"/>
      <c r="GP51" s="84"/>
      <c r="GQ51" s="84"/>
      <c r="GR51" s="84"/>
      <c r="GS51" s="84"/>
      <c r="GT51" s="84"/>
      <c r="GU51" s="84"/>
      <c r="GV51" s="84"/>
      <c r="GW51" s="84"/>
      <c r="GX51" s="84"/>
      <c r="GY51" s="84"/>
      <c r="GZ51" s="84"/>
      <c r="HA51" s="84"/>
      <c r="HB51" s="84"/>
      <c r="HC51" s="84"/>
      <c r="HD51" s="84"/>
      <c r="HE51" s="84"/>
      <c r="HF51" s="84"/>
      <c r="HG51" s="84"/>
      <c r="HH51" s="84"/>
      <c r="HI51" s="84"/>
      <c r="HJ51" s="84"/>
      <c r="HK51" s="84"/>
      <c r="HL51" s="84"/>
      <c r="HM51" s="84"/>
      <c r="HN51" s="84"/>
      <c r="HO51" s="84"/>
      <c r="HP51" s="84"/>
      <c r="HQ51" s="84"/>
      <c r="HR51" s="84"/>
      <c r="HS51" s="84"/>
      <c r="HT51" s="84"/>
      <c r="HU51" s="84"/>
      <c r="HV51" s="84"/>
      <c r="HW51" s="84"/>
      <c r="HX51" s="84"/>
      <c r="HY51" s="84"/>
      <c r="HZ51" s="84"/>
      <c r="IA51" s="84"/>
      <c r="IB51" s="84"/>
      <c r="IC51" s="84"/>
      <c r="ID51" s="84"/>
      <c r="IE51" s="84"/>
      <c r="IF51" s="84"/>
      <c r="IG51" s="84"/>
      <c r="IH51" s="84"/>
      <c r="II51" s="84"/>
      <c r="IJ51" s="84"/>
      <c r="IK51" s="84"/>
      <c r="IL51" s="84"/>
      <c r="IM51" s="84"/>
      <c r="IN51" s="84"/>
      <c r="IO51" s="84"/>
      <c r="IP51" s="84"/>
      <c r="IQ51" s="84"/>
      <c r="IR51" s="84"/>
      <c r="IS51" s="84"/>
      <c r="IT51" s="84"/>
      <c r="IU51" s="84"/>
      <c r="IV51" s="84"/>
    </row>
    <row r="52" spans="1:256" s="14" customFormat="1" x14ac:dyDescent="0.25">
      <c r="A52" s="43"/>
      <c r="B52" s="43"/>
      <c r="C52" s="80"/>
      <c r="D52" s="94"/>
      <c r="E52" s="65"/>
      <c r="F52" s="68">
        <f>SUM(F51)</f>
        <v>12627.16</v>
      </c>
      <c r="G52" s="160"/>
      <c r="H52" s="68">
        <f>SUM(H51)</f>
        <v>12627.16</v>
      </c>
      <c r="I52" s="114"/>
      <c r="J52" s="68">
        <f>SUM(J51)</f>
        <v>12647.16</v>
      </c>
      <c r="K52" s="160"/>
      <c r="L52" s="68">
        <f>SUM(L51)</f>
        <v>12647.16</v>
      </c>
      <c r="M52" s="115"/>
      <c r="N52" s="121">
        <f>SUM(L52-H52)</f>
        <v>20</v>
      </c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84"/>
      <c r="EE52" s="84"/>
      <c r="EF52" s="84"/>
      <c r="EG52" s="84"/>
      <c r="EH52" s="84"/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84"/>
      <c r="FU52" s="84"/>
      <c r="FV52" s="84"/>
      <c r="FW52" s="84"/>
      <c r="FX52" s="84"/>
      <c r="FY52" s="84"/>
      <c r="FZ52" s="84"/>
      <c r="GA52" s="84"/>
      <c r="GB52" s="84"/>
      <c r="GC52" s="84"/>
      <c r="GD52" s="84"/>
      <c r="GE52" s="84"/>
      <c r="GF52" s="84"/>
      <c r="GG52" s="84"/>
      <c r="GH52" s="84"/>
      <c r="GI52" s="84"/>
      <c r="GJ52" s="84"/>
      <c r="GK52" s="84"/>
      <c r="GL52" s="84"/>
      <c r="GM52" s="84"/>
      <c r="GN52" s="84"/>
      <c r="GO52" s="84"/>
      <c r="GP52" s="84"/>
      <c r="GQ52" s="84"/>
      <c r="GR52" s="84"/>
      <c r="GS52" s="84"/>
      <c r="GT52" s="84"/>
      <c r="GU52" s="84"/>
      <c r="GV52" s="84"/>
      <c r="GW52" s="84"/>
      <c r="GX52" s="84"/>
      <c r="GY52" s="84"/>
      <c r="GZ52" s="84"/>
      <c r="HA52" s="84"/>
      <c r="HB52" s="84"/>
      <c r="HC52" s="84"/>
      <c r="HD52" s="84"/>
      <c r="HE52" s="84"/>
      <c r="HF52" s="84"/>
      <c r="HG52" s="84"/>
      <c r="HH52" s="84"/>
      <c r="HI52" s="84"/>
      <c r="HJ52" s="84"/>
      <c r="HK52" s="84"/>
      <c r="HL52" s="84"/>
      <c r="HM52" s="84"/>
      <c r="HN52" s="84"/>
      <c r="HO52" s="84"/>
      <c r="HP52" s="84"/>
      <c r="HQ52" s="84"/>
      <c r="HR52" s="84"/>
      <c r="HS52" s="84"/>
      <c r="HT52" s="84"/>
      <c r="HU52" s="84"/>
      <c r="HV52" s="84"/>
      <c r="HW52" s="84"/>
      <c r="HX52" s="84"/>
      <c r="HY52" s="84"/>
      <c r="HZ52" s="84"/>
      <c r="IA52" s="84"/>
      <c r="IB52" s="84"/>
      <c r="IC52" s="84"/>
      <c r="ID52" s="84"/>
      <c r="IE52" s="84"/>
      <c r="IF52" s="84"/>
      <c r="IG52" s="84"/>
      <c r="IH52" s="84"/>
      <c r="II52" s="84"/>
      <c r="IJ52" s="84"/>
      <c r="IK52" s="84"/>
      <c r="IL52" s="84"/>
      <c r="IM52" s="84"/>
      <c r="IN52" s="84"/>
      <c r="IO52" s="84"/>
      <c r="IP52" s="84"/>
      <c r="IQ52" s="84"/>
      <c r="IR52" s="84"/>
      <c r="IS52" s="84"/>
      <c r="IT52" s="84"/>
      <c r="IU52" s="84"/>
      <c r="IV52" s="84"/>
    </row>
    <row r="53" spans="1:256" s="14" customFormat="1" ht="12" customHeight="1" x14ac:dyDescent="0.25">
      <c r="A53" s="43"/>
      <c r="B53" s="110"/>
      <c r="C53" s="139"/>
      <c r="D53" s="149"/>
      <c r="E53" s="65"/>
      <c r="F53" s="68"/>
      <c r="G53" s="160"/>
      <c r="H53" s="68"/>
      <c r="I53" s="114"/>
      <c r="J53" s="68"/>
      <c r="K53" s="160"/>
      <c r="L53" s="68"/>
      <c r="M53" s="115"/>
      <c r="N53" s="121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/>
      <c r="IK53" s="84"/>
      <c r="IL53" s="84"/>
      <c r="IM53" s="84"/>
      <c r="IN53" s="84"/>
      <c r="IO53" s="84"/>
      <c r="IP53" s="84"/>
      <c r="IQ53" s="84"/>
      <c r="IR53" s="84"/>
      <c r="IS53" s="84"/>
      <c r="IT53" s="84"/>
      <c r="IU53" s="84"/>
      <c r="IV53" s="84"/>
    </row>
    <row r="54" spans="1:256" s="14" customFormat="1" outlineLevel="1" x14ac:dyDescent="0.25">
      <c r="A54" s="43" t="s">
        <v>9</v>
      </c>
      <c r="B54" s="43" t="s">
        <v>67</v>
      </c>
      <c r="C54" s="63"/>
      <c r="D54" s="94">
        <v>42825</v>
      </c>
      <c r="E54" s="65"/>
      <c r="F54" s="69">
        <v>362804.16</v>
      </c>
      <c r="G54" s="160">
        <f>H54/F54</f>
        <v>1</v>
      </c>
      <c r="H54" s="69">
        <v>362804.16</v>
      </c>
      <c r="I54" s="119" t="s">
        <v>68</v>
      </c>
      <c r="J54" s="69">
        <v>345106.67</v>
      </c>
      <c r="K54" s="160">
        <f>L54/J54</f>
        <v>1</v>
      </c>
      <c r="L54" s="69">
        <v>345106.67</v>
      </c>
      <c r="M54" s="118"/>
      <c r="N54" s="121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  <c r="EF54" s="84"/>
      <c r="EG54" s="84"/>
      <c r="EH54" s="84"/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4"/>
      <c r="FL54" s="84"/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4"/>
      <c r="GF54" s="84"/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4"/>
      <c r="GZ54" s="84"/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4"/>
      <c r="HT54" s="84"/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4"/>
      <c r="IN54" s="84"/>
      <c r="IO54" s="84"/>
      <c r="IP54" s="84"/>
      <c r="IQ54" s="84"/>
      <c r="IR54" s="84"/>
      <c r="IS54" s="84"/>
      <c r="IT54" s="84"/>
      <c r="IU54" s="84"/>
      <c r="IV54" s="84"/>
    </row>
    <row r="55" spans="1:256" s="14" customFormat="1" outlineLevel="1" x14ac:dyDescent="0.25">
      <c r="A55" s="43"/>
      <c r="B55" s="43" t="s">
        <v>212</v>
      </c>
      <c r="C55" s="63"/>
      <c r="D55" s="94">
        <v>42998</v>
      </c>
      <c r="E55" s="65"/>
      <c r="F55" s="69">
        <v>2000000</v>
      </c>
      <c r="G55" s="160">
        <f>H55/F55</f>
        <v>1</v>
      </c>
      <c r="H55" s="69">
        <v>2000000</v>
      </c>
      <c r="I55" s="119" t="s">
        <v>68</v>
      </c>
      <c r="J55" s="69">
        <v>2000000</v>
      </c>
      <c r="K55" s="160">
        <f>L55/J55</f>
        <v>1</v>
      </c>
      <c r="L55" s="69">
        <v>2000000</v>
      </c>
      <c r="M55" s="118"/>
      <c r="N55" s="121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84"/>
      <c r="DQ55" s="84"/>
      <c r="DR55" s="84"/>
      <c r="DS55" s="84"/>
      <c r="DT55" s="84"/>
      <c r="DU55" s="84"/>
      <c r="DV55" s="84"/>
      <c r="DW55" s="84"/>
      <c r="DX55" s="84"/>
      <c r="DY55" s="84"/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84"/>
      <c r="IH55" s="84"/>
      <c r="II55" s="84"/>
      <c r="IJ55" s="84"/>
      <c r="IK55" s="84"/>
      <c r="IL55" s="84"/>
      <c r="IM55" s="84"/>
      <c r="IN55" s="84"/>
      <c r="IO55" s="84"/>
      <c r="IP55" s="84"/>
      <c r="IQ55" s="84"/>
      <c r="IR55" s="84"/>
      <c r="IS55" s="84"/>
      <c r="IT55" s="84"/>
      <c r="IU55" s="84"/>
      <c r="IV55" s="84"/>
    </row>
    <row r="56" spans="1:256" s="14" customFormat="1" x14ac:dyDescent="0.25">
      <c r="A56" s="43"/>
      <c r="B56" s="43"/>
      <c r="C56" s="63"/>
      <c r="D56" s="94"/>
      <c r="E56" s="65"/>
      <c r="F56" s="68">
        <f>SUM(F54:F55)</f>
        <v>2362804.16</v>
      </c>
      <c r="G56" s="160"/>
      <c r="H56" s="68">
        <f>SUM(H54:H55)</f>
        <v>2362804.16</v>
      </c>
      <c r="I56" s="114"/>
      <c r="J56" s="68">
        <f>SUM(J54:J55)</f>
        <v>2345106.67</v>
      </c>
      <c r="K56" s="160"/>
      <c r="L56" s="68">
        <f>SUM(L54:L55)</f>
        <v>2345106.67</v>
      </c>
      <c r="M56" s="115"/>
      <c r="N56" s="121">
        <f>SUM(L56-H56)</f>
        <v>-17697.490000000224</v>
      </c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84"/>
      <c r="DQ56" s="84"/>
      <c r="DR56" s="84"/>
      <c r="DS56" s="84"/>
      <c r="DT56" s="84"/>
      <c r="DU56" s="84"/>
      <c r="DV56" s="84"/>
      <c r="DW56" s="84"/>
      <c r="DX56" s="84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84"/>
      <c r="IH56" s="84"/>
      <c r="II56" s="84"/>
      <c r="IJ56" s="84"/>
      <c r="IK56" s="84"/>
      <c r="IL56" s="84"/>
      <c r="IM56" s="84"/>
      <c r="IN56" s="84"/>
      <c r="IO56" s="84"/>
      <c r="IP56" s="84"/>
      <c r="IQ56" s="84"/>
      <c r="IR56" s="84"/>
      <c r="IS56" s="84"/>
      <c r="IT56" s="84"/>
      <c r="IU56" s="84"/>
      <c r="IV56" s="84"/>
    </row>
    <row r="57" spans="1:256" s="14" customFormat="1" x14ac:dyDescent="0.25">
      <c r="A57" s="43"/>
      <c r="B57" s="43"/>
      <c r="C57" s="63"/>
      <c r="D57" s="94"/>
      <c r="E57" s="65"/>
      <c r="F57" s="22"/>
      <c r="G57" s="160"/>
      <c r="H57" s="22"/>
      <c r="I57" s="119"/>
      <c r="J57" s="22"/>
      <c r="K57" s="160"/>
      <c r="L57" s="22"/>
      <c r="M57" s="117"/>
      <c r="N57" s="121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84"/>
      <c r="CD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  <c r="CO57" s="84"/>
      <c r="CP57" s="84"/>
      <c r="CQ57" s="84"/>
      <c r="CR57" s="84"/>
      <c r="CS57" s="84"/>
      <c r="CT57" s="84"/>
      <c r="CU57" s="84"/>
      <c r="CV57" s="84"/>
      <c r="CW57" s="84"/>
      <c r="CX57" s="84"/>
      <c r="CY57" s="84"/>
      <c r="CZ57" s="84"/>
      <c r="DA57" s="84"/>
      <c r="DB57" s="84"/>
      <c r="DC57" s="84"/>
      <c r="DD57" s="84"/>
      <c r="DE57" s="84"/>
      <c r="DF57" s="84"/>
      <c r="DG57" s="84"/>
      <c r="DH57" s="84"/>
      <c r="DI57" s="84"/>
      <c r="DJ57" s="84"/>
      <c r="DK57" s="84"/>
      <c r="DL57" s="84"/>
      <c r="DM57" s="84"/>
      <c r="DN57" s="84"/>
      <c r="DO57" s="84"/>
      <c r="DP57" s="84"/>
      <c r="DQ57" s="84"/>
      <c r="DR57" s="84"/>
      <c r="DS57" s="84"/>
      <c r="DT57" s="84"/>
      <c r="DU57" s="84"/>
      <c r="DV57" s="84"/>
      <c r="DW57" s="84"/>
      <c r="DX57" s="84"/>
      <c r="DY57" s="84"/>
      <c r="DZ57" s="84"/>
      <c r="EA57" s="84"/>
      <c r="EB57" s="84"/>
      <c r="EC57" s="84"/>
      <c r="ED57" s="84"/>
      <c r="EE57" s="84"/>
      <c r="EF57" s="84"/>
      <c r="EG57" s="84"/>
      <c r="EH57" s="84"/>
      <c r="EI57" s="84"/>
      <c r="EJ57" s="84"/>
      <c r="EK57" s="84"/>
      <c r="EL57" s="84"/>
      <c r="EM57" s="84"/>
      <c r="EN57" s="84"/>
      <c r="EO57" s="84"/>
      <c r="EP57" s="84"/>
      <c r="EQ57" s="84"/>
      <c r="ER57" s="84"/>
      <c r="ES57" s="84"/>
      <c r="ET57" s="84"/>
      <c r="EU57" s="84"/>
      <c r="EV57" s="84"/>
      <c r="EW57" s="84"/>
      <c r="EX57" s="84"/>
      <c r="EY57" s="84"/>
      <c r="EZ57" s="84"/>
      <c r="FA57" s="84"/>
      <c r="FB57" s="84"/>
      <c r="FC57" s="84"/>
      <c r="FD57" s="84"/>
      <c r="FE57" s="84"/>
      <c r="FF57" s="84"/>
      <c r="FG57" s="84"/>
      <c r="FH57" s="84"/>
      <c r="FI57" s="84"/>
      <c r="FJ57" s="84"/>
      <c r="FK57" s="84"/>
      <c r="FL57" s="84"/>
      <c r="FM57" s="84"/>
      <c r="FN57" s="84"/>
      <c r="FO57" s="84"/>
      <c r="FP57" s="84"/>
      <c r="FQ57" s="84"/>
      <c r="FR57" s="84"/>
      <c r="FS57" s="84"/>
      <c r="FT57" s="84"/>
      <c r="FU57" s="84"/>
      <c r="FV57" s="84"/>
      <c r="FW57" s="84"/>
      <c r="FX57" s="84"/>
      <c r="FY57" s="84"/>
      <c r="FZ57" s="84"/>
      <c r="GA57" s="84"/>
      <c r="GB57" s="84"/>
      <c r="GC57" s="84"/>
      <c r="GD57" s="84"/>
      <c r="GE57" s="84"/>
      <c r="GF57" s="84"/>
      <c r="GG57" s="84"/>
      <c r="GH57" s="84"/>
      <c r="GI57" s="84"/>
      <c r="GJ57" s="84"/>
      <c r="GK57" s="84"/>
      <c r="GL57" s="84"/>
      <c r="GM57" s="84"/>
      <c r="GN57" s="84"/>
      <c r="GO57" s="84"/>
      <c r="GP57" s="84"/>
      <c r="GQ57" s="84"/>
      <c r="GR57" s="84"/>
      <c r="GS57" s="84"/>
      <c r="GT57" s="84"/>
      <c r="GU57" s="84"/>
      <c r="GV57" s="84"/>
      <c r="GW57" s="84"/>
      <c r="GX57" s="84"/>
      <c r="GY57" s="84"/>
      <c r="GZ57" s="84"/>
      <c r="HA57" s="84"/>
      <c r="HB57" s="84"/>
      <c r="HC57" s="84"/>
      <c r="HD57" s="84"/>
      <c r="HE57" s="84"/>
      <c r="HF57" s="84"/>
      <c r="HG57" s="84"/>
      <c r="HH57" s="84"/>
      <c r="HI57" s="84"/>
      <c r="HJ57" s="84"/>
      <c r="HK57" s="84"/>
      <c r="HL57" s="84"/>
      <c r="HM57" s="84"/>
      <c r="HN57" s="84"/>
      <c r="HO57" s="84"/>
      <c r="HP57" s="84"/>
      <c r="HQ57" s="84"/>
      <c r="HR57" s="84"/>
      <c r="HS57" s="84"/>
      <c r="HT57" s="84"/>
      <c r="HU57" s="84"/>
      <c r="HV57" s="84"/>
      <c r="HW57" s="84"/>
      <c r="HX57" s="84"/>
      <c r="HY57" s="84"/>
      <c r="HZ57" s="84"/>
      <c r="IA57" s="84"/>
      <c r="IB57" s="84"/>
      <c r="IC57" s="84"/>
      <c r="ID57" s="84"/>
      <c r="IE57" s="84"/>
      <c r="IF57" s="84"/>
      <c r="IG57" s="84"/>
      <c r="IH57" s="84"/>
      <c r="II57" s="84"/>
      <c r="IJ57" s="84"/>
      <c r="IK57" s="84"/>
      <c r="IL57" s="84"/>
      <c r="IM57" s="84"/>
      <c r="IN57" s="84"/>
      <c r="IO57" s="84"/>
      <c r="IP57" s="84"/>
      <c r="IQ57" s="84"/>
      <c r="IR57" s="84"/>
      <c r="IS57" s="84"/>
      <c r="IT57" s="84"/>
      <c r="IU57" s="84"/>
      <c r="IV57" s="84"/>
    </row>
    <row r="58" spans="1:256" s="14" customFormat="1" x14ac:dyDescent="0.25">
      <c r="A58" s="43" t="s">
        <v>69</v>
      </c>
      <c r="B58" s="43" t="s">
        <v>67</v>
      </c>
      <c r="C58" s="63"/>
      <c r="D58" s="94">
        <v>42825</v>
      </c>
      <c r="E58" s="65"/>
      <c r="F58" s="22">
        <v>515963.2</v>
      </c>
      <c r="G58" s="160">
        <f t="shared" ref="G58:G59" si="8">H58/F58</f>
        <v>1</v>
      </c>
      <c r="H58" s="22">
        <v>515963.2</v>
      </c>
      <c r="I58" s="119" t="s">
        <v>68</v>
      </c>
      <c r="J58" s="22">
        <v>266050.63</v>
      </c>
      <c r="K58" s="160"/>
      <c r="L58" s="22">
        <v>266050.63</v>
      </c>
      <c r="M58" s="117"/>
      <c r="N58" s="121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  <c r="ED58" s="84"/>
      <c r="EE58" s="84"/>
      <c r="EF58" s="84"/>
      <c r="EG58" s="84"/>
      <c r="EH58" s="84"/>
      <c r="EI58" s="84"/>
      <c r="EJ58" s="84"/>
      <c r="EK58" s="84"/>
      <c r="EL58" s="84"/>
      <c r="EM58" s="84"/>
      <c r="EN58" s="84"/>
      <c r="EO58" s="84"/>
      <c r="EP58" s="84"/>
      <c r="EQ58" s="84"/>
      <c r="ER58" s="84"/>
      <c r="ES58" s="84"/>
      <c r="ET58" s="84"/>
      <c r="EU58" s="84"/>
      <c r="EV58" s="84"/>
      <c r="EW58" s="84"/>
      <c r="EX58" s="84"/>
      <c r="EY58" s="84"/>
      <c r="EZ58" s="84"/>
      <c r="FA58" s="84"/>
      <c r="FB58" s="84"/>
      <c r="FC58" s="84"/>
      <c r="FD58" s="84"/>
      <c r="FE58" s="84"/>
      <c r="FF58" s="84"/>
      <c r="FG58" s="84"/>
      <c r="FH58" s="84"/>
      <c r="FI58" s="84"/>
      <c r="FJ58" s="84"/>
      <c r="FK58" s="84"/>
      <c r="FL58" s="84"/>
      <c r="FM58" s="84"/>
      <c r="FN58" s="84"/>
      <c r="FO58" s="84"/>
      <c r="FP58" s="84"/>
      <c r="FQ58" s="84"/>
      <c r="FR58" s="84"/>
      <c r="FS58" s="84"/>
      <c r="FT58" s="84"/>
      <c r="FU58" s="84"/>
      <c r="FV58" s="84"/>
      <c r="FW58" s="84"/>
      <c r="FX58" s="84"/>
      <c r="FY58" s="84"/>
      <c r="FZ58" s="84"/>
      <c r="GA58" s="84"/>
      <c r="GB58" s="84"/>
      <c r="GC58" s="84"/>
      <c r="GD58" s="84"/>
      <c r="GE58" s="84"/>
      <c r="GF58" s="84"/>
      <c r="GG58" s="84"/>
      <c r="GH58" s="84"/>
      <c r="GI58" s="84"/>
      <c r="GJ58" s="84"/>
      <c r="GK58" s="84"/>
      <c r="GL58" s="84"/>
      <c r="GM58" s="84"/>
      <c r="GN58" s="84"/>
      <c r="GO58" s="84"/>
      <c r="GP58" s="84"/>
      <c r="GQ58" s="84"/>
      <c r="GR58" s="84"/>
      <c r="GS58" s="84"/>
      <c r="GT58" s="84"/>
      <c r="GU58" s="84"/>
      <c r="GV58" s="84"/>
      <c r="GW58" s="84"/>
      <c r="GX58" s="84"/>
      <c r="GY58" s="84"/>
      <c r="GZ58" s="84"/>
      <c r="HA58" s="84"/>
      <c r="HB58" s="84"/>
      <c r="HC58" s="84"/>
      <c r="HD58" s="84"/>
      <c r="HE58" s="84"/>
      <c r="HF58" s="84"/>
      <c r="HG58" s="84"/>
      <c r="HH58" s="84"/>
      <c r="HI58" s="84"/>
      <c r="HJ58" s="84"/>
      <c r="HK58" s="84"/>
      <c r="HL58" s="84"/>
      <c r="HM58" s="84"/>
      <c r="HN58" s="84"/>
      <c r="HO58" s="84"/>
      <c r="HP58" s="84"/>
      <c r="HQ58" s="84"/>
      <c r="HR58" s="84"/>
      <c r="HS58" s="84"/>
      <c r="HT58" s="84"/>
      <c r="HU58" s="84"/>
      <c r="HV58" s="84"/>
      <c r="HW58" s="84"/>
      <c r="HX58" s="84"/>
      <c r="HY58" s="84"/>
      <c r="HZ58" s="84"/>
      <c r="IA58" s="84"/>
      <c r="IB58" s="84"/>
      <c r="IC58" s="84"/>
      <c r="ID58" s="84"/>
      <c r="IE58" s="84"/>
      <c r="IF58" s="84"/>
      <c r="IG58" s="84"/>
      <c r="IH58" s="84"/>
      <c r="II58" s="84"/>
      <c r="IJ58" s="84"/>
      <c r="IK58" s="84"/>
      <c r="IL58" s="84"/>
      <c r="IM58" s="84"/>
      <c r="IN58" s="84"/>
      <c r="IO58" s="84"/>
      <c r="IP58" s="84"/>
      <c r="IQ58" s="84"/>
      <c r="IR58" s="84"/>
      <c r="IS58" s="84"/>
      <c r="IT58" s="84"/>
      <c r="IU58" s="84"/>
      <c r="IV58" s="84"/>
    </row>
    <row r="59" spans="1:256" s="14" customFormat="1" outlineLevel="1" x14ac:dyDescent="0.25">
      <c r="A59" s="43"/>
      <c r="B59" s="43" t="s">
        <v>212</v>
      </c>
      <c r="C59" s="63"/>
      <c r="D59" s="94">
        <v>42998</v>
      </c>
      <c r="E59" s="65"/>
      <c r="F59" s="69">
        <v>1000000</v>
      </c>
      <c r="G59" s="160">
        <f t="shared" si="8"/>
        <v>1</v>
      </c>
      <c r="H59" s="69">
        <v>1000000</v>
      </c>
      <c r="I59" s="119" t="s">
        <v>68</v>
      </c>
      <c r="J59" s="69">
        <v>1000000</v>
      </c>
      <c r="K59" s="160">
        <f t="shared" si="3"/>
        <v>1</v>
      </c>
      <c r="L59" s="69">
        <v>1000000</v>
      </c>
      <c r="M59" s="118"/>
      <c r="N59" s="121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84"/>
      <c r="EA59" s="84"/>
      <c r="EB59" s="84"/>
      <c r="EC59" s="84"/>
      <c r="ED59" s="84"/>
      <c r="EE59" s="84"/>
      <c r="EF59" s="84"/>
      <c r="EG59" s="84"/>
      <c r="EH59" s="84"/>
      <c r="EI59" s="84"/>
      <c r="EJ59" s="84"/>
      <c r="EK59" s="84"/>
      <c r="EL59" s="84"/>
      <c r="EM59" s="84"/>
      <c r="EN59" s="84"/>
      <c r="EO59" s="84"/>
      <c r="EP59" s="84"/>
      <c r="EQ59" s="84"/>
      <c r="ER59" s="84"/>
      <c r="ES59" s="84"/>
      <c r="ET59" s="84"/>
      <c r="EU59" s="84"/>
      <c r="EV59" s="84"/>
      <c r="EW59" s="84"/>
      <c r="EX59" s="84"/>
      <c r="EY59" s="84"/>
      <c r="EZ59" s="84"/>
      <c r="FA59" s="84"/>
      <c r="FB59" s="84"/>
      <c r="FC59" s="84"/>
      <c r="FD59" s="84"/>
      <c r="FE59" s="84"/>
      <c r="FF59" s="84"/>
      <c r="FG59" s="84"/>
      <c r="FH59" s="84"/>
      <c r="FI59" s="84"/>
      <c r="FJ59" s="84"/>
      <c r="FK59" s="84"/>
      <c r="FL59" s="84"/>
      <c r="FM59" s="84"/>
      <c r="FN59" s="84"/>
      <c r="FO59" s="84"/>
      <c r="FP59" s="84"/>
      <c r="FQ59" s="84"/>
      <c r="FR59" s="84"/>
      <c r="FS59" s="84"/>
      <c r="FT59" s="84"/>
      <c r="FU59" s="84"/>
      <c r="FV59" s="84"/>
      <c r="FW59" s="84"/>
      <c r="FX59" s="84"/>
      <c r="FY59" s="84"/>
      <c r="FZ59" s="84"/>
      <c r="GA59" s="84"/>
      <c r="GB59" s="84"/>
      <c r="GC59" s="84"/>
      <c r="GD59" s="84"/>
      <c r="GE59" s="84"/>
      <c r="GF59" s="84"/>
      <c r="GG59" s="84"/>
      <c r="GH59" s="84"/>
      <c r="GI59" s="84"/>
      <c r="GJ59" s="84"/>
      <c r="GK59" s="84"/>
      <c r="GL59" s="84"/>
      <c r="GM59" s="84"/>
      <c r="GN59" s="84"/>
      <c r="GO59" s="84"/>
      <c r="GP59" s="84"/>
      <c r="GQ59" s="84"/>
      <c r="GR59" s="84"/>
      <c r="GS59" s="84"/>
      <c r="GT59" s="84"/>
      <c r="GU59" s="84"/>
      <c r="GV59" s="84"/>
      <c r="GW59" s="84"/>
      <c r="GX59" s="84"/>
      <c r="GY59" s="84"/>
      <c r="GZ59" s="84"/>
      <c r="HA59" s="84"/>
      <c r="HB59" s="84"/>
      <c r="HC59" s="84"/>
      <c r="HD59" s="84"/>
      <c r="HE59" s="84"/>
      <c r="HF59" s="84"/>
      <c r="HG59" s="84"/>
      <c r="HH59" s="84"/>
      <c r="HI59" s="84"/>
      <c r="HJ59" s="84"/>
      <c r="HK59" s="84"/>
      <c r="HL59" s="84"/>
      <c r="HM59" s="84"/>
      <c r="HN59" s="84"/>
      <c r="HO59" s="84"/>
      <c r="HP59" s="84"/>
      <c r="HQ59" s="84"/>
      <c r="HR59" s="84"/>
      <c r="HS59" s="84"/>
      <c r="HT59" s="84"/>
      <c r="HU59" s="84"/>
      <c r="HV59" s="84"/>
      <c r="HW59" s="84"/>
      <c r="HX59" s="84"/>
      <c r="HY59" s="84"/>
      <c r="HZ59" s="84"/>
      <c r="IA59" s="84"/>
      <c r="IB59" s="84"/>
      <c r="IC59" s="84"/>
      <c r="ID59" s="84"/>
      <c r="IE59" s="84"/>
      <c r="IF59" s="84"/>
      <c r="IG59" s="84"/>
      <c r="IH59" s="84"/>
      <c r="II59" s="84"/>
      <c r="IJ59" s="84"/>
      <c r="IK59" s="84"/>
      <c r="IL59" s="84"/>
      <c r="IM59" s="84"/>
      <c r="IN59" s="84"/>
      <c r="IO59" s="84"/>
      <c r="IP59" s="84"/>
      <c r="IQ59" s="84"/>
      <c r="IR59" s="84"/>
      <c r="IS59" s="84"/>
      <c r="IT59" s="84"/>
      <c r="IU59" s="84"/>
      <c r="IV59" s="84"/>
    </row>
    <row r="60" spans="1:256" s="14" customFormat="1" x14ac:dyDescent="0.25">
      <c r="A60" s="43"/>
      <c r="B60" s="43"/>
      <c r="C60" s="63"/>
      <c r="D60" s="94"/>
      <c r="E60" s="65"/>
      <c r="F60" s="68">
        <f>SUM(F58:F59)</f>
        <v>1515963.2</v>
      </c>
      <c r="G60" s="160"/>
      <c r="H60" s="68">
        <f>SUM(H58:H59)</f>
        <v>1515963.2</v>
      </c>
      <c r="I60" s="114"/>
      <c r="J60" s="68">
        <f>SUM(J58:J59)</f>
        <v>1266050.6299999999</v>
      </c>
      <c r="K60" s="160"/>
      <c r="L60" s="68">
        <f>SUM(L58:L59)</f>
        <v>1266050.6299999999</v>
      </c>
      <c r="M60" s="115"/>
      <c r="N60" s="121">
        <f>SUM(L60-H60)</f>
        <v>-249912.57000000007</v>
      </c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84"/>
      <c r="EA60" s="84"/>
      <c r="EB60" s="84"/>
      <c r="EC60" s="84"/>
      <c r="ED60" s="84"/>
      <c r="EE60" s="84"/>
      <c r="EF60" s="84"/>
      <c r="EG60" s="84"/>
      <c r="EH60" s="84"/>
      <c r="EI60" s="84"/>
      <c r="EJ60" s="84"/>
      <c r="EK60" s="84"/>
      <c r="EL60" s="84"/>
      <c r="EM60" s="84"/>
      <c r="EN60" s="84"/>
      <c r="EO60" s="84"/>
      <c r="EP60" s="84"/>
      <c r="EQ60" s="84"/>
      <c r="ER60" s="84"/>
      <c r="ES60" s="84"/>
      <c r="ET60" s="84"/>
      <c r="EU60" s="84"/>
      <c r="EV60" s="84"/>
      <c r="EW60" s="84"/>
      <c r="EX60" s="84"/>
      <c r="EY60" s="84"/>
      <c r="EZ60" s="84"/>
      <c r="FA60" s="84"/>
      <c r="FB60" s="84"/>
      <c r="FC60" s="84"/>
      <c r="FD60" s="84"/>
      <c r="FE60" s="84"/>
      <c r="FF60" s="84"/>
      <c r="FG60" s="84"/>
      <c r="FH60" s="84"/>
      <c r="FI60" s="84"/>
      <c r="FJ60" s="84"/>
      <c r="FK60" s="84"/>
      <c r="FL60" s="84"/>
      <c r="FM60" s="84"/>
      <c r="FN60" s="84"/>
      <c r="FO60" s="84"/>
      <c r="FP60" s="84"/>
      <c r="FQ60" s="84"/>
      <c r="FR60" s="84"/>
      <c r="FS60" s="84"/>
      <c r="FT60" s="84"/>
      <c r="FU60" s="84"/>
      <c r="FV60" s="84"/>
      <c r="FW60" s="84"/>
      <c r="FX60" s="84"/>
      <c r="FY60" s="84"/>
      <c r="FZ60" s="84"/>
      <c r="GA60" s="84"/>
      <c r="GB60" s="84"/>
      <c r="GC60" s="84"/>
      <c r="GD60" s="84"/>
      <c r="GE60" s="84"/>
      <c r="GF60" s="84"/>
      <c r="GG60" s="84"/>
      <c r="GH60" s="84"/>
      <c r="GI60" s="84"/>
      <c r="GJ60" s="84"/>
      <c r="GK60" s="84"/>
      <c r="GL60" s="84"/>
      <c r="GM60" s="84"/>
      <c r="GN60" s="84"/>
      <c r="GO60" s="84"/>
      <c r="GP60" s="84"/>
      <c r="GQ60" s="84"/>
      <c r="GR60" s="84"/>
      <c r="GS60" s="84"/>
      <c r="GT60" s="84"/>
      <c r="GU60" s="84"/>
      <c r="GV60" s="84"/>
      <c r="GW60" s="84"/>
      <c r="GX60" s="84"/>
      <c r="GY60" s="84"/>
      <c r="GZ60" s="84"/>
      <c r="HA60" s="84"/>
      <c r="HB60" s="84"/>
      <c r="HC60" s="84"/>
      <c r="HD60" s="84"/>
      <c r="HE60" s="84"/>
      <c r="HF60" s="84"/>
      <c r="HG60" s="84"/>
      <c r="HH60" s="84"/>
      <c r="HI60" s="84"/>
      <c r="HJ60" s="84"/>
      <c r="HK60" s="84"/>
      <c r="HL60" s="84"/>
      <c r="HM60" s="84"/>
      <c r="HN60" s="84"/>
      <c r="HO60" s="84"/>
      <c r="HP60" s="84"/>
      <c r="HQ60" s="84"/>
      <c r="HR60" s="84"/>
      <c r="HS60" s="84"/>
      <c r="HT60" s="84"/>
      <c r="HU60" s="84"/>
      <c r="HV60" s="84"/>
      <c r="HW60" s="84"/>
      <c r="HX60" s="84"/>
      <c r="HY60" s="84"/>
      <c r="HZ60" s="84"/>
      <c r="IA60" s="84"/>
      <c r="IB60" s="84"/>
      <c r="IC60" s="84"/>
      <c r="ID60" s="84"/>
      <c r="IE60" s="84"/>
      <c r="IF60" s="84"/>
      <c r="IG60" s="84"/>
      <c r="IH60" s="84"/>
      <c r="II60" s="84"/>
      <c r="IJ60" s="84"/>
      <c r="IK60" s="84"/>
      <c r="IL60" s="84"/>
      <c r="IM60" s="84"/>
      <c r="IN60" s="84"/>
      <c r="IO60" s="84"/>
      <c r="IP60" s="84"/>
      <c r="IQ60" s="84"/>
      <c r="IR60" s="84"/>
      <c r="IS60" s="84"/>
      <c r="IT60" s="84"/>
      <c r="IU60" s="84"/>
      <c r="IV60" s="84"/>
    </row>
    <row r="61" spans="1:256" s="14" customFormat="1" x14ac:dyDescent="0.25">
      <c r="A61" s="43"/>
      <c r="B61" s="43"/>
      <c r="C61" s="63"/>
      <c r="D61" s="94"/>
      <c r="E61" s="65"/>
      <c r="F61" s="68"/>
      <c r="G61" s="160"/>
      <c r="H61" s="68"/>
      <c r="I61" s="114"/>
      <c r="J61" s="68"/>
      <c r="K61" s="160"/>
      <c r="L61" s="68"/>
      <c r="M61" s="115"/>
      <c r="N61" s="121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  <c r="CO61" s="84"/>
      <c r="CP61" s="84"/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4"/>
      <c r="DO61" s="84"/>
      <c r="DP61" s="84"/>
      <c r="DQ61" s="84"/>
      <c r="DR61" s="84"/>
      <c r="DS61" s="84"/>
      <c r="DT61" s="84"/>
      <c r="DU61" s="84"/>
      <c r="DV61" s="84"/>
      <c r="DW61" s="84"/>
      <c r="DX61" s="84"/>
      <c r="DY61" s="84"/>
      <c r="DZ61" s="84"/>
      <c r="EA61" s="84"/>
      <c r="EB61" s="84"/>
      <c r="EC61" s="84"/>
      <c r="ED61" s="84"/>
      <c r="EE61" s="84"/>
      <c r="EF61" s="84"/>
      <c r="EG61" s="84"/>
      <c r="EH61" s="84"/>
      <c r="EI61" s="84"/>
      <c r="EJ61" s="84"/>
      <c r="EK61" s="84"/>
      <c r="EL61" s="84"/>
      <c r="EM61" s="84"/>
      <c r="EN61" s="84"/>
      <c r="EO61" s="84"/>
      <c r="EP61" s="84"/>
      <c r="EQ61" s="84"/>
      <c r="ER61" s="84"/>
      <c r="ES61" s="84"/>
      <c r="ET61" s="84"/>
      <c r="EU61" s="84"/>
      <c r="EV61" s="84"/>
      <c r="EW61" s="84"/>
      <c r="EX61" s="84"/>
      <c r="EY61" s="84"/>
      <c r="EZ61" s="84"/>
      <c r="FA61" s="84"/>
      <c r="FB61" s="84"/>
      <c r="FC61" s="84"/>
      <c r="FD61" s="84"/>
      <c r="FE61" s="84"/>
      <c r="FF61" s="84"/>
      <c r="FG61" s="84"/>
      <c r="FH61" s="84"/>
      <c r="FI61" s="84"/>
      <c r="FJ61" s="84"/>
      <c r="FK61" s="84"/>
      <c r="FL61" s="84"/>
      <c r="FM61" s="84"/>
      <c r="FN61" s="84"/>
      <c r="FO61" s="84"/>
      <c r="FP61" s="84"/>
      <c r="FQ61" s="84"/>
      <c r="FR61" s="84"/>
      <c r="FS61" s="84"/>
      <c r="FT61" s="84"/>
      <c r="FU61" s="84"/>
      <c r="FV61" s="84"/>
      <c r="FW61" s="84"/>
      <c r="FX61" s="84"/>
      <c r="FY61" s="84"/>
      <c r="FZ61" s="84"/>
      <c r="GA61" s="84"/>
      <c r="GB61" s="84"/>
      <c r="GC61" s="84"/>
      <c r="GD61" s="84"/>
      <c r="GE61" s="84"/>
      <c r="GF61" s="84"/>
      <c r="GG61" s="84"/>
      <c r="GH61" s="84"/>
      <c r="GI61" s="84"/>
      <c r="GJ61" s="84"/>
      <c r="GK61" s="84"/>
      <c r="GL61" s="84"/>
      <c r="GM61" s="84"/>
      <c r="GN61" s="84"/>
      <c r="GO61" s="84"/>
      <c r="GP61" s="84"/>
      <c r="GQ61" s="84"/>
      <c r="GR61" s="84"/>
      <c r="GS61" s="84"/>
      <c r="GT61" s="84"/>
      <c r="GU61" s="84"/>
      <c r="GV61" s="84"/>
      <c r="GW61" s="84"/>
      <c r="GX61" s="84"/>
      <c r="GY61" s="84"/>
      <c r="GZ61" s="84"/>
      <c r="HA61" s="84"/>
      <c r="HB61" s="84"/>
      <c r="HC61" s="84"/>
      <c r="HD61" s="84"/>
      <c r="HE61" s="84"/>
      <c r="HF61" s="84"/>
      <c r="HG61" s="84"/>
      <c r="HH61" s="84"/>
      <c r="HI61" s="84"/>
      <c r="HJ61" s="84"/>
      <c r="HK61" s="84"/>
      <c r="HL61" s="84"/>
      <c r="HM61" s="84"/>
      <c r="HN61" s="84"/>
      <c r="HO61" s="84"/>
      <c r="HP61" s="84"/>
      <c r="HQ61" s="84"/>
      <c r="HR61" s="84"/>
      <c r="HS61" s="84"/>
      <c r="HT61" s="84"/>
      <c r="HU61" s="84"/>
      <c r="HV61" s="84"/>
      <c r="HW61" s="84"/>
      <c r="HX61" s="84"/>
      <c r="HY61" s="84"/>
      <c r="HZ61" s="84"/>
      <c r="IA61" s="84"/>
      <c r="IB61" s="84"/>
      <c r="IC61" s="84"/>
      <c r="ID61" s="84"/>
      <c r="IE61" s="84"/>
      <c r="IF61" s="84"/>
      <c r="IG61" s="84"/>
      <c r="IH61" s="84"/>
      <c r="II61" s="84"/>
      <c r="IJ61" s="84"/>
      <c r="IK61" s="84"/>
      <c r="IL61" s="84"/>
      <c r="IM61" s="84"/>
      <c r="IN61" s="84"/>
      <c r="IO61" s="84"/>
      <c r="IP61" s="84"/>
      <c r="IQ61" s="84"/>
      <c r="IR61" s="84"/>
      <c r="IS61" s="84"/>
      <c r="IT61" s="84"/>
      <c r="IU61" s="84"/>
      <c r="IV61" s="84"/>
    </row>
    <row r="62" spans="1:256" s="14" customFormat="1" x14ac:dyDescent="0.25">
      <c r="A62" s="43" t="s">
        <v>70</v>
      </c>
      <c r="B62" s="43" t="s">
        <v>67</v>
      </c>
      <c r="C62" s="63"/>
      <c r="D62" s="94">
        <v>42825</v>
      </c>
      <c r="E62" s="63"/>
      <c r="F62" s="64">
        <v>1134454.8500000001</v>
      </c>
      <c r="G62" s="160">
        <f t="shared" ref="G62" si="9">H62/F62</f>
        <v>1</v>
      </c>
      <c r="H62" s="64">
        <v>1134454.8500000001</v>
      </c>
      <c r="I62" s="119" t="s">
        <v>68</v>
      </c>
      <c r="J62" s="64">
        <v>1130069.78</v>
      </c>
      <c r="K62" s="160">
        <f t="shared" si="3"/>
        <v>1</v>
      </c>
      <c r="L62" s="64">
        <v>1130069.78</v>
      </c>
      <c r="M62" s="119"/>
      <c r="N62" s="121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  <c r="ED62" s="84"/>
      <c r="EE62" s="84"/>
      <c r="EF62" s="84"/>
      <c r="EG62" s="84"/>
      <c r="EH62" s="84"/>
      <c r="EI62" s="84"/>
      <c r="EJ62" s="84"/>
      <c r="EK62" s="84"/>
      <c r="EL62" s="84"/>
      <c r="EM62" s="84"/>
      <c r="EN62" s="84"/>
      <c r="EO62" s="84"/>
      <c r="EP62" s="84"/>
      <c r="EQ62" s="84"/>
      <c r="ER62" s="84"/>
      <c r="ES62" s="84"/>
      <c r="ET62" s="84"/>
      <c r="EU62" s="84"/>
      <c r="EV62" s="84"/>
      <c r="EW62" s="84"/>
      <c r="EX62" s="84"/>
      <c r="EY62" s="84"/>
      <c r="EZ62" s="84"/>
      <c r="FA62" s="84"/>
      <c r="FB62" s="84"/>
      <c r="FC62" s="84"/>
      <c r="FD62" s="84"/>
      <c r="FE62" s="84"/>
      <c r="FF62" s="84"/>
      <c r="FG62" s="84"/>
      <c r="FH62" s="84"/>
      <c r="FI62" s="84"/>
      <c r="FJ62" s="84"/>
      <c r="FK62" s="84"/>
      <c r="FL62" s="84"/>
      <c r="FM62" s="84"/>
      <c r="FN62" s="84"/>
      <c r="FO62" s="84"/>
      <c r="FP62" s="84"/>
      <c r="FQ62" s="84"/>
      <c r="FR62" s="84"/>
      <c r="FS62" s="84"/>
      <c r="FT62" s="84"/>
      <c r="FU62" s="84"/>
      <c r="FV62" s="84"/>
      <c r="FW62" s="84"/>
      <c r="FX62" s="84"/>
      <c r="FY62" s="84"/>
      <c r="FZ62" s="84"/>
      <c r="GA62" s="84"/>
      <c r="GB62" s="84"/>
      <c r="GC62" s="84"/>
      <c r="GD62" s="84"/>
      <c r="GE62" s="84"/>
      <c r="GF62" s="84"/>
      <c r="GG62" s="84"/>
      <c r="GH62" s="84"/>
      <c r="GI62" s="84"/>
      <c r="GJ62" s="84"/>
      <c r="GK62" s="84"/>
      <c r="GL62" s="84"/>
      <c r="GM62" s="84"/>
      <c r="GN62" s="84"/>
      <c r="GO62" s="84"/>
      <c r="GP62" s="84"/>
      <c r="GQ62" s="84"/>
      <c r="GR62" s="84"/>
      <c r="GS62" s="84"/>
      <c r="GT62" s="84"/>
      <c r="GU62" s="84"/>
      <c r="GV62" s="84"/>
      <c r="GW62" s="84"/>
      <c r="GX62" s="84"/>
      <c r="GY62" s="84"/>
      <c r="GZ62" s="84"/>
      <c r="HA62" s="84"/>
      <c r="HB62" s="84"/>
      <c r="HC62" s="84"/>
      <c r="HD62" s="84"/>
      <c r="HE62" s="84"/>
      <c r="HF62" s="84"/>
      <c r="HG62" s="84"/>
      <c r="HH62" s="84"/>
      <c r="HI62" s="84"/>
      <c r="HJ62" s="84"/>
      <c r="HK62" s="84"/>
      <c r="HL62" s="84"/>
      <c r="HM62" s="84"/>
      <c r="HN62" s="84"/>
      <c r="HO62" s="84"/>
      <c r="HP62" s="84"/>
      <c r="HQ62" s="84"/>
      <c r="HR62" s="84"/>
      <c r="HS62" s="84"/>
      <c r="HT62" s="84"/>
      <c r="HU62" s="84"/>
      <c r="HV62" s="84"/>
      <c r="HW62" s="84"/>
      <c r="HX62" s="84"/>
      <c r="HY62" s="84"/>
      <c r="HZ62" s="84"/>
      <c r="IA62" s="84"/>
      <c r="IB62" s="84"/>
      <c r="IC62" s="84"/>
      <c r="ID62" s="84"/>
      <c r="IE62" s="84"/>
      <c r="IF62" s="84"/>
      <c r="IG62" s="84"/>
      <c r="IH62" s="84"/>
      <c r="II62" s="84"/>
      <c r="IJ62" s="84"/>
      <c r="IK62" s="84"/>
      <c r="IL62" s="84"/>
      <c r="IM62" s="84"/>
      <c r="IN62" s="84"/>
      <c r="IO62" s="84"/>
      <c r="IP62" s="84"/>
      <c r="IQ62" s="84"/>
      <c r="IR62" s="84"/>
      <c r="IS62" s="84"/>
      <c r="IT62" s="84"/>
      <c r="IU62" s="84"/>
      <c r="IV62" s="84"/>
    </row>
    <row r="63" spans="1:256" s="14" customFormat="1" x14ac:dyDescent="0.25">
      <c r="A63" s="43"/>
      <c r="B63" s="43"/>
      <c r="C63" s="63"/>
      <c r="D63" s="95"/>
      <c r="E63" s="63"/>
      <c r="F63" s="71">
        <f>SUM(F62)</f>
        <v>1134454.8500000001</v>
      </c>
      <c r="G63" s="160"/>
      <c r="H63" s="71">
        <f>SUM(H62)</f>
        <v>1134454.8500000001</v>
      </c>
      <c r="I63" s="114"/>
      <c r="J63" s="71">
        <f>SUM(J62)</f>
        <v>1130069.78</v>
      </c>
      <c r="K63" s="160"/>
      <c r="L63" s="71">
        <f>SUM(L62)</f>
        <v>1130069.78</v>
      </c>
      <c r="M63" s="114"/>
      <c r="N63" s="121">
        <f>SUM(L63-H63)</f>
        <v>-4385.0700000000652</v>
      </c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4"/>
      <c r="CE63" s="84"/>
      <c r="CF63" s="84"/>
      <c r="CG63" s="84"/>
      <c r="CH63" s="84"/>
      <c r="CI63" s="84"/>
      <c r="CJ63" s="84"/>
      <c r="CK63" s="84"/>
      <c r="CL63" s="84"/>
      <c r="CM63" s="84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X63" s="84"/>
      <c r="FY63" s="84"/>
      <c r="FZ63" s="84"/>
      <c r="GA63" s="84"/>
      <c r="GB63" s="84"/>
      <c r="GC63" s="84"/>
      <c r="GD63" s="84"/>
      <c r="GE63" s="84"/>
      <c r="GF63" s="84"/>
      <c r="GG63" s="84"/>
      <c r="GH63" s="84"/>
      <c r="GI63" s="84"/>
      <c r="GJ63" s="84"/>
      <c r="GK63" s="84"/>
      <c r="GL63" s="84"/>
      <c r="GM63" s="84"/>
      <c r="GN63" s="84"/>
      <c r="GO63" s="84"/>
      <c r="GP63" s="84"/>
      <c r="GQ63" s="84"/>
      <c r="GR63" s="84"/>
      <c r="GS63" s="84"/>
      <c r="GT63" s="84"/>
      <c r="GU63" s="84"/>
      <c r="GV63" s="84"/>
      <c r="GW63" s="84"/>
      <c r="GX63" s="84"/>
      <c r="GY63" s="84"/>
      <c r="GZ63" s="84"/>
      <c r="HA63" s="84"/>
      <c r="HB63" s="84"/>
      <c r="HC63" s="84"/>
      <c r="HD63" s="84"/>
      <c r="HE63" s="84"/>
      <c r="HF63" s="84"/>
      <c r="HG63" s="84"/>
      <c r="HH63" s="84"/>
      <c r="HI63" s="84"/>
      <c r="HJ63" s="84"/>
      <c r="HK63" s="84"/>
      <c r="HL63" s="84"/>
      <c r="HM63" s="84"/>
      <c r="HN63" s="84"/>
      <c r="HO63" s="84"/>
      <c r="HP63" s="84"/>
      <c r="HQ63" s="84"/>
      <c r="HR63" s="84"/>
      <c r="HS63" s="84"/>
      <c r="HT63" s="84"/>
      <c r="HU63" s="84"/>
      <c r="HV63" s="84"/>
      <c r="HW63" s="84"/>
      <c r="HX63" s="84"/>
      <c r="HY63" s="84"/>
      <c r="HZ63" s="84"/>
      <c r="IA63" s="84"/>
      <c r="IB63" s="84"/>
      <c r="IC63" s="84"/>
      <c r="ID63" s="84"/>
      <c r="IE63" s="84"/>
      <c r="IF63" s="84"/>
      <c r="IG63" s="84"/>
      <c r="IH63" s="84"/>
      <c r="II63" s="84"/>
      <c r="IJ63" s="84"/>
      <c r="IK63" s="84"/>
      <c r="IL63" s="84"/>
      <c r="IM63" s="84"/>
      <c r="IN63" s="84"/>
      <c r="IO63" s="84"/>
      <c r="IP63" s="84"/>
      <c r="IQ63" s="84"/>
      <c r="IR63" s="84"/>
      <c r="IS63" s="84"/>
      <c r="IT63" s="84"/>
      <c r="IU63" s="84"/>
      <c r="IV63" s="84"/>
    </row>
    <row r="64" spans="1:256" s="14" customFormat="1" x14ac:dyDescent="0.25">
      <c r="A64" s="45"/>
      <c r="B64" s="43"/>
      <c r="C64" s="63"/>
      <c r="D64" s="94"/>
      <c r="E64" s="65"/>
      <c r="F64" s="68"/>
      <c r="G64" s="160"/>
      <c r="H64" s="68"/>
      <c r="I64" s="114"/>
      <c r="J64" s="68"/>
      <c r="K64" s="160"/>
      <c r="L64" s="68"/>
      <c r="M64" s="115"/>
      <c r="N64" s="121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  <c r="CC64" s="84"/>
      <c r="CD64" s="84"/>
      <c r="CE64" s="84"/>
      <c r="CF64" s="84"/>
      <c r="CG64" s="84"/>
      <c r="CH64" s="84"/>
      <c r="CI64" s="84"/>
      <c r="CJ64" s="84"/>
      <c r="CK64" s="84"/>
      <c r="CL64" s="84"/>
      <c r="CM64" s="84"/>
      <c r="CN64" s="84"/>
      <c r="CO64" s="84"/>
      <c r="CP64" s="84"/>
      <c r="CQ64" s="84"/>
      <c r="CR64" s="84"/>
      <c r="CS64" s="84"/>
      <c r="CT64" s="84"/>
      <c r="CU64" s="84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X64" s="84"/>
      <c r="FY64" s="84"/>
      <c r="FZ64" s="84"/>
      <c r="GA64" s="84"/>
      <c r="GB64" s="84"/>
      <c r="GC64" s="84"/>
      <c r="GD64" s="84"/>
      <c r="GE64" s="84"/>
      <c r="GF64" s="84"/>
      <c r="GG64" s="84"/>
      <c r="GH64" s="84"/>
      <c r="GI64" s="84"/>
      <c r="GJ64" s="84"/>
      <c r="GK64" s="84"/>
      <c r="GL64" s="84"/>
      <c r="GM64" s="84"/>
      <c r="GN64" s="84"/>
      <c r="GO64" s="84"/>
      <c r="GP64" s="84"/>
      <c r="GQ64" s="84"/>
      <c r="GR64" s="84"/>
      <c r="GS64" s="84"/>
      <c r="GT64" s="84"/>
      <c r="GU64" s="84"/>
      <c r="GV64" s="84"/>
      <c r="GW64" s="84"/>
      <c r="GX64" s="84"/>
      <c r="GY64" s="84"/>
      <c r="GZ64" s="84"/>
      <c r="HA64" s="84"/>
      <c r="HB64" s="84"/>
      <c r="HC64" s="84"/>
      <c r="HD64" s="84"/>
      <c r="HE64" s="84"/>
      <c r="HF64" s="84"/>
      <c r="HG64" s="84"/>
      <c r="HH64" s="84"/>
      <c r="HI64" s="84"/>
      <c r="HJ64" s="84"/>
      <c r="HK64" s="84"/>
      <c r="HL64" s="84"/>
      <c r="HM64" s="84"/>
      <c r="HN64" s="84"/>
      <c r="HO64" s="84"/>
      <c r="HP64" s="84"/>
      <c r="HQ64" s="84"/>
      <c r="HR64" s="84"/>
      <c r="HS64" s="84"/>
      <c r="HT64" s="84"/>
      <c r="HU64" s="84"/>
      <c r="HV64" s="84"/>
      <c r="HW64" s="84"/>
      <c r="HX64" s="84"/>
      <c r="HY64" s="84"/>
      <c r="HZ64" s="84"/>
      <c r="IA64" s="84"/>
      <c r="IB64" s="84"/>
      <c r="IC64" s="84"/>
      <c r="ID64" s="84"/>
      <c r="IE64" s="84"/>
      <c r="IF64" s="84"/>
      <c r="IG64" s="84"/>
      <c r="IH64" s="84"/>
      <c r="II64" s="84"/>
      <c r="IJ64" s="84"/>
      <c r="IK64" s="84"/>
      <c r="IL64" s="84"/>
      <c r="IM64" s="84"/>
      <c r="IN64" s="84"/>
      <c r="IO64" s="84"/>
      <c r="IP64" s="84"/>
      <c r="IQ64" s="84"/>
      <c r="IR64" s="84"/>
      <c r="IS64" s="84"/>
      <c r="IT64" s="84"/>
      <c r="IU64" s="84"/>
      <c r="IV64" s="84"/>
    </row>
    <row r="65" spans="1:256" s="43" customFormat="1" ht="14.25" customHeight="1" x14ac:dyDescent="0.25">
      <c r="A65" s="43" t="s">
        <v>12</v>
      </c>
      <c r="B65" s="43" t="s">
        <v>67</v>
      </c>
      <c r="C65" s="63"/>
      <c r="D65" s="94">
        <v>42825</v>
      </c>
      <c r="E65" s="65"/>
      <c r="F65" s="22">
        <v>69054.789999999994</v>
      </c>
      <c r="G65" s="160">
        <f t="shared" ref="G65" si="10">H65/F65</f>
        <v>1</v>
      </c>
      <c r="H65" s="22">
        <v>69054.789999999994</v>
      </c>
      <c r="I65" s="119" t="s">
        <v>68</v>
      </c>
      <c r="J65" s="22">
        <v>73436.62</v>
      </c>
      <c r="K65" s="160">
        <f t="shared" si="3"/>
        <v>1</v>
      </c>
      <c r="L65" s="22">
        <v>73436.62</v>
      </c>
      <c r="M65" s="117"/>
      <c r="N65" s="121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  <c r="AT65" s="110"/>
      <c r="AU65" s="110"/>
      <c r="AV65" s="110"/>
      <c r="AW65" s="110"/>
      <c r="AX65" s="110"/>
      <c r="AY65" s="110"/>
      <c r="AZ65" s="110"/>
      <c r="BA65" s="110"/>
      <c r="BB65" s="110"/>
      <c r="BC65" s="110"/>
      <c r="BD65" s="110"/>
      <c r="BE65" s="110"/>
      <c r="BF65" s="110"/>
      <c r="BG65" s="110"/>
      <c r="BH65" s="110"/>
      <c r="BI65" s="110"/>
      <c r="BJ65" s="110"/>
      <c r="BK65" s="110"/>
      <c r="BL65" s="110"/>
      <c r="BM65" s="110"/>
      <c r="BN65" s="110"/>
      <c r="BO65" s="110"/>
      <c r="BP65" s="110"/>
      <c r="BQ65" s="110"/>
      <c r="BR65" s="110"/>
      <c r="BS65" s="110"/>
      <c r="BT65" s="110"/>
      <c r="BU65" s="110"/>
      <c r="BV65" s="110"/>
      <c r="BW65" s="110"/>
      <c r="BX65" s="110"/>
      <c r="BY65" s="110"/>
      <c r="BZ65" s="110"/>
      <c r="CA65" s="110"/>
      <c r="CB65" s="110"/>
      <c r="CC65" s="110"/>
      <c r="CD65" s="110"/>
      <c r="CE65" s="110"/>
      <c r="CF65" s="110"/>
      <c r="CG65" s="110"/>
      <c r="CH65" s="110"/>
      <c r="CI65" s="110"/>
      <c r="CJ65" s="110"/>
      <c r="CK65" s="110"/>
      <c r="CL65" s="110"/>
      <c r="CM65" s="110"/>
      <c r="CN65" s="110"/>
      <c r="CO65" s="110"/>
      <c r="CP65" s="110"/>
      <c r="CQ65" s="110"/>
      <c r="CR65" s="110"/>
      <c r="CS65" s="110"/>
      <c r="CT65" s="110"/>
      <c r="CU65" s="110"/>
      <c r="CV65" s="110"/>
      <c r="CW65" s="110"/>
      <c r="CX65" s="110"/>
      <c r="CY65" s="110"/>
      <c r="CZ65" s="110"/>
      <c r="DA65" s="110"/>
      <c r="DB65" s="110"/>
      <c r="DC65" s="110"/>
      <c r="DD65" s="110"/>
      <c r="DE65" s="110"/>
      <c r="DF65" s="110"/>
      <c r="DG65" s="110"/>
      <c r="DH65" s="110"/>
      <c r="DI65" s="110"/>
      <c r="DJ65" s="110"/>
      <c r="DK65" s="110"/>
      <c r="DL65" s="110"/>
      <c r="DM65" s="110"/>
      <c r="DN65" s="110"/>
      <c r="DO65" s="110"/>
      <c r="DP65" s="110"/>
      <c r="DQ65" s="110"/>
      <c r="DR65" s="110"/>
      <c r="DS65" s="110"/>
      <c r="DT65" s="110"/>
      <c r="DU65" s="110"/>
      <c r="DV65" s="110"/>
      <c r="DW65" s="110"/>
      <c r="DX65" s="110"/>
      <c r="DY65" s="110"/>
      <c r="DZ65" s="110"/>
      <c r="EA65" s="110"/>
      <c r="EB65" s="110"/>
      <c r="EC65" s="110"/>
      <c r="ED65" s="110"/>
      <c r="EE65" s="110"/>
      <c r="EF65" s="110"/>
      <c r="EG65" s="110"/>
      <c r="EH65" s="110"/>
      <c r="EI65" s="110"/>
      <c r="EJ65" s="110"/>
      <c r="EK65" s="110"/>
      <c r="EL65" s="110"/>
      <c r="EM65" s="110"/>
      <c r="EN65" s="110"/>
      <c r="EO65" s="110"/>
      <c r="EP65" s="110"/>
      <c r="EQ65" s="110"/>
      <c r="ER65" s="110"/>
      <c r="ES65" s="110"/>
      <c r="ET65" s="110"/>
      <c r="EU65" s="110"/>
      <c r="EV65" s="110"/>
      <c r="EW65" s="110"/>
      <c r="EX65" s="110"/>
      <c r="EY65" s="110"/>
      <c r="EZ65" s="110"/>
      <c r="FA65" s="110"/>
      <c r="FB65" s="110"/>
      <c r="FC65" s="110"/>
      <c r="FD65" s="110"/>
      <c r="FE65" s="110"/>
      <c r="FF65" s="110"/>
      <c r="FG65" s="110"/>
      <c r="FH65" s="110"/>
      <c r="FI65" s="110"/>
      <c r="FJ65" s="110"/>
      <c r="FK65" s="110"/>
      <c r="FL65" s="110"/>
      <c r="FM65" s="110"/>
      <c r="FN65" s="110"/>
      <c r="FO65" s="110"/>
      <c r="FP65" s="110"/>
      <c r="FQ65" s="110"/>
      <c r="FR65" s="110"/>
      <c r="FS65" s="110"/>
      <c r="FT65" s="110"/>
      <c r="FU65" s="110"/>
      <c r="FV65" s="110"/>
      <c r="FW65" s="110"/>
      <c r="FX65" s="110"/>
      <c r="FY65" s="110"/>
      <c r="FZ65" s="110"/>
      <c r="GA65" s="110"/>
      <c r="GB65" s="110"/>
      <c r="GC65" s="110"/>
      <c r="GD65" s="110"/>
      <c r="GE65" s="110"/>
      <c r="GF65" s="110"/>
      <c r="GG65" s="110"/>
      <c r="GH65" s="110"/>
      <c r="GI65" s="110"/>
      <c r="GJ65" s="110"/>
      <c r="GK65" s="110"/>
      <c r="GL65" s="110"/>
      <c r="GM65" s="110"/>
      <c r="GN65" s="110"/>
      <c r="GO65" s="110"/>
      <c r="GP65" s="110"/>
      <c r="GQ65" s="110"/>
      <c r="GR65" s="110"/>
      <c r="GS65" s="110"/>
      <c r="GT65" s="110"/>
      <c r="GU65" s="110"/>
      <c r="GV65" s="110"/>
      <c r="GW65" s="110"/>
      <c r="GX65" s="110"/>
      <c r="GY65" s="110"/>
      <c r="GZ65" s="110"/>
      <c r="HA65" s="110"/>
      <c r="HB65" s="110"/>
      <c r="HC65" s="110"/>
      <c r="HD65" s="110"/>
      <c r="HE65" s="110"/>
      <c r="HF65" s="110"/>
      <c r="HG65" s="110"/>
      <c r="HH65" s="110"/>
      <c r="HI65" s="110"/>
      <c r="HJ65" s="110"/>
      <c r="HK65" s="110"/>
      <c r="HL65" s="110"/>
      <c r="HM65" s="110"/>
      <c r="HN65" s="110"/>
      <c r="HO65" s="110"/>
      <c r="HP65" s="110"/>
      <c r="HQ65" s="110"/>
      <c r="HR65" s="110"/>
      <c r="HS65" s="110"/>
      <c r="HT65" s="110"/>
      <c r="HU65" s="110"/>
      <c r="HV65" s="110"/>
      <c r="HW65" s="110"/>
      <c r="HX65" s="110"/>
      <c r="HY65" s="110"/>
      <c r="HZ65" s="110"/>
      <c r="IA65" s="110"/>
      <c r="IB65" s="110"/>
      <c r="IC65" s="110"/>
      <c r="ID65" s="110"/>
      <c r="IE65" s="110"/>
      <c r="IF65" s="110"/>
      <c r="IG65" s="110"/>
      <c r="IH65" s="110"/>
      <c r="II65" s="110"/>
      <c r="IJ65" s="110"/>
      <c r="IK65" s="110"/>
      <c r="IL65" s="110"/>
      <c r="IM65" s="110"/>
      <c r="IN65" s="110"/>
      <c r="IO65" s="110"/>
      <c r="IP65" s="110"/>
      <c r="IQ65" s="110"/>
      <c r="IR65" s="110"/>
      <c r="IS65" s="110"/>
      <c r="IT65" s="110"/>
      <c r="IU65" s="110"/>
      <c r="IV65" s="110"/>
    </row>
    <row r="66" spans="1:256" s="14" customFormat="1" x14ac:dyDescent="0.25">
      <c r="C66" s="81"/>
      <c r="D66" s="96"/>
      <c r="F66" s="68">
        <f>SUM(F65)</f>
        <v>69054.789999999994</v>
      </c>
      <c r="G66" s="160"/>
      <c r="H66" s="68">
        <f>SUM(H65)</f>
        <v>69054.789999999994</v>
      </c>
      <c r="I66" s="114"/>
      <c r="J66" s="68">
        <f>SUM(J65)</f>
        <v>73436.62</v>
      </c>
      <c r="K66" s="160"/>
      <c r="L66" s="68">
        <f>SUM(L65)</f>
        <v>73436.62</v>
      </c>
      <c r="M66" s="115"/>
      <c r="N66" s="121">
        <f>SUM(L66-H66)</f>
        <v>4381.8300000000017</v>
      </c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</row>
    <row r="67" spans="1:256" s="14" customFormat="1" x14ac:dyDescent="0.25">
      <c r="A67" s="43"/>
      <c r="B67" s="43"/>
      <c r="C67" s="63"/>
      <c r="D67" s="95"/>
      <c r="E67" s="43"/>
      <c r="F67" s="22"/>
      <c r="G67" s="160"/>
      <c r="H67" s="22"/>
      <c r="I67" s="119"/>
      <c r="J67" s="22"/>
      <c r="K67" s="160"/>
      <c r="L67" s="22"/>
      <c r="M67" s="117"/>
      <c r="N67" s="121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4"/>
      <c r="FF67" s="84"/>
      <c r="FG67" s="84"/>
      <c r="FH67" s="84"/>
      <c r="FI67" s="84"/>
      <c r="FJ67" s="84"/>
      <c r="FK67" s="84"/>
      <c r="FL67" s="84"/>
      <c r="FM67" s="84"/>
      <c r="FN67" s="84"/>
      <c r="FO67" s="84"/>
      <c r="FP67" s="84"/>
      <c r="FQ67" s="84"/>
      <c r="FR67" s="84"/>
      <c r="FS67" s="84"/>
      <c r="FT67" s="84"/>
      <c r="FU67" s="84"/>
      <c r="FV67" s="84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</row>
    <row r="68" spans="1:256" s="14" customFormat="1" x14ac:dyDescent="0.25">
      <c r="A68" s="43" t="s">
        <v>37</v>
      </c>
      <c r="B68" s="43" t="s">
        <v>67</v>
      </c>
      <c r="C68" s="63"/>
      <c r="D68" s="94">
        <v>42825</v>
      </c>
      <c r="E68" s="43"/>
      <c r="F68" s="22">
        <v>391700.77</v>
      </c>
      <c r="G68" s="160">
        <f t="shared" ref="G68" si="11">H68/F68</f>
        <v>1</v>
      </c>
      <c r="H68" s="22">
        <v>391700.77</v>
      </c>
      <c r="I68" s="119" t="s">
        <v>68</v>
      </c>
      <c r="J68" s="22">
        <v>394549.15</v>
      </c>
      <c r="K68" s="160">
        <f t="shared" si="3"/>
        <v>1</v>
      </c>
      <c r="L68" s="22">
        <v>394549.15</v>
      </c>
      <c r="M68" s="117"/>
      <c r="N68" s="121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4"/>
      <c r="FF68" s="84"/>
      <c r="FG68" s="84"/>
      <c r="FH68" s="84"/>
      <c r="FI68" s="84"/>
      <c r="FJ68" s="84"/>
      <c r="FK68" s="84"/>
      <c r="FL68" s="84"/>
      <c r="FM68" s="84"/>
      <c r="FN68" s="84"/>
      <c r="FO68" s="84"/>
      <c r="FP68" s="84"/>
      <c r="FQ68" s="84"/>
      <c r="FR68" s="84"/>
      <c r="FS68" s="84"/>
      <c r="FT68" s="84"/>
      <c r="FU68" s="84"/>
      <c r="FV68" s="84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</row>
    <row r="69" spans="1:256" s="14" customFormat="1" x14ac:dyDescent="0.25">
      <c r="A69" s="43"/>
      <c r="B69" s="43"/>
      <c r="C69" s="63"/>
      <c r="D69" s="95"/>
      <c r="E69" s="43"/>
      <c r="F69" s="68">
        <f>SUM(F68:F68)</f>
        <v>391700.77</v>
      </c>
      <c r="G69" s="160"/>
      <c r="H69" s="68">
        <f>SUM(H68:H68)</f>
        <v>391700.77</v>
      </c>
      <c r="I69" s="114"/>
      <c r="J69" s="68">
        <f>SUM(J68:J68)</f>
        <v>394549.15</v>
      </c>
      <c r="K69" s="160"/>
      <c r="L69" s="68">
        <f>SUM(L68:L68)</f>
        <v>394549.15</v>
      </c>
      <c r="M69" s="115"/>
      <c r="N69" s="121">
        <f>SUM(L69-H69)</f>
        <v>2848.3800000000047</v>
      </c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4"/>
      <c r="FF69" s="84"/>
      <c r="FG69" s="84"/>
      <c r="FH69" s="84"/>
      <c r="FI69" s="84"/>
      <c r="FJ69" s="84"/>
      <c r="FK69" s="84"/>
      <c r="FL69" s="84"/>
      <c r="FM69" s="84"/>
      <c r="FN69" s="84"/>
      <c r="FO69" s="84"/>
      <c r="FP69" s="84"/>
      <c r="FQ69" s="84"/>
      <c r="FR69" s="84"/>
      <c r="FS69" s="84"/>
      <c r="FT69" s="84"/>
      <c r="FU69" s="84"/>
      <c r="FV69" s="84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</row>
    <row r="70" spans="1:256" s="14" customFormat="1" x14ac:dyDescent="0.25">
      <c r="A70" s="43"/>
      <c r="B70" s="43"/>
      <c r="C70" s="63"/>
      <c r="D70" s="95"/>
      <c r="E70" s="43"/>
      <c r="F70" s="68"/>
      <c r="G70" s="160"/>
      <c r="H70" s="68"/>
      <c r="I70" s="114"/>
      <c r="J70" s="68"/>
      <c r="K70" s="160"/>
      <c r="L70" s="68"/>
      <c r="M70" s="115"/>
      <c r="N70" s="121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4"/>
      <c r="FF70" s="84"/>
      <c r="FG70" s="84"/>
      <c r="FH70" s="84"/>
      <c r="FI70" s="84"/>
      <c r="FJ70" s="84"/>
      <c r="FK70" s="84"/>
      <c r="FL70" s="84"/>
      <c r="FM70" s="84"/>
      <c r="FN70" s="84"/>
      <c r="FO70" s="84"/>
      <c r="FP70" s="84"/>
      <c r="FQ70" s="84"/>
      <c r="FR70" s="84"/>
      <c r="FS70" s="84"/>
      <c r="FT70" s="84"/>
      <c r="FU70" s="84"/>
      <c r="FV70" s="84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</row>
    <row r="71" spans="1:256" s="14" customFormat="1" x14ac:dyDescent="0.25">
      <c r="A71" s="43" t="s">
        <v>38</v>
      </c>
      <c r="B71" s="43" t="s">
        <v>67</v>
      </c>
      <c r="C71" s="63"/>
      <c r="D71" s="94">
        <v>42825</v>
      </c>
      <c r="E71" s="65"/>
      <c r="F71" s="22">
        <v>170155.41</v>
      </c>
      <c r="G71" s="160">
        <f t="shared" ref="G71" si="12">H71/F71</f>
        <v>1</v>
      </c>
      <c r="H71" s="22">
        <v>170155.41</v>
      </c>
      <c r="I71" s="119" t="s">
        <v>68</v>
      </c>
      <c r="J71" s="22">
        <v>168428.98</v>
      </c>
      <c r="K71" s="160">
        <f t="shared" si="3"/>
        <v>1</v>
      </c>
      <c r="L71" s="22">
        <v>168428.98</v>
      </c>
      <c r="M71" s="117"/>
      <c r="N71" s="121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4"/>
      <c r="FF71" s="84"/>
      <c r="FG71" s="84"/>
      <c r="FH71" s="84"/>
      <c r="FI71" s="84"/>
      <c r="FJ71" s="84"/>
      <c r="FK71" s="84"/>
      <c r="FL71" s="84"/>
      <c r="FM71" s="84"/>
      <c r="FN71" s="84"/>
      <c r="FO71" s="84"/>
      <c r="FP71" s="84"/>
      <c r="FQ71" s="84"/>
      <c r="FR71" s="84"/>
      <c r="FS71" s="84"/>
      <c r="FT71" s="84"/>
      <c r="FU71" s="84"/>
      <c r="FV71" s="84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</row>
    <row r="72" spans="1:256" s="14" customFormat="1" ht="12" customHeight="1" x14ac:dyDescent="0.25">
      <c r="A72" s="43"/>
      <c r="B72" s="66"/>
      <c r="C72" s="82"/>
      <c r="D72" s="67"/>
      <c r="E72" s="43"/>
      <c r="F72" s="68">
        <f>SUM(F71:F71)</f>
        <v>170155.41</v>
      </c>
      <c r="G72" s="160"/>
      <c r="H72" s="68">
        <f>SUM(H71:H71)</f>
        <v>170155.41</v>
      </c>
      <c r="I72" s="114"/>
      <c r="J72" s="68">
        <f>SUM(J71:J71)</f>
        <v>168428.98</v>
      </c>
      <c r="K72" s="160"/>
      <c r="L72" s="68">
        <f>SUM(L71:L71)</f>
        <v>168428.98</v>
      </c>
      <c r="M72" s="115"/>
      <c r="N72" s="121">
        <f>SUM(L72-H72)</f>
        <v>-1726.429999999993</v>
      </c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</row>
    <row r="73" spans="1:256" s="14" customFormat="1" x14ac:dyDescent="0.25">
      <c r="A73" s="43"/>
      <c r="B73" s="43"/>
      <c r="C73" s="63"/>
      <c r="D73" s="95"/>
      <c r="E73" s="43"/>
      <c r="F73" s="22"/>
      <c r="G73" s="160"/>
      <c r="H73" s="22"/>
      <c r="I73" s="119"/>
      <c r="J73" s="22"/>
      <c r="K73" s="160"/>
      <c r="L73" s="22"/>
      <c r="M73" s="117"/>
      <c r="N73" s="121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</row>
    <row r="74" spans="1:256" s="14" customFormat="1" x14ac:dyDescent="0.25">
      <c r="A74" s="43" t="s">
        <v>39</v>
      </c>
      <c r="B74" s="43" t="s">
        <v>67</v>
      </c>
      <c r="C74" s="63"/>
      <c r="D74" s="94">
        <v>42825</v>
      </c>
      <c r="E74" s="65"/>
      <c r="F74" s="22">
        <v>277802.44</v>
      </c>
      <c r="G74" s="160">
        <f t="shared" ref="G74" si="13">H74/F74</f>
        <v>1</v>
      </c>
      <c r="H74" s="22">
        <v>277802.44</v>
      </c>
      <c r="I74" s="119" t="s">
        <v>68</v>
      </c>
      <c r="J74" s="22">
        <v>495448.02</v>
      </c>
      <c r="K74" s="160">
        <f t="shared" si="3"/>
        <v>1</v>
      </c>
      <c r="L74" s="22">
        <v>495448.02</v>
      </c>
      <c r="M74" s="117"/>
      <c r="N74" s="121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</row>
    <row r="75" spans="1:256" s="14" customFormat="1" ht="13.5" customHeight="1" x14ac:dyDescent="0.25">
      <c r="A75" s="43"/>
      <c r="B75" s="43"/>
      <c r="C75" s="63"/>
      <c r="D75" s="95"/>
      <c r="E75" s="43"/>
      <c r="F75" s="68">
        <f>SUM(F74)</f>
        <v>277802.44</v>
      </c>
      <c r="G75" s="160"/>
      <c r="H75" s="68">
        <f>SUM(H74)</f>
        <v>277802.44</v>
      </c>
      <c r="I75" s="114"/>
      <c r="J75" s="68">
        <f>SUM(J74)</f>
        <v>495448.02</v>
      </c>
      <c r="K75" s="160"/>
      <c r="L75" s="68">
        <f>SUM(L74)</f>
        <v>495448.02</v>
      </c>
      <c r="M75" s="115"/>
      <c r="N75" s="121">
        <f>SUM(L75-H75)</f>
        <v>217645.58000000002</v>
      </c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</row>
    <row r="76" spans="1:256" s="14" customFormat="1" ht="13.5" customHeight="1" x14ac:dyDescent="0.25">
      <c r="A76" s="43"/>
      <c r="B76" s="43"/>
      <c r="C76" s="63"/>
      <c r="D76" s="95"/>
      <c r="E76" s="43"/>
      <c r="F76" s="68"/>
      <c r="G76" s="153"/>
      <c r="H76" s="68"/>
      <c r="I76" s="114"/>
      <c r="J76" s="68"/>
      <c r="K76" s="160"/>
      <c r="L76" s="68"/>
      <c r="M76" s="115"/>
      <c r="N76" s="121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4"/>
      <c r="FF76" s="84"/>
      <c r="FG76" s="84"/>
      <c r="FH76" s="84"/>
      <c r="FI76" s="84"/>
      <c r="FJ76" s="84"/>
      <c r="FK76" s="84"/>
      <c r="FL76" s="84"/>
      <c r="FM76" s="84"/>
      <c r="FN76" s="84"/>
      <c r="FO76" s="84"/>
      <c r="FP76" s="84"/>
      <c r="FQ76" s="84"/>
      <c r="FR76" s="84"/>
      <c r="FS76" s="84"/>
      <c r="FT76" s="84"/>
      <c r="FU76" s="84"/>
      <c r="FV76" s="84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</row>
    <row r="77" spans="1:256" s="104" customFormat="1" ht="15" customHeight="1" x14ac:dyDescent="0.25">
      <c r="A77" s="100"/>
      <c r="B77" s="100"/>
      <c r="C77" s="100"/>
      <c r="D77" s="103"/>
      <c r="E77" s="103"/>
      <c r="F77" s="241"/>
      <c r="G77" s="108">
        <v>42705</v>
      </c>
      <c r="H77" s="71"/>
      <c r="I77" s="114"/>
      <c r="K77" s="108">
        <v>42825</v>
      </c>
      <c r="L77" s="71"/>
      <c r="M77" s="114"/>
      <c r="N77" s="121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  <c r="BA77" s="109"/>
      <c r="BB77" s="109"/>
      <c r="BC77" s="109"/>
      <c r="BD77" s="109"/>
      <c r="BE77" s="109"/>
      <c r="BF77" s="109"/>
      <c r="BG77" s="109"/>
      <c r="BH77" s="109"/>
      <c r="BI77" s="109"/>
      <c r="BJ77" s="109"/>
      <c r="BK77" s="109"/>
      <c r="BL77" s="109"/>
      <c r="BM77" s="109"/>
      <c r="BN77" s="109"/>
      <c r="BO77" s="109"/>
      <c r="BP77" s="109"/>
      <c r="BQ77" s="109"/>
      <c r="BR77" s="109"/>
      <c r="BS77" s="109"/>
      <c r="BT77" s="109"/>
      <c r="BU77" s="109"/>
      <c r="BV77" s="109"/>
      <c r="BW77" s="109"/>
      <c r="BX77" s="109"/>
      <c r="BY77" s="109"/>
      <c r="BZ77" s="109"/>
      <c r="CA77" s="109"/>
      <c r="CB77" s="109"/>
      <c r="CC77" s="109"/>
      <c r="CD77" s="109"/>
      <c r="CE77" s="109"/>
      <c r="CF77" s="109"/>
      <c r="CG77" s="109"/>
      <c r="CH77" s="109"/>
      <c r="CI77" s="109"/>
      <c r="CJ77" s="109"/>
      <c r="CK77" s="109"/>
      <c r="CL77" s="109"/>
      <c r="CM77" s="109"/>
      <c r="CN77" s="109"/>
      <c r="CO77" s="109"/>
      <c r="CP77" s="109"/>
      <c r="CQ77" s="109"/>
      <c r="CR77" s="109"/>
      <c r="CS77" s="109"/>
      <c r="CT77" s="109"/>
      <c r="CU77" s="109"/>
      <c r="CV77" s="109"/>
      <c r="CW77" s="109"/>
      <c r="CX77" s="109"/>
      <c r="CY77" s="109"/>
      <c r="CZ77" s="109"/>
      <c r="DA77" s="109"/>
      <c r="DB77" s="109"/>
      <c r="DC77" s="109"/>
      <c r="DD77" s="109"/>
      <c r="DE77" s="109"/>
      <c r="DF77" s="109"/>
      <c r="DG77" s="109"/>
      <c r="DH77" s="109"/>
      <c r="DI77" s="109"/>
      <c r="DJ77" s="109"/>
      <c r="DK77" s="109"/>
      <c r="DL77" s="109"/>
      <c r="DM77" s="109"/>
      <c r="DN77" s="109"/>
      <c r="DO77" s="109"/>
      <c r="DP77" s="109"/>
      <c r="DQ77" s="109"/>
      <c r="DR77" s="109"/>
      <c r="DS77" s="109"/>
      <c r="DT77" s="109"/>
      <c r="DU77" s="109"/>
      <c r="DV77" s="109"/>
      <c r="DW77" s="109"/>
      <c r="DX77" s="109"/>
      <c r="DY77" s="109"/>
      <c r="DZ77" s="109"/>
      <c r="EA77" s="109"/>
      <c r="EB77" s="109"/>
      <c r="EC77" s="109"/>
      <c r="ED77" s="109"/>
      <c r="EE77" s="109"/>
      <c r="EF77" s="109"/>
      <c r="EG77" s="109"/>
      <c r="EH77" s="109"/>
      <c r="EI77" s="109"/>
      <c r="EJ77" s="109"/>
      <c r="EK77" s="109"/>
      <c r="EL77" s="109"/>
      <c r="EM77" s="109"/>
      <c r="EN77" s="109"/>
      <c r="EO77" s="109"/>
      <c r="EP77" s="109"/>
      <c r="EQ77" s="109"/>
      <c r="ER77" s="109"/>
      <c r="ES77" s="109"/>
      <c r="ET77" s="109"/>
      <c r="EU77" s="109"/>
      <c r="EV77" s="109"/>
      <c r="EW77" s="109"/>
      <c r="EX77" s="109"/>
      <c r="EY77" s="109"/>
      <c r="EZ77" s="109"/>
      <c r="FA77" s="109"/>
      <c r="FB77" s="109"/>
      <c r="FC77" s="109"/>
      <c r="FD77" s="109"/>
      <c r="FE77" s="109"/>
      <c r="FF77" s="109"/>
      <c r="FG77" s="109"/>
      <c r="FH77" s="109"/>
      <c r="FI77" s="109"/>
      <c r="FJ77" s="109"/>
      <c r="FK77" s="109"/>
      <c r="FL77" s="109"/>
      <c r="FM77" s="109"/>
      <c r="FN77" s="109"/>
      <c r="FO77" s="109"/>
      <c r="FP77" s="109"/>
      <c r="FQ77" s="109"/>
      <c r="FR77" s="109"/>
      <c r="FS77" s="109"/>
      <c r="FT77" s="109"/>
      <c r="FU77" s="109"/>
      <c r="FV77" s="109"/>
      <c r="FW77" s="109"/>
      <c r="FX77" s="109"/>
      <c r="FY77" s="109"/>
      <c r="FZ77" s="109"/>
      <c r="GA77" s="109"/>
      <c r="GB77" s="109"/>
      <c r="GC77" s="109"/>
      <c r="GD77" s="109"/>
      <c r="GE77" s="109"/>
      <c r="GF77" s="109"/>
      <c r="GG77" s="109"/>
      <c r="GH77" s="109"/>
      <c r="GI77" s="109"/>
      <c r="GJ77" s="109"/>
      <c r="GK77" s="109"/>
      <c r="GL77" s="109"/>
      <c r="GM77" s="109"/>
      <c r="GN77" s="109"/>
      <c r="GO77" s="109"/>
      <c r="GP77" s="109"/>
      <c r="GQ77" s="109"/>
      <c r="GR77" s="109"/>
      <c r="GS77" s="109"/>
      <c r="GT77" s="109"/>
      <c r="GU77" s="109"/>
      <c r="GV77" s="109"/>
      <c r="GW77" s="109"/>
      <c r="GX77" s="109"/>
      <c r="GY77" s="109"/>
      <c r="GZ77" s="109"/>
      <c r="HA77" s="109"/>
      <c r="HB77" s="109"/>
      <c r="HC77" s="109"/>
      <c r="HD77" s="109"/>
      <c r="HE77" s="109"/>
      <c r="HF77" s="109"/>
      <c r="HG77" s="109"/>
      <c r="HH77" s="109"/>
      <c r="HI77" s="109"/>
      <c r="HJ77" s="109"/>
      <c r="HK77" s="109"/>
      <c r="HL77" s="109"/>
      <c r="HM77" s="109"/>
      <c r="HN77" s="109"/>
      <c r="HO77" s="109"/>
      <c r="HP77" s="109"/>
      <c r="HQ77" s="109"/>
      <c r="HR77" s="109"/>
      <c r="HS77" s="109"/>
      <c r="HT77" s="109"/>
      <c r="HU77" s="109"/>
      <c r="HV77" s="109"/>
      <c r="HW77" s="109"/>
      <c r="HX77" s="109"/>
      <c r="HY77" s="109"/>
      <c r="HZ77" s="109"/>
      <c r="IA77" s="109"/>
      <c r="IB77" s="109"/>
      <c r="IC77" s="109"/>
      <c r="ID77" s="109"/>
      <c r="IE77" s="109"/>
      <c r="IF77" s="109"/>
      <c r="IG77" s="109"/>
      <c r="IH77" s="109"/>
      <c r="II77" s="109"/>
      <c r="IJ77" s="109"/>
      <c r="IK77" s="109"/>
      <c r="IL77" s="109"/>
      <c r="IM77" s="109"/>
      <c r="IN77" s="109"/>
      <c r="IO77" s="109"/>
      <c r="IP77" s="109"/>
      <c r="IQ77" s="109"/>
      <c r="IR77" s="109"/>
      <c r="IS77" s="109"/>
      <c r="IT77" s="109"/>
      <c r="IU77" s="109"/>
      <c r="IV77" s="109"/>
    </row>
    <row r="78" spans="1:256" s="104" customFormat="1" ht="15" customHeight="1" x14ac:dyDescent="0.25">
      <c r="A78" s="100"/>
      <c r="B78" s="100"/>
      <c r="C78" s="100"/>
      <c r="D78" s="103"/>
      <c r="E78" s="103"/>
      <c r="G78" s="108"/>
      <c r="H78" s="71"/>
      <c r="I78" s="114"/>
      <c r="K78" s="160"/>
      <c r="L78" s="71"/>
      <c r="M78" s="114"/>
      <c r="N78" s="121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  <c r="AW78" s="109"/>
      <c r="AX78" s="109"/>
      <c r="AY78" s="109"/>
      <c r="AZ78" s="109"/>
      <c r="BA78" s="109"/>
      <c r="BB78" s="109"/>
      <c r="BC78" s="109"/>
      <c r="BD78" s="109"/>
      <c r="BE78" s="109"/>
      <c r="BF78" s="109"/>
      <c r="BG78" s="109"/>
      <c r="BH78" s="109"/>
      <c r="BI78" s="109"/>
      <c r="BJ78" s="109"/>
      <c r="BK78" s="109"/>
      <c r="BL78" s="109"/>
      <c r="BM78" s="109"/>
      <c r="BN78" s="109"/>
      <c r="BO78" s="109"/>
      <c r="BP78" s="109"/>
      <c r="BQ78" s="109"/>
      <c r="BR78" s="109"/>
      <c r="BS78" s="109"/>
      <c r="BT78" s="109"/>
      <c r="BU78" s="109"/>
      <c r="BV78" s="109"/>
      <c r="BW78" s="109"/>
      <c r="BX78" s="109"/>
      <c r="BY78" s="109"/>
      <c r="BZ78" s="109"/>
      <c r="CA78" s="109"/>
      <c r="CB78" s="109"/>
      <c r="CC78" s="109"/>
      <c r="CD78" s="109"/>
      <c r="CE78" s="109"/>
      <c r="CF78" s="109"/>
      <c r="CG78" s="109"/>
      <c r="CH78" s="109"/>
      <c r="CI78" s="109"/>
      <c r="CJ78" s="109"/>
      <c r="CK78" s="109"/>
      <c r="CL78" s="109"/>
      <c r="CM78" s="109"/>
      <c r="CN78" s="109"/>
      <c r="CO78" s="109"/>
      <c r="CP78" s="109"/>
      <c r="CQ78" s="109"/>
      <c r="CR78" s="109"/>
      <c r="CS78" s="109"/>
      <c r="CT78" s="109"/>
      <c r="CU78" s="109"/>
      <c r="CV78" s="109"/>
      <c r="CW78" s="109"/>
      <c r="CX78" s="109"/>
      <c r="CY78" s="109"/>
      <c r="CZ78" s="109"/>
      <c r="DA78" s="109"/>
      <c r="DB78" s="109"/>
      <c r="DC78" s="109"/>
      <c r="DD78" s="109"/>
      <c r="DE78" s="109"/>
      <c r="DF78" s="109"/>
      <c r="DG78" s="109"/>
      <c r="DH78" s="109"/>
      <c r="DI78" s="109"/>
      <c r="DJ78" s="109"/>
      <c r="DK78" s="109"/>
      <c r="DL78" s="109"/>
      <c r="DM78" s="109"/>
      <c r="DN78" s="109"/>
      <c r="DO78" s="109"/>
      <c r="DP78" s="109"/>
      <c r="DQ78" s="109"/>
      <c r="DR78" s="109"/>
      <c r="DS78" s="109"/>
      <c r="DT78" s="109"/>
      <c r="DU78" s="109"/>
      <c r="DV78" s="109"/>
      <c r="DW78" s="109"/>
      <c r="DX78" s="109"/>
      <c r="DY78" s="109"/>
      <c r="DZ78" s="109"/>
      <c r="EA78" s="109"/>
      <c r="EB78" s="109"/>
      <c r="EC78" s="109"/>
      <c r="ED78" s="109"/>
      <c r="EE78" s="109"/>
      <c r="EF78" s="109"/>
      <c r="EG78" s="109"/>
      <c r="EH78" s="109"/>
      <c r="EI78" s="109"/>
      <c r="EJ78" s="109"/>
      <c r="EK78" s="109"/>
      <c r="EL78" s="109"/>
      <c r="EM78" s="109"/>
      <c r="EN78" s="109"/>
      <c r="EO78" s="109"/>
      <c r="EP78" s="109"/>
      <c r="EQ78" s="109"/>
      <c r="ER78" s="109"/>
      <c r="ES78" s="109"/>
      <c r="ET78" s="109"/>
      <c r="EU78" s="109"/>
      <c r="EV78" s="109"/>
      <c r="EW78" s="109"/>
      <c r="EX78" s="109"/>
      <c r="EY78" s="109"/>
      <c r="EZ78" s="109"/>
      <c r="FA78" s="109"/>
      <c r="FB78" s="109"/>
      <c r="FC78" s="109"/>
      <c r="FD78" s="109"/>
      <c r="FE78" s="109"/>
      <c r="FF78" s="109"/>
      <c r="FG78" s="109"/>
      <c r="FH78" s="109"/>
      <c r="FI78" s="109"/>
      <c r="FJ78" s="109"/>
      <c r="FK78" s="109"/>
      <c r="FL78" s="109"/>
      <c r="FM78" s="109"/>
      <c r="FN78" s="109"/>
      <c r="FO78" s="109"/>
      <c r="FP78" s="109"/>
      <c r="FQ78" s="109"/>
      <c r="FR78" s="109"/>
      <c r="FS78" s="109"/>
      <c r="FT78" s="109"/>
      <c r="FU78" s="109"/>
      <c r="FV78" s="109"/>
      <c r="FW78" s="109"/>
      <c r="FX78" s="109"/>
      <c r="FY78" s="109"/>
      <c r="FZ78" s="109"/>
      <c r="GA78" s="109"/>
      <c r="GB78" s="109"/>
      <c r="GC78" s="109"/>
      <c r="GD78" s="109"/>
      <c r="GE78" s="109"/>
      <c r="GF78" s="109"/>
      <c r="GG78" s="109"/>
      <c r="GH78" s="109"/>
      <c r="GI78" s="109"/>
      <c r="GJ78" s="109"/>
      <c r="GK78" s="109"/>
      <c r="GL78" s="109"/>
      <c r="GM78" s="109"/>
      <c r="GN78" s="109"/>
      <c r="GO78" s="109"/>
      <c r="GP78" s="109"/>
      <c r="GQ78" s="109"/>
      <c r="GR78" s="109"/>
      <c r="GS78" s="109"/>
      <c r="GT78" s="109"/>
      <c r="GU78" s="109"/>
      <c r="GV78" s="109"/>
      <c r="GW78" s="109"/>
      <c r="GX78" s="109"/>
      <c r="GY78" s="109"/>
      <c r="GZ78" s="109"/>
      <c r="HA78" s="109"/>
      <c r="HB78" s="109"/>
      <c r="HC78" s="109"/>
      <c r="HD78" s="109"/>
      <c r="HE78" s="109"/>
      <c r="HF78" s="109"/>
      <c r="HG78" s="109"/>
      <c r="HH78" s="109"/>
      <c r="HI78" s="109"/>
      <c r="HJ78" s="109"/>
      <c r="HK78" s="109"/>
      <c r="HL78" s="109"/>
      <c r="HM78" s="109"/>
      <c r="HN78" s="109"/>
      <c r="HO78" s="109"/>
      <c r="HP78" s="109"/>
      <c r="HQ78" s="109"/>
      <c r="HR78" s="109"/>
      <c r="HS78" s="109"/>
      <c r="HT78" s="109"/>
      <c r="HU78" s="109"/>
      <c r="HV78" s="109"/>
      <c r="HW78" s="109"/>
      <c r="HX78" s="109"/>
      <c r="HY78" s="109"/>
      <c r="HZ78" s="109"/>
      <c r="IA78" s="109"/>
      <c r="IB78" s="109"/>
      <c r="IC78" s="109"/>
      <c r="ID78" s="109"/>
      <c r="IE78" s="109"/>
      <c r="IF78" s="109"/>
      <c r="IG78" s="109"/>
      <c r="IH78" s="109"/>
      <c r="II78" s="109"/>
      <c r="IJ78" s="109"/>
      <c r="IK78" s="109"/>
      <c r="IL78" s="109"/>
      <c r="IM78" s="109"/>
      <c r="IN78" s="109"/>
      <c r="IO78" s="109"/>
      <c r="IP78" s="109"/>
      <c r="IQ78" s="109"/>
      <c r="IR78" s="109"/>
      <c r="IS78" s="109"/>
      <c r="IT78" s="109"/>
      <c r="IU78" s="109"/>
      <c r="IV78" s="109"/>
    </row>
    <row r="79" spans="1:256" s="104" customFormat="1" x14ac:dyDescent="0.25">
      <c r="A79" s="100" t="s">
        <v>58</v>
      </c>
      <c r="B79" s="107" t="s">
        <v>20</v>
      </c>
      <c r="C79" s="100" t="s">
        <v>21</v>
      </c>
      <c r="D79" s="100" t="s">
        <v>59</v>
      </c>
      <c r="E79" s="100"/>
      <c r="F79" s="71" t="s">
        <v>60</v>
      </c>
      <c r="G79" s="102" t="s">
        <v>61</v>
      </c>
      <c r="H79" s="71"/>
      <c r="I79" s="114"/>
      <c r="J79" s="71" t="s">
        <v>60</v>
      </c>
      <c r="K79" s="102" t="s">
        <v>61</v>
      </c>
      <c r="L79" s="71"/>
      <c r="M79" s="114"/>
      <c r="N79" s="121" t="s">
        <v>62</v>
      </c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  <c r="BA79" s="109"/>
      <c r="BB79" s="109"/>
      <c r="BC79" s="109"/>
      <c r="BD79" s="109"/>
      <c r="BE79" s="109"/>
      <c r="BF79" s="109"/>
      <c r="BG79" s="109"/>
      <c r="BH79" s="109"/>
      <c r="BI79" s="109"/>
      <c r="BJ79" s="109"/>
      <c r="BK79" s="109"/>
      <c r="BL79" s="109"/>
      <c r="BM79" s="109"/>
      <c r="BN79" s="109"/>
      <c r="BO79" s="109"/>
      <c r="BP79" s="109"/>
      <c r="BQ79" s="109"/>
      <c r="BR79" s="109"/>
      <c r="BS79" s="109"/>
      <c r="BT79" s="109"/>
      <c r="BU79" s="109"/>
      <c r="BV79" s="109"/>
      <c r="BW79" s="109"/>
      <c r="BX79" s="109"/>
      <c r="BY79" s="109"/>
      <c r="BZ79" s="109"/>
      <c r="CA79" s="109"/>
      <c r="CB79" s="109"/>
      <c r="CC79" s="109"/>
      <c r="CD79" s="109"/>
      <c r="CE79" s="109"/>
      <c r="CF79" s="109"/>
      <c r="CG79" s="109"/>
      <c r="CH79" s="109"/>
      <c r="CI79" s="109"/>
      <c r="CJ79" s="109"/>
      <c r="CK79" s="109"/>
      <c r="CL79" s="109"/>
      <c r="CM79" s="109"/>
      <c r="CN79" s="109"/>
      <c r="CO79" s="109"/>
      <c r="CP79" s="109"/>
      <c r="CQ79" s="109"/>
      <c r="CR79" s="109"/>
      <c r="CS79" s="109"/>
      <c r="CT79" s="109"/>
      <c r="CU79" s="109"/>
      <c r="CV79" s="109"/>
      <c r="CW79" s="109"/>
      <c r="CX79" s="109"/>
      <c r="CY79" s="109"/>
      <c r="CZ79" s="109"/>
      <c r="DA79" s="109"/>
      <c r="DB79" s="109"/>
      <c r="DC79" s="109"/>
      <c r="DD79" s="109"/>
      <c r="DE79" s="109"/>
      <c r="DF79" s="109"/>
      <c r="DG79" s="109"/>
      <c r="DH79" s="109"/>
      <c r="DI79" s="109"/>
      <c r="DJ79" s="109"/>
      <c r="DK79" s="109"/>
      <c r="DL79" s="109"/>
      <c r="DM79" s="109"/>
      <c r="DN79" s="109"/>
      <c r="DO79" s="109"/>
      <c r="DP79" s="109"/>
      <c r="DQ79" s="109"/>
      <c r="DR79" s="109"/>
      <c r="DS79" s="109"/>
      <c r="DT79" s="109"/>
      <c r="DU79" s="109"/>
      <c r="DV79" s="109"/>
      <c r="DW79" s="109"/>
      <c r="DX79" s="109"/>
      <c r="DY79" s="109"/>
      <c r="DZ79" s="109"/>
      <c r="EA79" s="109"/>
      <c r="EB79" s="109"/>
      <c r="EC79" s="109"/>
      <c r="ED79" s="109"/>
      <c r="EE79" s="109"/>
      <c r="EF79" s="109"/>
      <c r="EG79" s="109"/>
      <c r="EH79" s="109"/>
      <c r="EI79" s="109"/>
      <c r="EJ79" s="109"/>
      <c r="EK79" s="109"/>
      <c r="EL79" s="109"/>
      <c r="EM79" s="109"/>
      <c r="EN79" s="109"/>
      <c r="EO79" s="109"/>
      <c r="EP79" s="109"/>
      <c r="EQ79" s="109"/>
      <c r="ER79" s="109"/>
      <c r="ES79" s="109"/>
      <c r="ET79" s="109"/>
      <c r="EU79" s="109"/>
      <c r="EV79" s="109"/>
      <c r="EW79" s="109"/>
      <c r="EX79" s="109"/>
      <c r="EY79" s="109"/>
      <c r="EZ79" s="109"/>
      <c r="FA79" s="109"/>
      <c r="FB79" s="109"/>
      <c r="FC79" s="109"/>
      <c r="FD79" s="109"/>
      <c r="FE79" s="109"/>
      <c r="FF79" s="109"/>
      <c r="FG79" s="109"/>
      <c r="FH79" s="109"/>
      <c r="FI79" s="109"/>
      <c r="FJ79" s="109"/>
      <c r="FK79" s="109"/>
      <c r="FL79" s="109"/>
      <c r="FM79" s="109"/>
      <c r="FN79" s="109"/>
      <c r="FO79" s="109"/>
      <c r="FP79" s="109"/>
      <c r="FQ79" s="109"/>
      <c r="FR79" s="109"/>
      <c r="FS79" s="109"/>
      <c r="FT79" s="109"/>
      <c r="FU79" s="109"/>
      <c r="FV79" s="109"/>
      <c r="FW79" s="109"/>
      <c r="FX79" s="109"/>
      <c r="FY79" s="109"/>
      <c r="FZ79" s="109"/>
      <c r="GA79" s="109"/>
      <c r="GB79" s="109"/>
      <c r="GC79" s="109"/>
      <c r="GD79" s="109"/>
      <c r="GE79" s="109"/>
      <c r="GF79" s="109"/>
      <c r="GG79" s="109"/>
      <c r="GH79" s="109"/>
      <c r="GI79" s="109"/>
      <c r="GJ79" s="109"/>
      <c r="GK79" s="109"/>
      <c r="GL79" s="109"/>
      <c r="GM79" s="109"/>
      <c r="GN79" s="109"/>
      <c r="GO79" s="109"/>
      <c r="GP79" s="109"/>
      <c r="GQ79" s="109"/>
      <c r="GR79" s="109"/>
      <c r="GS79" s="109"/>
      <c r="GT79" s="109"/>
      <c r="GU79" s="109"/>
      <c r="GV79" s="109"/>
      <c r="GW79" s="109"/>
      <c r="GX79" s="109"/>
      <c r="GY79" s="109"/>
      <c r="GZ79" s="109"/>
      <c r="HA79" s="109"/>
      <c r="HB79" s="109"/>
      <c r="HC79" s="109"/>
      <c r="HD79" s="109"/>
      <c r="HE79" s="109"/>
      <c r="HF79" s="109"/>
      <c r="HG79" s="109"/>
      <c r="HH79" s="109"/>
      <c r="HI79" s="109"/>
      <c r="HJ79" s="109"/>
      <c r="HK79" s="109"/>
      <c r="HL79" s="109"/>
      <c r="HM79" s="109"/>
      <c r="HN79" s="109"/>
      <c r="HO79" s="109"/>
      <c r="HP79" s="109"/>
      <c r="HQ79" s="109"/>
      <c r="HR79" s="109"/>
      <c r="HS79" s="109"/>
      <c r="HT79" s="109"/>
      <c r="HU79" s="109"/>
      <c r="HV79" s="109"/>
      <c r="HW79" s="109"/>
      <c r="HX79" s="109"/>
      <c r="HY79" s="109"/>
      <c r="HZ79" s="109"/>
      <c r="IA79" s="109"/>
      <c r="IB79" s="109"/>
      <c r="IC79" s="109"/>
      <c r="ID79" s="109"/>
      <c r="IE79" s="109"/>
      <c r="IF79" s="109"/>
      <c r="IG79" s="109"/>
      <c r="IH79" s="109"/>
      <c r="II79" s="109"/>
      <c r="IJ79" s="109"/>
      <c r="IK79" s="109"/>
      <c r="IL79" s="109"/>
      <c r="IM79" s="109"/>
      <c r="IN79" s="109"/>
      <c r="IO79" s="109"/>
      <c r="IP79" s="109"/>
      <c r="IQ79" s="109"/>
      <c r="IR79" s="109"/>
      <c r="IS79" s="109"/>
      <c r="IT79" s="109"/>
      <c r="IU79" s="109"/>
      <c r="IV79" s="109"/>
    </row>
    <row r="80" spans="1:256" s="104" customFormat="1" x14ac:dyDescent="0.25">
      <c r="A80" s="100"/>
      <c r="B80" s="107" t="s">
        <v>28</v>
      </c>
      <c r="C80" s="100" t="s">
        <v>29</v>
      </c>
      <c r="D80" s="100" t="s">
        <v>63</v>
      </c>
      <c r="E80" s="100"/>
      <c r="F80" s="71" t="s">
        <v>64</v>
      </c>
      <c r="G80" s="102" t="s">
        <v>65</v>
      </c>
      <c r="H80" s="71" t="s">
        <v>66</v>
      </c>
      <c r="I80" s="114"/>
      <c r="J80" s="71" t="s">
        <v>64</v>
      </c>
      <c r="K80" s="102" t="s">
        <v>65</v>
      </c>
      <c r="L80" s="71" t="s">
        <v>66</v>
      </c>
      <c r="M80" s="114"/>
      <c r="N80" s="121" t="s">
        <v>18</v>
      </c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  <c r="BD80" s="109"/>
      <c r="BE80" s="109"/>
      <c r="BF80" s="109"/>
      <c r="BG80" s="109"/>
      <c r="BH80" s="109"/>
      <c r="BI80" s="109"/>
      <c r="BJ80" s="109"/>
      <c r="BK80" s="109"/>
      <c r="BL80" s="109"/>
      <c r="BM80" s="109"/>
      <c r="BN80" s="109"/>
      <c r="BO80" s="109"/>
      <c r="BP80" s="109"/>
      <c r="BQ80" s="109"/>
      <c r="BR80" s="109"/>
      <c r="BS80" s="109"/>
      <c r="BT80" s="109"/>
      <c r="BU80" s="109"/>
      <c r="BV80" s="109"/>
      <c r="BW80" s="109"/>
      <c r="BX80" s="109"/>
      <c r="BY80" s="109"/>
      <c r="BZ80" s="109"/>
      <c r="CA80" s="109"/>
      <c r="CB80" s="109"/>
      <c r="CC80" s="109"/>
      <c r="CD80" s="109"/>
      <c r="CE80" s="109"/>
      <c r="CF80" s="109"/>
      <c r="CG80" s="109"/>
      <c r="CH80" s="109"/>
      <c r="CI80" s="109"/>
      <c r="CJ80" s="109"/>
      <c r="CK80" s="109"/>
      <c r="CL80" s="109"/>
      <c r="CM80" s="109"/>
      <c r="CN80" s="109"/>
      <c r="CO80" s="109"/>
      <c r="CP80" s="109"/>
      <c r="CQ80" s="109"/>
      <c r="CR80" s="109"/>
      <c r="CS80" s="109"/>
      <c r="CT80" s="109"/>
      <c r="CU80" s="109"/>
      <c r="CV80" s="109"/>
      <c r="CW80" s="109"/>
      <c r="CX80" s="109"/>
      <c r="CY80" s="109"/>
      <c r="CZ80" s="109"/>
      <c r="DA80" s="109"/>
      <c r="DB80" s="109"/>
      <c r="DC80" s="109"/>
      <c r="DD80" s="109"/>
      <c r="DE80" s="109"/>
      <c r="DF80" s="109"/>
      <c r="DG80" s="109"/>
      <c r="DH80" s="109"/>
      <c r="DI80" s="109"/>
      <c r="DJ80" s="109"/>
      <c r="DK80" s="109"/>
      <c r="DL80" s="109"/>
      <c r="DM80" s="109"/>
      <c r="DN80" s="109"/>
      <c r="DO80" s="109"/>
      <c r="DP80" s="109"/>
      <c r="DQ80" s="109"/>
      <c r="DR80" s="109"/>
      <c r="DS80" s="109"/>
      <c r="DT80" s="109"/>
      <c r="DU80" s="109"/>
      <c r="DV80" s="109"/>
      <c r="DW80" s="109"/>
      <c r="DX80" s="109"/>
      <c r="DY80" s="109"/>
      <c r="DZ80" s="109"/>
      <c r="EA80" s="109"/>
      <c r="EB80" s="109"/>
      <c r="EC80" s="109"/>
      <c r="ED80" s="109"/>
      <c r="EE80" s="109"/>
      <c r="EF80" s="109"/>
      <c r="EG80" s="109"/>
      <c r="EH80" s="109"/>
      <c r="EI80" s="109"/>
      <c r="EJ80" s="109"/>
      <c r="EK80" s="109"/>
      <c r="EL80" s="109"/>
      <c r="EM80" s="109"/>
      <c r="EN80" s="109"/>
      <c r="EO80" s="109"/>
      <c r="EP80" s="109"/>
      <c r="EQ80" s="109"/>
      <c r="ER80" s="109"/>
      <c r="ES80" s="109"/>
      <c r="ET80" s="109"/>
      <c r="EU80" s="109"/>
      <c r="EV80" s="109"/>
      <c r="EW80" s="109"/>
      <c r="EX80" s="109"/>
      <c r="EY80" s="109"/>
      <c r="EZ80" s="109"/>
      <c r="FA80" s="109"/>
      <c r="FB80" s="109"/>
      <c r="FC80" s="109"/>
      <c r="FD80" s="109"/>
      <c r="FE80" s="109"/>
      <c r="FF80" s="109"/>
      <c r="FG80" s="109"/>
      <c r="FH80" s="109"/>
      <c r="FI80" s="109"/>
      <c r="FJ80" s="109"/>
      <c r="FK80" s="109"/>
      <c r="FL80" s="109"/>
      <c r="FM80" s="109"/>
      <c r="FN80" s="109"/>
      <c r="FO80" s="109"/>
      <c r="FP80" s="109"/>
      <c r="FQ80" s="109"/>
      <c r="FR80" s="109"/>
      <c r="FS80" s="109"/>
      <c r="FT80" s="109"/>
      <c r="FU80" s="109"/>
      <c r="FV80" s="109"/>
      <c r="FW80" s="109"/>
      <c r="FX80" s="109"/>
      <c r="FY80" s="109"/>
      <c r="FZ80" s="109"/>
      <c r="GA80" s="109"/>
      <c r="GB80" s="109"/>
      <c r="GC80" s="109"/>
      <c r="GD80" s="109"/>
      <c r="GE80" s="109"/>
      <c r="GF80" s="109"/>
      <c r="GG80" s="109"/>
      <c r="GH80" s="109"/>
      <c r="GI80" s="109"/>
      <c r="GJ80" s="109"/>
      <c r="GK80" s="109"/>
      <c r="GL80" s="109"/>
      <c r="GM80" s="109"/>
      <c r="GN80" s="109"/>
      <c r="GO80" s="109"/>
      <c r="GP80" s="109"/>
      <c r="GQ80" s="109"/>
      <c r="GR80" s="109"/>
      <c r="GS80" s="109"/>
      <c r="GT80" s="109"/>
      <c r="GU80" s="109"/>
      <c r="GV80" s="109"/>
      <c r="GW80" s="109"/>
      <c r="GX80" s="109"/>
      <c r="GY80" s="109"/>
      <c r="GZ80" s="109"/>
      <c r="HA80" s="109"/>
      <c r="HB80" s="109"/>
      <c r="HC80" s="109"/>
      <c r="HD80" s="109"/>
      <c r="HE80" s="109"/>
      <c r="HF80" s="109"/>
      <c r="HG80" s="109"/>
      <c r="HH80" s="109"/>
      <c r="HI80" s="109"/>
      <c r="HJ80" s="109"/>
      <c r="HK80" s="109"/>
      <c r="HL80" s="109"/>
      <c r="HM80" s="109"/>
      <c r="HN80" s="109"/>
      <c r="HO80" s="109"/>
      <c r="HP80" s="109"/>
      <c r="HQ80" s="109"/>
      <c r="HR80" s="109"/>
      <c r="HS80" s="109"/>
      <c r="HT80" s="109"/>
      <c r="HU80" s="109"/>
      <c r="HV80" s="109"/>
      <c r="HW80" s="109"/>
      <c r="HX80" s="109"/>
      <c r="HY80" s="109"/>
      <c r="HZ80" s="109"/>
      <c r="IA80" s="109"/>
      <c r="IB80" s="109"/>
      <c r="IC80" s="109"/>
      <c r="ID80" s="109"/>
      <c r="IE80" s="109"/>
      <c r="IF80" s="109"/>
      <c r="IG80" s="109"/>
      <c r="IH80" s="109"/>
      <c r="II80" s="109"/>
      <c r="IJ80" s="109"/>
      <c r="IK80" s="109"/>
      <c r="IL80" s="109"/>
      <c r="IM80" s="109"/>
      <c r="IN80" s="109"/>
      <c r="IO80" s="109"/>
      <c r="IP80" s="109"/>
      <c r="IQ80" s="109"/>
      <c r="IR80" s="109"/>
      <c r="IS80" s="109"/>
      <c r="IT80" s="109"/>
      <c r="IU80" s="109"/>
      <c r="IV80" s="109"/>
    </row>
    <row r="81" spans="1:256" s="104" customFormat="1" ht="7.8" customHeight="1" x14ac:dyDescent="0.25">
      <c r="A81" s="113"/>
      <c r="B81" s="116"/>
      <c r="C81" s="113"/>
      <c r="D81" s="113"/>
      <c r="E81" s="113"/>
      <c r="F81" s="114"/>
      <c r="G81" s="120"/>
      <c r="H81" s="114"/>
      <c r="I81" s="114"/>
      <c r="J81" s="114"/>
      <c r="K81" s="120"/>
      <c r="L81" s="114"/>
      <c r="M81" s="114"/>
      <c r="N81" s="122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  <c r="BD81" s="109"/>
      <c r="BE81" s="109"/>
      <c r="BF81" s="109"/>
      <c r="BG81" s="109"/>
      <c r="BH81" s="109"/>
      <c r="BI81" s="109"/>
      <c r="BJ81" s="109"/>
      <c r="BK81" s="109"/>
      <c r="BL81" s="109"/>
      <c r="BM81" s="109"/>
      <c r="BN81" s="109"/>
      <c r="BO81" s="109"/>
      <c r="BP81" s="109"/>
      <c r="BQ81" s="109"/>
      <c r="BR81" s="109"/>
      <c r="BS81" s="109"/>
      <c r="BT81" s="109"/>
      <c r="BU81" s="109"/>
      <c r="BV81" s="109"/>
      <c r="BW81" s="109"/>
      <c r="BX81" s="109"/>
      <c r="BY81" s="109"/>
      <c r="BZ81" s="109"/>
      <c r="CA81" s="109"/>
      <c r="CB81" s="109"/>
      <c r="CC81" s="109"/>
      <c r="CD81" s="109"/>
      <c r="CE81" s="109"/>
      <c r="CF81" s="109"/>
      <c r="CG81" s="109"/>
      <c r="CH81" s="109"/>
      <c r="CI81" s="109"/>
      <c r="CJ81" s="109"/>
      <c r="CK81" s="109"/>
      <c r="CL81" s="109"/>
      <c r="CM81" s="109"/>
      <c r="CN81" s="109"/>
      <c r="CO81" s="109"/>
      <c r="CP81" s="109"/>
      <c r="CQ81" s="109"/>
      <c r="CR81" s="109"/>
      <c r="CS81" s="109"/>
      <c r="CT81" s="109"/>
      <c r="CU81" s="109"/>
      <c r="CV81" s="109"/>
      <c r="CW81" s="109"/>
      <c r="CX81" s="109"/>
      <c r="CY81" s="109"/>
      <c r="CZ81" s="109"/>
      <c r="DA81" s="109"/>
      <c r="DB81" s="109"/>
      <c r="DC81" s="109"/>
      <c r="DD81" s="109"/>
      <c r="DE81" s="109"/>
      <c r="DF81" s="109"/>
      <c r="DG81" s="109"/>
      <c r="DH81" s="109"/>
      <c r="DI81" s="109"/>
      <c r="DJ81" s="109"/>
      <c r="DK81" s="109"/>
      <c r="DL81" s="109"/>
      <c r="DM81" s="109"/>
      <c r="DN81" s="109"/>
      <c r="DO81" s="109"/>
      <c r="DP81" s="109"/>
      <c r="DQ81" s="109"/>
      <c r="DR81" s="109"/>
      <c r="DS81" s="109"/>
      <c r="DT81" s="109"/>
      <c r="DU81" s="109"/>
      <c r="DV81" s="109"/>
      <c r="DW81" s="109"/>
      <c r="DX81" s="109"/>
      <c r="DY81" s="109"/>
      <c r="DZ81" s="109"/>
      <c r="EA81" s="109"/>
      <c r="EB81" s="109"/>
      <c r="EC81" s="109"/>
      <c r="ED81" s="109"/>
      <c r="EE81" s="109"/>
      <c r="EF81" s="109"/>
      <c r="EG81" s="109"/>
      <c r="EH81" s="109"/>
      <c r="EI81" s="109"/>
      <c r="EJ81" s="109"/>
      <c r="EK81" s="109"/>
      <c r="EL81" s="109"/>
      <c r="EM81" s="109"/>
      <c r="EN81" s="109"/>
      <c r="EO81" s="109"/>
      <c r="EP81" s="109"/>
      <c r="EQ81" s="109"/>
      <c r="ER81" s="109"/>
      <c r="ES81" s="109"/>
      <c r="ET81" s="109"/>
      <c r="EU81" s="109"/>
      <c r="EV81" s="109"/>
      <c r="EW81" s="109"/>
      <c r="EX81" s="109"/>
      <c r="EY81" s="109"/>
      <c r="EZ81" s="109"/>
      <c r="FA81" s="109"/>
      <c r="FB81" s="109"/>
      <c r="FC81" s="109"/>
      <c r="FD81" s="109"/>
      <c r="FE81" s="109"/>
      <c r="FF81" s="109"/>
      <c r="FG81" s="109"/>
      <c r="FH81" s="109"/>
      <c r="FI81" s="109"/>
      <c r="FJ81" s="109"/>
      <c r="FK81" s="109"/>
      <c r="FL81" s="109"/>
      <c r="FM81" s="109"/>
      <c r="FN81" s="109"/>
      <c r="FO81" s="109"/>
      <c r="FP81" s="109"/>
      <c r="FQ81" s="109"/>
      <c r="FR81" s="109"/>
      <c r="FS81" s="109"/>
      <c r="FT81" s="109"/>
      <c r="FU81" s="109"/>
      <c r="FV81" s="109"/>
      <c r="FW81" s="109"/>
      <c r="FX81" s="109"/>
      <c r="FY81" s="109"/>
      <c r="FZ81" s="109"/>
      <c r="GA81" s="109"/>
      <c r="GB81" s="109"/>
      <c r="GC81" s="109"/>
      <c r="GD81" s="109"/>
      <c r="GE81" s="109"/>
      <c r="GF81" s="109"/>
      <c r="GG81" s="109"/>
      <c r="GH81" s="109"/>
      <c r="GI81" s="109"/>
      <c r="GJ81" s="109"/>
      <c r="GK81" s="109"/>
      <c r="GL81" s="109"/>
      <c r="GM81" s="109"/>
      <c r="GN81" s="109"/>
      <c r="GO81" s="109"/>
      <c r="GP81" s="109"/>
      <c r="GQ81" s="109"/>
      <c r="GR81" s="109"/>
      <c r="GS81" s="109"/>
      <c r="GT81" s="109"/>
      <c r="GU81" s="109"/>
      <c r="GV81" s="109"/>
      <c r="GW81" s="109"/>
      <c r="GX81" s="109"/>
      <c r="GY81" s="109"/>
      <c r="GZ81" s="109"/>
      <c r="HA81" s="109"/>
      <c r="HB81" s="109"/>
      <c r="HC81" s="109"/>
      <c r="HD81" s="109"/>
      <c r="HE81" s="109"/>
      <c r="HF81" s="109"/>
      <c r="HG81" s="109"/>
      <c r="HH81" s="109"/>
      <c r="HI81" s="109"/>
      <c r="HJ81" s="109"/>
      <c r="HK81" s="109"/>
      <c r="HL81" s="109"/>
      <c r="HM81" s="109"/>
      <c r="HN81" s="109"/>
      <c r="HO81" s="109"/>
      <c r="HP81" s="109"/>
      <c r="HQ81" s="109"/>
      <c r="HR81" s="109"/>
      <c r="HS81" s="109"/>
      <c r="HT81" s="109"/>
      <c r="HU81" s="109"/>
      <c r="HV81" s="109"/>
      <c r="HW81" s="109"/>
      <c r="HX81" s="109"/>
      <c r="HY81" s="109"/>
      <c r="HZ81" s="109"/>
      <c r="IA81" s="109"/>
      <c r="IB81" s="109"/>
      <c r="IC81" s="109"/>
      <c r="ID81" s="109"/>
      <c r="IE81" s="109"/>
      <c r="IF81" s="109"/>
      <c r="IG81" s="109"/>
      <c r="IH81" s="109"/>
      <c r="II81" s="109"/>
      <c r="IJ81" s="109"/>
      <c r="IK81" s="109"/>
      <c r="IL81" s="109"/>
      <c r="IM81" s="109"/>
      <c r="IN81" s="109"/>
      <c r="IO81" s="109"/>
      <c r="IP81" s="109"/>
      <c r="IQ81" s="109"/>
      <c r="IR81" s="109"/>
      <c r="IS81" s="109"/>
      <c r="IT81" s="109"/>
      <c r="IU81" s="109"/>
      <c r="IV81" s="109"/>
    </row>
    <row r="82" spans="1:256" x14ac:dyDescent="0.25">
      <c r="I82" s="114"/>
      <c r="K82" s="160"/>
      <c r="M82" s="114"/>
      <c r="N82" s="244"/>
    </row>
    <row r="83" spans="1:256" x14ac:dyDescent="0.25">
      <c r="A83" s="60" t="s">
        <v>222</v>
      </c>
      <c r="B83" s="60" t="s">
        <v>112</v>
      </c>
      <c r="D83" s="94">
        <v>42825</v>
      </c>
      <c r="F83" s="22">
        <v>0</v>
      </c>
      <c r="H83" s="22">
        <v>0</v>
      </c>
      <c r="I83" s="114"/>
      <c r="J83" s="22">
        <v>5005549.1500000004</v>
      </c>
      <c r="K83" s="160">
        <f t="shared" ref="K83:K86" si="14">L83/J83</f>
        <v>1</v>
      </c>
      <c r="L83" s="22">
        <v>5005549.1500000004</v>
      </c>
      <c r="M83" s="114"/>
      <c r="N83" s="244"/>
    </row>
    <row r="84" spans="1:256" x14ac:dyDescent="0.25">
      <c r="B84" s="60" t="s">
        <v>210</v>
      </c>
      <c r="D84" s="94">
        <v>42825</v>
      </c>
      <c r="F84" s="22">
        <v>0</v>
      </c>
      <c r="H84" s="22">
        <v>0</v>
      </c>
      <c r="I84" s="114"/>
      <c r="J84" s="22">
        <v>40037959.630000003</v>
      </c>
      <c r="K84" s="160">
        <f t="shared" si="14"/>
        <v>1</v>
      </c>
      <c r="L84" s="22">
        <v>40037959.630000003</v>
      </c>
      <c r="M84" s="114"/>
      <c r="N84" s="244"/>
    </row>
    <row r="85" spans="1:256" x14ac:dyDescent="0.25">
      <c r="B85" s="60" t="s">
        <v>223</v>
      </c>
      <c r="D85" s="67">
        <v>42880</v>
      </c>
      <c r="F85" s="22">
        <v>0</v>
      </c>
      <c r="H85" s="22">
        <v>0</v>
      </c>
      <c r="I85" s="114"/>
      <c r="J85" s="22">
        <v>10000162.949999999</v>
      </c>
      <c r="K85" s="160">
        <f t="shared" si="14"/>
        <v>1</v>
      </c>
      <c r="L85" s="22">
        <v>10000162.949999999</v>
      </c>
      <c r="M85" s="114"/>
      <c r="N85" s="244"/>
    </row>
    <row r="86" spans="1:256" x14ac:dyDescent="0.25">
      <c r="I86" s="114"/>
      <c r="J86" s="68">
        <f>SUM(J83:J85)</f>
        <v>55043671.730000004</v>
      </c>
      <c r="K86" s="160">
        <f t="shared" si="14"/>
        <v>1</v>
      </c>
      <c r="L86" s="68">
        <f>SUM(L83:L85)</f>
        <v>55043671.730000004</v>
      </c>
      <c r="M86" s="114"/>
      <c r="N86" s="244"/>
    </row>
    <row r="87" spans="1:256" x14ac:dyDescent="0.25">
      <c r="I87" s="114"/>
      <c r="M87" s="114"/>
      <c r="N87" s="22"/>
    </row>
    <row r="88" spans="1:256" s="14" customFormat="1" x14ac:dyDescent="0.25">
      <c r="A88" s="43" t="s">
        <v>114</v>
      </c>
      <c r="B88" s="43" t="s">
        <v>67</v>
      </c>
      <c r="C88" s="63"/>
      <c r="D88" s="94">
        <v>42825</v>
      </c>
      <c r="E88" s="65"/>
      <c r="F88" s="22">
        <v>879900.99</v>
      </c>
      <c r="G88" s="160">
        <f t="shared" ref="G88:G94" si="15">H88/F88</f>
        <v>1</v>
      </c>
      <c r="H88" s="22">
        <v>879900.99</v>
      </c>
      <c r="I88" s="119" t="s">
        <v>68</v>
      </c>
      <c r="J88" s="22">
        <v>886275.72</v>
      </c>
      <c r="K88" s="160">
        <f t="shared" ref="K88:K94" si="16">L88/J88</f>
        <v>1</v>
      </c>
      <c r="L88" s="22">
        <v>886275.72</v>
      </c>
      <c r="M88" s="117"/>
      <c r="N88" s="121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  <c r="BP88" s="84"/>
      <c r="BQ88" s="84"/>
      <c r="BR88" s="84"/>
      <c r="BS88" s="84"/>
      <c r="BT88" s="84"/>
      <c r="BU88" s="84"/>
      <c r="BV88" s="84"/>
      <c r="BW88" s="84"/>
      <c r="BX88" s="84"/>
      <c r="BY88" s="84"/>
      <c r="BZ88" s="84"/>
      <c r="CA88" s="84"/>
      <c r="CB88" s="84"/>
      <c r="CC88" s="84"/>
      <c r="CD88" s="84"/>
      <c r="CE88" s="84"/>
      <c r="CF88" s="84"/>
      <c r="CG88" s="84"/>
      <c r="CH88" s="84"/>
      <c r="CI88" s="84"/>
      <c r="CJ88" s="84"/>
      <c r="CK88" s="84"/>
      <c r="CL88" s="84"/>
      <c r="CM88" s="84"/>
      <c r="CN88" s="84"/>
      <c r="CO88" s="84"/>
      <c r="CP88" s="84"/>
      <c r="CQ88" s="84"/>
      <c r="CR88" s="84"/>
      <c r="CS88" s="84"/>
      <c r="CT88" s="84"/>
      <c r="CU88" s="84"/>
      <c r="CV88" s="84"/>
      <c r="CW88" s="84"/>
      <c r="CX88" s="84"/>
      <c r="CY88" s="84"/>
      <c r="CZ88" s="84"/>
      <c r="DA88" s="84"/>
      <c r="DB88" s="84"/>
      <c r="DC88" s="84"/>
      <c r="DD88" s="84"/>
      <c r="DE88" s="84"/>
      <c r="DF88" s="84"/>
      <c r="DG88" s="84"/>
      <c r="DH88" s="84"/>
      <c r="DI88" s="84"/>
      <c r="DJ88" s="84"/>
      <c r="DK88" s="84"/>
      <c r="DL88" s="84"/>
      <c r="DM88" s="84"/>
      <c r="DN88" s="84"/>
      <c r="DO88" s="84"/>
      <c r="DP88" s="84"/>
      <c r="DQ88" s="84"/>
      <c r="DR88" s="84"/>
      <c r="DS88" s="84"/>
      <c r="DT88" s="84"/>
      <c r="DU88" s="84"/>
      <c r="DV88" s="84"/>
      <c r="DW88" s="84"/>
      <c r="DX88" s="84"/>
      <c r="DY88" s="84"/>
      <c r="DZ88" s="84"/>
      <c r="EA88" s="84"/>
      <c r="EB88" s="84"/>
      <c r="EC88" s="84"/>
      <c r="ED88" s="84"/>
      <c r="EE88" s="84"/>
      <c r="EF88" s="84"/>
      <c r="EG88" s="84"/>
      <c r="EH88" s="84"/>
      <c r="EI88" s="84"/>
      <c r="EJ88" s="84"/>
      <c r="EK88" s="84"/>
      <c r="EL88" s="84"/>
      <c r="EM88" s="84"/>
      <c r="EN88" s="84"/>
      <c r="EO88" s="84"/>
      <c r="EP88" s="84"/>
      <c r="EQ88" s="84"/>
      <c r="ER88" s="84"/>
      <c r="ES88" s="84"/>
      <c r="ET88" s="84"/>
      <c r="EU88" s="84"/>
      <c r="EV88" s="84"/>
      <c r="EW88" s="84"/>
      <c r="EX88" s="84"/>
      <c r="EY88" s="84"/>
      <c r="EZ88" s="84"/>
      <c r="FA88" s="84"/>
      <c r="FB88" s="84"/>
      <c r="FC88" s="84"/>
      <c r="FD88" s="84"/>
      <c r="FE88" s="84"/>
      <c r="FF88" s="84"/>
      <c r="FG88" s="84"/>
      <c r="FH88" s="84"/>
      <c r="FI88" s="84"/>
      <c r="FJ88" s="84"/>
      <c r="FK88" s="84"/>
      <c r="FL88" s="84"/>
      <c r="FM88" s="84"/>
      <c r="FN88" s="84"/>
      <c r="FO88" s="84"/>
      <c r="FP88" s="84"/>
      <c r="FQ88" s="84"/>
      <c r="FR88" s="84"/>
      <c r="FS88" s="84"/>
      <c r="FT88" s="84"/>
      <c r="FU88" s="84"/>
      <c r="FV88" s="84"/>
      <c r="FW88" s="84"/>
      <c r="FX88" s="84"/>
      <c r="FY88" s="84"/>
      <c r="FZ88" s="84"/>
      <c r="GA88" s="84"/>
      <c r="GB88" s="84"/>
      <c r="GC88" s="84"/>
      <c r="GD88" s="84"/>
      <c r="GE88" s="84"/>
      <c r="GF88" s="84"/>
      <c r="GG88" s="84"/>
      <c r="GH88" s="84"/>
      <c r="GI88" s="84"/>
      <c r="GJ88" s="84"/>
      <c r="GK88" s="84"/>
      <c r="GL88" s="84"/>
      <c r="GM88" s="84"/>
      <c r="GN88" s="84"/>
      <c r="GO88" s="84"/>
      <c r="GP88" s="84"/>
      <c r="GQ88" s="84"/>
      <c r="GR88" s="84"/>
      <c r="GS88" s="84"/>
      <c r="GT88" s="84"/>
      <c r="GU88" s="84"/>
      <c r="GV88" s="84"/>
      <c r="GW88" s="84"/>
      <c r="GX88" s="84"/>
      <c r="GY88" s="84"/>
      <c r="GZ88" s="84"/>
      <c r="HA88" s="84"/>
      <c r="HB88" s="84"/>
      <c r="HC88" s="84"/>
      <c r="HD88" s="84"/>
      <c r="HE88" s="84"/>
      <c r="HF88" s="84"/>
      <c r="HG88" s="84"/>
      <c r="HH88" s="84"/>
      <c r="HI88" s="84"/>
      <c r="HJ88" s="84"/>
      <c r="HK88" s="84"/>
      <c r="HL88" s="84"/>
      <c r="HM88" s="84"/>
      <c r="HN88" s="84"/>
      <c r="HO88" s="84"/>
      <c r="HP88" s="84"/>
      <c r="HQ88" s="84"/>
      <c r="HR88" s="84"/>
      <c r="HS88" s="84"/>
      <c r="HT88" s="84"/>
      <c r="HU88" s="84"/>
      <c r="HV88" s="84"/>
      <c r="HW88" s="84"/>
      <c r="HX88" s="84"/>
      <c r="HY88" s="84"/>
      <c r="HZ88" s="84"/>
      <c r="IA88" s="84"/>
      <c r="IB88" s="84"/>
      <c r="IC88" s="84"/>
      <c r="ID88" s="84"/>
      <c r="IE88" s="84"/>
      <c r="IF88" s="84"/>
      <c r="IG88" s="84"/>
      <c r="IH88" s="84"/>
      <c r="II88" s="84"/>
      <c r="IJ88" s="84"/>
      <c r="IK88" s="84"/>
      <c r="IL88" s="84"/>
      <c r="IM88" s="84"/>
      <c r="IN88" s="84"/>
      <c r="IO88" s="84"/>
      <c r="IP88" s="84"/>
      <c r="IQ88" s="84"/>
      <c r="IR88" s="84"/>
      <c r="IS88" s="84"/>
      <c r="IT88" s="84"/>
      <c r="IU88" s="84"/>
      <c r="IV88" s="84"/>
    </row>
    <row r="89" spans="1:256" s="14" customFormat="1" x14ac:dyDescent="0.25">
      <c r="A89" s="43"/>
      <c r="B89" s="43"/>
      <c r="C89" s="63"/>
      <c r="D89" s="95"/>
      <c r="E89" s="43"/>
      <c r="F89" s="68">
        <f>SUM(F88:F88)</f>
        <v>879900.99</v>
      </c>
      <c r="G89" s="160"/>
      <c r="H89" s="68">
        <f>SUM(H88:H88)</f>
        <v>879900.99</v>
      </c>
      <c r="I89" s="114"/>
      <c r="J89" s="68">
        <f>SUM(J88:J88)</f>
        <v>886275.72</v>
      </c>
      <c r="K89" s="160"/>
      <c r="L89" s="68">
        <f>SUM(L88:L88)</f>
        <v>886275.72</v>
      </c>
      <c r="M89" s="115"/>
      <c r="N89" s="121">
        <f>SUM(L89-H89)</f>
        <v>6374.7299999999814</v>
      </c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84"/>
      <c r="BX89" s="84"/>
      <c r="BY89" s="84"/>
      <c r="BZ89" s="84"/>
      <c r="CA89" s="84"/>
      <c r="CB89" s="84"/>
      <c r="CC89" s="84"/>
      <c r="CD89" s="84"/>
      <c r="CE89" s="84"/>
      <c r="CF89" s="84"/>
      <c r="CG89" s="84"/>
      <c r="CH89" s="84"/>
      <c r="CI89" s="84"/>
      <c r="CJ89" s="84"/>
      <c r="CK89" s="84"/>
      <c r="CL89" s="84"/>
      <c r="CM89" s="84"/>
      <c r="CN89" s="84"/>
      <c r="CO89" s="84"/>
      <c r="CP89" s="84"/>
      <c r="CQ89" s="84"/>
      <c r="CR89" s="84"/>
      <c r="CS89" s="84"/>
      <c r="CT89" s="84"/>
      <c r="CU89" s="84"/>
      <c r="CV89" s="84"/>
      <c r="CW89" s="84"/>
      <c r="CX89" s="84"/>
      <c r="CY89" s="84"/>
      <c r="CZ89" s="84"/>
      <c r="DA89" s="84"/>
      <c r="DB89" s="84"/>
      <c r="DC89" s="84"/>
      <c r="DD89" s="84"/>
      <c r="DE89" s="84"/>
      <c r="DF89" s="84"/>
      <c r="DG89" s="84"/>
      <c r="DH89" s="84"/>
      <c r="DI89" s="84"/>
      <c r="DJ89" s="84"/>
      <c r="DK89" s="84"/>
      <c r="DL89" s="84"/>
      <c r="DM89" s="84"/>
      <c r="DN89" s="84"/>
      <c r="DO89" s="84"/>
      <c r="DP89" s="84"/>
      <c r="DQ89" s="84"/>
      <c r="DR89" s="84"/>
      <c r="DS89" s="84"/>
      <c r="DT89" s="84"/>
      <c r="DU89" s="84"/>
      <c r="DV89" s="84"/>
      <c r="DW89" s="84"/>
      <c r="DX89" s="84"/>
      <c r="DY89" s="84"/>
      <c r="DZ89" s="84"/>
      <c r="EA89" s="84"/>
      <c r="EB89" s="84"/>
      <c r="EC89" s="84"/>
      <c r="ED89" s="84"/>
      <c r="EE89" s="84"/>
      <c r="EF89" s="84"/>
      <c r="EG89" s="84"/>
      <c r="EH89" s="84"/>
      <c r="EI89" s="84"/>
      <c r="EJ89" s="84"/>
      <c r="EK89" s="84"/>
      <c r="EL89" s="84"/>
      <c r="EM89" s="84"/>
      <c r="EN89" s="84"/>
      <c r="EO89" s="84"/>
      <c r="EP89" s="84"/>
      <c r="EQ89" s="84"/>
      <c r="ER89" s="84"/>
      <c r="ES89" s="84"/>
      <c r="ET89" s="84"/>
      <c r="EU89" s="84"/>
      <c r="EV89" s="84"/>
      <c r="EW89" s="84"/>
      <c r="EX89" s="84"/>
      <c r="EY89" s="84"/>
      <c r="EZ89" s="84"/>
      <c r="FA89" s="84"/>
      <c r="FB89" s="84"/>
      <c r="FC89" s="84"/>
      <c r="FD89" s="84"/>
      <c r="FE89" s="84"/>
      <c r="FF89" s="84"/>
      <c r="FG89" s="84"/>
      <c r="FH89" s="84"/>
      <c r="FI89" s="84"/>
      <c r="FJ89" s="84"/>
      <c r="FK89" s="84"/>
      <c r="FL89" s="84"/>
      <c r="FM89" s="84"/>
      <c r="FN89" s="84"/>
      <c r="FO89" s="84"/>
      <c r="FP89" s="84"/>
      <c r="FQ89" s="84"/>
      <c r="FR89" s="84"/>
      <c r="FS89" s="84"/>
      <c r="FT89" s="84"/>
      <c r="FU89" s="84"/>
      <c r="FV89" s="84"/>
      <c r="FW89" s="84"/>
      <c r="FX89" s="84"/>
      <c r="FY89" s="84"/>
      <c r="FZ89" s="84"/>
      <c r="GA89" s="84"/>
      <c r="GB89" s="84"/>
      <c r="GC89" s="84"/>
      <c r="GD89" s="84"/>
      <c r="GE89" s="84"/>
      <c r="GF89" s="84"/>
      <c r="GG89" s="84"/>
      <c r="GH89" s="84"/>
      <c r="GI89" s="84"/>
      <c r="GJ89" s="84"/>
      <c r="GK89" s="84"/>
      <c r="GL89" s="84"/>
      <c r="GM89" s="84"/>
      <c r="GN89" s="84"/>
      <c r="GO89" s="84"/>
      <c r="GP89" s="84"/>
      <c r="GQ89" s="84"/>
      <c r="GR89" s="84"/>
      <c r="GS89" s="84"/>
      <c r="GT89" s="84"/>
      <c r="GU89" s="84"/>
      <c r="GV89" s="84"/>
      <c r="GW89" s="84"/>
      <c r="GX89" s="84"/>
      <c r="GY89" s="84"/>
      <c r="GZ89" s="84"/>
      <c r="HA89" s="84"/>
      <c r="HB89" s="84"/>
      <c r="HC89" s="84"/>
      <c r="HD89" s="84"/>
      <c r="HE89" s="84"/>
      <c r="HF89" s="84"/>
      <c r="HG89" s="84"/>
      <c r="HH89" s="84"/>
      <c r="HI89" s="84"/>
      <c r="HJ89" s="84"/>
      <c r="HK89" s="84"/>
      <c r="HL89" s="84"/>
      <c r="HM89" s="84"/>
      <c r="HN89" s="84"/>
      <c r="HO89" s="84"/>
      <c r="HP89" s="84"/>
      <c r="HQ89" s="84"/>
      <c r="HR89" s="84"/>
      <c r="HS89" s="84"/>
      <c r="HT89" s="84"/>
      <c r="HU89" s="84"/>
      <c r="HV89" s="84"/>
      <c r="HW89" s="84"/>
      <c r="HX89" s="84"/>
      <c r="HY89" s="84"/>
      <c r="HZ89" s="84"/>
      <c r="IA89" s="84"/>
      <c r="IB89" s="84"/>
      <c r="IC89" s="84"/>
      <c r="ID89" s="84"/>
      <c r="IE89" s="84"/>
      <c r="IF89" s="84"/>
      <c r="IG89" s="84"/>
      <c r="IH89" s="84"/>
      <c r="II89" s="84"/>
      <c r="IJ89" s="84"/>
      <c r="IK89" s="84"/>
      <c r="IL89" s="84"/>
      <c r="IM89" s="84"/>
      <c r="IN89" s="84"/>
      <c r="IO89" s="84"/>
      <c r="IP89" s="84"/>
      <c r="IQ89" s="84"/>
      <c r="IR89" s="84"/>
      <c r="IS89" s="84"/>
      <c r="IT89" s="84"/>
      <c r="IU89" s="84"/>
      <c r="IV89" s="84"/>
    </row>
    <row r="90" spans="1:256" s="14" customFormat="1" x14ac:dyDescent="0.25">
      <c r="A90" s="43"/>
      <c r="B90" s="43"/>
      <c r="C90" s="63"/>
      <c r="D90" s="95"/>
      <c r="E90" s="43"/>
      <c r="F90" s="68"/>
      <c r="G90" s="160"/>
      <c r="H90" s="68"/>
      <c r="I90" s="114"/>
      <c r="J90" s="68"/>
      <c r="K90" s="160"/>
      <c r="L90" s="68"/>
      <c r="M90" s="115"/>
      <c r="N90" s="121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  <c r="BH90" s="84"/>
      <c r="BI90" s="84"/>
      <c r="BJ90" s="84"/>
      <c r="BK90" s="84"/>
      <c r="BL90" s="84"/>
      <c r="BM90" s="84"/>
      <c r="BN90" s="84"/>
      <c r="BO90" s="84"/>
      <c r="BP90" s="84"/>
      <c r="BQ90" s="84"/>
      <c r="BR90" s="84"/>
      <c r="BS90" s="84"/>
      <c r="BT90" s="84"/>
      <c r="BU90" s="84"/>
      <c r="BV90" s="84"/>
      <c r="BW90" s="84"/>
      <c r="BX90" s="84"/>
      <c r="BY90" s="84"/>
      <c r="BZ90" s="84"/>
      <c r="CA90" s="84"/>
      <c r="CB90" s="84"/>
      <c r="CC90" s="84"/>
      <c r="CD90" s="84"/>
      <c r="CE90" s="84"/>
      <c r="CF90" s="84"/>
      <c r="CG90" s="84"/>
      <c r="CH90" s="84"/>
      <c r="CI90" s="84"/>
      <c r="CJ90" s="84"/>
      <c r="CK90" s="84"/>
      <c r="CL90" s="84"/>
      <c r="CM90" s="84"/>
      <c r="CN90" s="84"/>
      <c r="CO90" s="84"/>
      <c r="CP90" s="84"/>
      <c r="CQ90" s="84"/>
      <c r="CR90" s="84"/>
      <c r="CS90" s="84"/>
      <c r="CT90" s="84"/>
      <c r="CU90" s="84"/>
      <c r="CV90" s="84"/>
      <c r="CW90" s="84"/>
      <c r="CX90" s="84"/>
      <c r="CY90" s="84"/>
      <c r="CZ90" s="84"/>
      <c r="DA90" s="84"/>
      <c r="DB90" s="84"/>
      <c r="DC90" s="84"/>
      <c r="DD90" s="84"/>
      <c r="DE90" s="84"/>
      <c r="DF90" s="84"/>
      <c r="DG90" s="84"/>
      <c r="DH90" s="84"/>
      <c r="DI90" s="84"/>
      <c r="DJ90" s="84"/>
      <c r="DK90" s="84"/>
      <c r="DL90" s="84"/>
      <c r="DM90" s="84"/>
      <c r="DN90" s="84"/>
      <c r="DO90" s="84"/>
      <c r="DP90" s="84"/>
      <c r="DQ90" s="84"/>
      <c r="DR90" s="84"/>
      <c r="DS90" s="84"/>
      <c r="DT90" s="84"/>
      <c r="DU90" s="84"/>
      <c r="DV90" s="84"/>
      <c r="DW90" s="84"/>
      <c r="DX90" s="84"/>
      <c r="DY90" s="84"/>
      <c r="DZ90" s="84"/>
      <c r="EA90" s="84"/>
      <c r="EB90" s="84"/>
      <c r="EC90" s="84"/>
      <c r="ED90" s="84"/>
      <c r="EE90" s="84"/>
      <c r="EF90" s="84"/>
      <c r="EG90" s="84"/>
      <c r="EH90" s="84"/>
      <c r="EI90" s="84"/>
      <c r="EJ90" s="84"/>
      <c r="EK90" s="84"/>
      <c r="EL90" s="84"/>
      <c r="EM90" s="84"/>
      <c r="EN90" s="84"/>
      <c r="EO90" s="84"/>
      <c r="EP90" s="84"/>
      <c r="EQ90" s="84"/>
      <c r="ER90" s="84"/>
      <c r="ES90" s="84"/>
      <c r="ET90" s="84"/>
      <c r="EU90" s="84"/>
      <c r="EV90" s="84"/>
      <c r="EW90" s="84"/>
      <c r="EX90" s="84"/>
      <c r="EY90" s="84"/>
      <c r="EZ90" s="84"/>
      <c r="FA90" s="84"/>
      <c r="FB90" s="84"/>
      <c r="FC90" s="84"/>
      <c r="FD90" s="84"/>
      <c r="FE90" s="84"/>
      <c r="FF90" s="84"/>
      <c r="FG90" s="84"/>
      <c r="FH90" s="84"/>
      <c r="FI90" s="84"/>
      <c r="FJ90" s="84"/>
      <c r="FK90" s="84"/>
      <c r="FL90" s="84"/>
      <c r="FM90" s="84"/>
      <c r="FN90" s="84"/>
      <c r="FO90" s="84"/>
      <c r="FP90" s="84"/>
      <c r="FQ90" s="84"/>
      <c r="FR90" s="84"/>
      <c r="FS90" s="84"/>
      <c r="FT90" s="84"/>
      <c r="FU90" s="84"/>
      <c r="FV90" s="84"/>
      <c r="FW90" s="84"/>
      <c r="FX90" s="84"/>
      <c r="FY90" s="84"/>
      <c r="FZ90" s="84"/>
      <c r="GA90" s="84"/>
      <c r="GB90" s="84"/>
      <c r="GC90" s="84"/>
      <c r="GD90" s="84"/>
      <c r="GE90" s="84"/>
      <c r="GF90" s="84"/>
      <c r="GG90" s="84"/>
      <c r="GH90" s="84"/>
      <c r="GI90" s="84"/>
      <c r="GJ90" s="84"/>
      <c r="GK90" s="84"/>
      <c r="GL90" s="84"/>
      <c r="GM90" s="84"/>
      <c r="GN90" s="84"/>
      <c r="GO90" s="84"/>
      <c r="GP90" s="84"/>
      <c r="GQ90" s="84"/>
      <c r="GR90" s="84"/>
      <c r="GS90" s="84"/>
      <c r="GT90" s="84"/>
      <c r="GU90" s="84"/>
      <c r="GV90" s="84"/>
      <c r="GW90" s="84"/>
      <c r="GX90" s="84"/>
      <c r="GY90" s="84"/>
      <c r="GZ90" s="84"/>
      <c r="HA90" s="84"/>
      <c r="HB90" s="84"/>
      <c r="HC90" s="84"/>
      <c r="HD90" s="84"/>
      <c r="HE90" s="84"/>
      <c r="HF90" s="84"/>
      <c r="HG90" s="84"/>
      <c r="HH90" s="84"/>
      <c r="HI90" s="84"/>
      <c r="HJ90" s="84"/>
      <c r="HK90" s="84"/>
      <c r="HL90" s="84"/>
      <c r="HM90" s="84"/>
      <c r="HN90" s="84"/>
      <c r="HO90" s="84"/>
      <c r="HP90" s="84"/>
      <c r="HQ90" s="84"/>
      <c r="HR90" s="84"/>
      <c r="HS90" s="84"/>
      <c r="HT90" s="84"/>
      <c r="HU90" s="84"/>
      <c r="HV90" s="84"/>
      <c r="HW90" s="84"/>
      <c r="HX90" s="84"/>
      <c r="HY90" s="84"/>
      <c r="HZ90" s="84"/>
      <c r="IA90" s="84"/>
      <c r="IB90" s="84"/>
      <c r="IC90" s="84"/>
      <c r="ID90" s="84"/>
      <c r="IE90" s="84"/>
      <c r="IF90" s="84"/>
      <c r="IG90" s="84"/>
      <c r="IH90" s="84"/>
      <c r="II90" s="84"/>
      <c r="IJ90" s="84"/>
      <c r="IK90" s="84"/>
      <c r="IL90" s="84"/>
      <c r="IM90" s="84"/>
      <c r="IN90" s="84"/>
      <c r="IO90" s="84"/>
      <c r="IP90" s="84"/>
      <c r="IQ90" s="84"/>
      <c r="IR90" s="84"/>
      <c r="IS90" s="84"/>
      <c r="IT90" s="84"/>
      <c r="IU90" s="84"/>
      <c r="IV90" s="84"/>
    </row>
    <row r="91" spans="1:256" s="14" customFormat="1" x14ac:dyDescent="0.25">
      <c r="A91" s="43" t="s">
        <v>16</v>
      </c>
      <c r="B91" s="43" t="s">
        <v>67</v>
      </c>
      <c r="C91" s="83"/>
      <c r="D91" s="94">
        <v>42825</v>
      </c>
      <c r="E91" s="65"/>
      <c r="F91" s="22">
        <v>74674.94</v>
      </c>
      <c r="G91" s="160">
        <f t="shared" ref="G91:G97" si="17">H91/F91</f>
        <v>1</v>
      </c>
      <c r="H91" s="22">
        <v>74674.94</v>
      </c>
      <c r="I91" s="119" t="s">
        <v>68</v>
      </c>
      <c r="J91" s="22">
        <v>76623.929999999993</v>
      </c>
      <c r="K91" s="160">
        <f t="shared" si="16"/>
        <v>1</v>
      </c>
      <c r="L91" s="22">
        <v>76623.929999999993</v>
      </c>
      <c r="M91" s="117"/>
      <c r="N91" s="121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  <c r="BP91" s="84"/>
      <c r="BQ91" s="84"/>
      <c r="BR91" s="84"/>
      <c r="BS91" s="84"/>
      <c r="BT91" s="84"/>
      <c r="BU91" s="84"/>
      <c r="BV91" s="84"/>
      <c r="BW91" s="84"/>
      <c r="BX91" s="84"/>
      <c r="BY91" s="84"/>
      <c r="BZ91" s="84"/>
      <c r="CA91" s="84"/>
      <c r="CB91" s="84"/>
      <c r="CC91" s="84"/>
      <c r="CD91" s="84"/>
      <c r="CE91" s="84"/>
      <c r="CF91" s="84"/>
      <c r="CG91" s="84"/>
      <c r="CH91" s="84"/>
      <c r="CI91" s="84"/>
      <c r="CJ91" s="84"/>
      <c r="CK91" s="84"/>
      <c r="CL91" s="84"/>
      <c r="CM91" s="84"/>
      <c r="CN91" s="84"/>
      <c r="CO91" s="84"/>
      <c r="CP91" s="84"/>
      <c r="CQ91" s="84"/>
      <c r="CR91" s="84"/>
      <c r="CS91" s="84"/>
      <c r="CT91" s="84"/>
      <c r="CU91" s="84"/>
      <c r="CV91" s="84"/>
      <c r="CW91" s="84"/>
      <c r="CX91" s="84"/>
      <c r="CY91" s="84"/>
      <c r="CZ91" s="84"/>
      <c r="DA91" s="84"/>
      <c r="DB91" s="84"/>
      <c r="DC91" s="84"/>
      <c r="DD91" s="84"/>
      <c r="DE91" s="84"/>
      <c r="DF91" s="84"/>
      <c r="DG91" s="84"/>
      <c r="DH91" s="84"/>
      <c r="DI91" s="84"/>
      <c r="DJ91" s="84"/>
      <c r="DK91" s="84"/>
      <c r="DL91" s="84"/>
      <c r="DM91" s="84"/>
      <c r="DN91" s="84"/>
      <c r="DO91" s="84"/>
      <c r="DP91" s="84"/>
      <c r="DQ91" s="84"/>
      <c r="DR91" s="84"/>
      <c r="DS91" s="84"/>
      <c r="DT91" s="84"/>
      <c r="DU91" s="84"/>
      <c r="DV91" s="84"/>
      <c r="DW91" s="84"/>
      <c r="DX91" s="84"/>
      <c r="DY91" s="84"/>
      <c r="DZ91" s="84"/>
      <c r="EA91" s="84"/>
      <c r="EB91" s="84"/>
      <c r="EC91" s="84"/>
      <c r="ED91" s="84"/>
      <c r="EE91" s="84"/>
      <c r="EF91" s="84"/>
      <c r="EG91" s="84"/>
      <c r="EH91" s="84"/>
      <c r="EI91" s="84"/>
      <c r="EJ91" s="84"/>
      <c r="EK91" s="84"/>
      <c r="EL91" s="84"/>
      <c r="EM91" s="84"/>
      <c r="EN91" s="84"/>
      <c r="EO91" s="84"/>
      <c r="EP91" s="84"/>
      <c r="EQ91" s="84"/>
      <c r="ER91" s="84"/>
      <c r="ES91" s="84"/>
      <c r="ET91" s="84"/>
      <c r="EU91" s="84"/>
      <c r="EV91" s="84"/>
      <c r="EW91" s="84"/>
      <c r="EX91" s="84"/>
      <c r="EY91" s="84"/>
      <c r="EZ91" s="84"/>
      <c r="FA91" s="84"/>
      <c r="FB91" s="84"/>
      <c r="FC91" s="84"/>
      <c r="FD91" s="84"/>
      <c r="FE91" s="84"/>
      <c r="FF91" s="84"/>
      <c r="FG91" s="84"/>
      <c r="FH91" s="84"/>
      <c r="FI91" s="84"/>
      <c r="FJ91" s="84"/>
      <c r="FK91" s="84"/>
      <c r="FL91" s="84"/>
      <c r="FM91" s="84"/>
      <c r="FN91" s="84"/>
      <c r="FO91" s="84"/>
      <c r="FP91" s="84"/>
      <c r="FQ91" s="84"/>
      <c r="FR91" s="84"/>
      <c r="FS91" s="84"/>
      <c r="FT91" s="84"/>
      <c r="FU91" s="84"/>
      <c r="FV91" s="84"/>
      <c r="FW91" s="84"/>
      <c r="FX91" s="84"/>
      <c r="FY91" s="84"/>
      <c r="FZ91" s="84"/>
      <c r="GA91" s="84"/>
      <c r="GB91" s="84"/>
      <c r="GC91" s="84"/>
      <c r="GD91" s="84"/>
      <c r="GE91" s="84"/>
      <c r="GF91" s="84"/>
      <c r="GG91" s="84"/>
      <c r="GH91" s="84"/>
      <c r="GI91" s="84"/>
      <c r="GJ91" s="84"/>
      <c r="GK91" s="84"/>
      <c r="GL91" s="84"/>
      <c r="GM91" s="84"/>
      <c r="GN91" s="84"/>
      <c r="GO91" s="84"/>
      <c r="GP91" s="84"/>
      <c r="GQ91" s="84"/>
      <c r="GR91" s="84"/>
      <c r="GS91" s="84"/>
      <c r="GT91" s="84"/>
      <c r="GU91" s="84"/>
      <c r="GV91" s="84"/>
      <c r="GW91" s="84"/>
      <c r="GX91" s="84"/>
      <c r="GY91" s="84"/>
      <c r="GZ91" s="84"/>
      <c r="HA91" s="84"/>
      <c r="HB91" s="84"/>
      <c r="HC91" s="84"/>
      <c r="HD91" s="84"/>
      <c r="HE91" s="84"/>
      <c r="HF91" s="84"/>
      <c r="HG91" s="84"/>
      <c r="HH91" s="84"/>
      <c r="HI91" s="84"/>
      <c r="HJ91" s="84"/>
      <c r="HK91" s="84"/>
      <c r="HL91" s="84"/>
      <c r="HM91" s="84"/>
      <c r="HN91" s="84"/>
      <c r="HO91" s="84"/>
      <c r="HP91" s="84"/>
      <c r="HQ91" s="84"/>
      <c r="HR91" s="84"/>
      <c r="HS91" s="84"/>
      <c r="HT91" s="84"/>
      <c r="HU91" s="84"/>
      <c r="HV91" s="84"/>
      <c r="HW91" s="84"/>
      <c r="HX91" s="84"/>
      <c r="HY91" s="84"/>
      <c r="HZ91" s="84"/>
      <c r="IA91" s="84"/>
      <c r="IB91" s="84"/>
      <c r="IC91" s="84"/>
      <c r="ID91" s="84"/>
      <c r="IE91" s="84"/>
      <c r="IF91" s="84"/>
      <c r="IG91" s="84"/>
      <c r="IH91" s="84"/>
      <c r="II91" s="84"/>
      <c r="IJ91" s="84"/>
      <c r="IK91" s="84"/>
      <c r="IL91" s="84"/>
      <c r="IM91" s="84"/>
      <c r="IN91" s="84"/>
      <c r="IO91" s="84"/>
      <c r="IP91" s="84"/>
      <c r="IQ91" s="84"/>
      <c r="IR91" s="84"/>
      <c r="IS91" s="84"/>
      <c r="IT91" s="84"/>
      <c r="IU91" s="84"/>
      <c r="IV91" s="84"/>
    </row>
    <row r="92" spans="1:256" s="14" customFormat="1" x14ac:dyDescent="0.25">
      <c r="A92" s="45"/>
      <c r="B92" s="66"/>
      <c r="C92" s="82"/>
      <c r="D92" s="67"/>
      <c r="E92" s="45"/>
      <c r="F92" s="68">
        <f>SUM(F91:F91)</f>
        <v>74674.94</v>
      </c>
      <c r="G92" s="160"/>
      <c r="H92" s="68">
        <f>SUM(H91:H91)</f>
        <v>74674.94</v>
      </c>
      <c r="I92" s="114"/>
      <c r="J92" s="68">
        <f>SUM(J91:J91)</f>
        <v>76623.929999999993</v>
      </c>
      <c r="K92" s="160"/>
      <c r="L92" s="68">
        <f>SUM(L91:L91)</f>
        <v>76623.929999999993</v>
      </c>
      <c r="M92" s="115"/>
      <c r="N92" s="121">
        <f>SUM(L92-H92)</f>
        <v>1948.9899999999907</v>
      </c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  <c r="BI92" s="84"/>
      <c r="BJ92" s="84"/>
      <c r="BK92" s="84"/>
      <c r="BL92" s="84"/>
      <c r="BM92" s="84"/>
      <c r="BN92" s="84"/>
      <c r="BO92" s="84"/>
      <c r="BP92" s="84"/>
      <c r="BQ92" s="84"/>
      <c r="BR92" s="84"/>
      <c r="BS92" s="84"/>
      <c r="BT92" s="84"/>
      <c r="BU92" s="84"/>
      <c r="BV92" s="84"/>
      <c r="BW92" s="84"/>
      <c r="BX92" s="84"/>
      <c r="BY92" s="84"/>
      <c r="BZ92" s="84"/>
      <c r="CA92" s="84"/>
      <c r="CB92" s="84"/>
      <c r="CC92" s="84"/>
      <c r="CD92" s="84"/>
      <c r="CE92" s="84"/>
      <c r="CF92" s="84"/>
      <c r="CG92" s="84"/>
      <c r="CH92" s="84"/>
      <c r="CI92" s="84"/>
      <c r="CJ92" s="84"/>
      <c r="CK92" s="84"/>
      <c r="CL92" s="84"/>
      <c r="CM92" s="84"/>
      <c r="CN92" s="84"/>
      <c r="CO92" s="84"/>
      <c r="CP92" s="84"/>
      <c r="CQ92" s="84"/>
      <c r="CR92" s="84"/>
      <c r="CS92" s="84"/>
      <c r="CT92" s="84"/>
      <c r="CU92" s="84"/>
      <c r="CV92" s="84"/>
      <c r="CW92" s="84"/>
      <c r="CX92" s="84"/>
      <c r="CY92" s="84"/>
      <c r="CZ92" s="84"/>
      <c r="DA92" s="84"/>
      <c r="DB92" s="84"/>
      <c r="DC92" s="84"/>
      <c r="DD92" s="84"/>
      <c r="DE92" s="84"/>
      <c r="DF92" s="84"/>
      <c r="DG92" s="84"/>
      <c r="DH92" s="84"/>
      <c r="DI92" s="84"/>
      <c r="DJ92" s="84"/>
      <c r="DK92" s="84"/>
      <c r="DL92" s="84"/>
      <c r="DM92" s="84"/>
      <c r="DN92" s="84"/>
      <c r="DO92" s="84"/>
      <c r="DP92" s="84"/>
      <c r="DQ92" s="84"/>
      <c r="DR92" s="84"/>
      <c r="DS92" s="84"/>
      <c r="DT92" s="84"/>
      <c r="DU92" s="84"/>
      <c r="DV92" s="84"/>
      <c r="DW92" s="84"/>
      <c r="DX92" s="84"/>
      <c r="DY92" s="84"/>
      <c r="DZ92" s="84"/>
      <c r="EA92" s="84"/>
      <c r="EB92" s="84"/>
      <c r="EC92" s="84"/>
      <c r="ED92" s="84"/>
      <c r="EE92" s="84"/>
      <c r="EF92" s="84"/>
      <c r="EG92" s="84"/>
      <c r="EH92" s="84"/>
      <c r="EI92" s="84"/>
      <c r="EJ92" s="84"/>
      <c r="EK92" s="84"/>
      <c r="EL92" s="84"/>
      <c r="EM92" s="84"/>
      <c r="EN92" s="84"/>
      <c r="EO92" s="84"/>
      <c r="EP92" s="84"/>
      <c r="EQ92" s="84"/>
      <c r="ER92" s="84"/>
      <c r="ES92" s="84"/>
      <c r="ET92" s="84"/>
      <c r="EU92" s="84"/>
      <c r="EV92" s="84"/>
      <c r="EW92" s="84"/>
      <c r="EX92" s="84"/>
      <c r="EY92" s="84"/>
      <c r="EZ92" s="84"/>
      <c r="FA92" s="84"/>
      <c r="FB92" s="84"/>
      <c r="FC92" s="84"/>
      <c r="FD92" s="84"/>
      <c r="FE92" s="84"/>
      <c r="FF92" s="84"/>
      <c r="FG92" s="84"/>
      <c r="FH92" s="84"/>
      <c r="FI92" s="84"/>
      <c r="FJ92" s="84"/>
      <c r="FK92" s="84"/>
      <c r="FL92" s="84"/>
      <c r="FM92" s="84"/>
      <c r="FN92" s="84"/>
      <c r="FO92" s="84"/>
      <c r="FP92" s="84"/>
      <c r="FQ92" s="84"/>
      <c r="FR92" s="84"/>
      <c r="FS92" s="84"/>
      <c r="FT92" s="84"/>
      <c r="FU92" s="84"/>
      <c r="FV92" s="84"/>
      <c r="FW92" s="84"/>
      <c r="FX92" s="84"/>
      <c r="FY92" s="84"/>
      <c r="FZ92" s="84"/>
      <c r="GA92" s="84"/>
      <c r="GB92" s="84"/>
      <c r="GC92" s="84"/>
      <c r="GD92" s="84"/>
      <c r="GE92" s="84"/>
      <c r="GF92" s="84"/>
      <c r="GG92" s="84"/>
      <c r="GH92" s="84"/>
      <c r="GI92" s="84"/>
      <c r="GJ92" s="84"/>
      <c r="GK92" s="84"/>
      <c r="GL92" s="84"/>
      <c r="GM92" s="84"/>
      <c r="GN92" s="84"/>
      <c r="GO92" s="84"/>
      <c r="GP92" s="84"/>
      <c r="GQ92" s="84"/>
      <c r="GR92" s="84"/>
      <c r="GS92" s="84"/>
      <c r="GT92" s="84"/>
      <c r="GU92" s="84"/>
      <c r="GV92" s="84"/>
      <c r="GW92" s="84"/>
      <c r="GX92" s="84"/>
      <c r="GY92" s="84"/>
      <c r="GZ92" s="84"/>
      <c r="HA92" s="84"/>
      <c r="HB92" s="84"/>
      <c r="HC92" s="84"/>
      <c r="HD92" s="84"/>
      <c r="HE92" s="84"/>
      <c r="HF92" s="84"/>
      <c r="HG92" s="84"/>
      <c r="HH92" s="84"/>
      <c r="HI92" s="84"/>
      <c r="HJ92" s="84"/>
      <c r="HK92" s="84"/>
      <c r="HL92" s="84"/>
      <c r="HM92" s="84"/>
      <c r="HN92" s="84"/>
      <c r="HO92" s="84"/>
      <c r="HP92" s="84"/>
      <c r="HQ92" s="84"/>
      <c r="HR92" s="84"/>
      <c r="HS92" s="84"/>
      <c r="HT92" s="84"/>
      <c r="HU92" s="84"/>
      <c r="HV92" s="84"/>
      <c r="HW92" s="84"/>
      <c r="HX92" s="84"/>
      <c r="HY92" s="84"/>
      <c r="HZ92" s="84"/>
      <c r="IA92" s="84"/>
      <c r="IB92" s="84"/>
      <c r="IC92" s="84"/>
      <c r="ID92" s="84"/>
      <c r="IE92" s="84"/>
      <c r="IF92" s="84"/>
      <c r="IG92" s="84"/>
      <c r="IH92" s="84"/>
      <c r="II92" s="84"/>
      <c r="IJ92" s="84"/>
      <c r="IK92" s="84"/>
      <c r="IL92" s="84"/>
      <c r="IM92" s="84"/>
      <c r="IN92" s="84"/>
      <c r="IO92" s="84"/>
      <c r="IP92" s="84"/>
      <c r="IQ92" s="84"/>
      <c r="IR92" s="84"/>
      <c r="IS92" s="84"/>
      <c r="IT92" s="84"/>
      <c r="IU92" s="84"/>
      <c r="IV92" s="84"/>
    </row>
    <row r="93" spans="1:256" s="14" customFormat="1" x14ac:dyDescent="0.25">
      <c r="A93" s="45"/>
      <c r="B93" s="43"/>
      <c r="C93" s="83"/>
      <c r="D93" s="97"/>
      <c r="E93" s="45"/>
      <c r="F93" s="68"/>
      <c r="G93" s="160"/>
      <c r="H93" s="68"/>
      <c r="I93" s="114"/>
      <c r="J93" s="68"/>
      <c r="K93" s="160"/>
      <c r="L93" s="68"/>
      <c r="M93" s="115"/>
      <c r="N93" s="121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4"/>
      <c r="BG93" s="84"/>
      <c r="BH93" s="84"/>
      <c r="BI93" s="84"/>
      <c r="BJ93" s="84"/>
      <c r="BK93" s="84"/>
      <c r="BL93" s="84"/>
      <c r="BM93" s="84"/>
      <c r="BN93" s="84"/>
      <c r="BO93" s="84"/>
      <c r="BP93" s="84"/>
      <c r="BQ93" s="84"/>
      <c r="BR93" s="84"/>
      <c r="BS93" s="84"/>
      <c r="BT93" s="84"/>
      <c r="BU93" s="84"/>
      <c r="BV93" s="84"/>
      <c r="BW93" s="84"/>
      <c r="BX93" s="84"/>
      <c r="BY93" s="84"/>
      <c r="BZ93" s="84"/>
      <c r="CA93" s="84"/>
      <c r="CB93" s="84"/>
      <c r="CC93" s="84"/>
      <c r="CD93" s="84"/>
      <c r="CE93" s="84"/>
      <c r="CF93" s="84"/>
      <c r="CG93" s="84"/>
      <c r="CH93" s="84"/>
      <c r="CI93" s="84"/>
      <c r="CJ93" s="84"/>
      <c r="CK93" s="84"/>
      <c r="CL93" s="84"/>
      <c r="CM93" s="84"/>
      <c r="CN93" s="84"/>
      <c r="CO93" s="84"/>
      <c r="CP93" s="84"/>
      <c r="CQ93" s="84"/>
      <c r="CR93" s="84"/>
      <c r="CS93" s="84"/>
      <c r="CT93" s="84"/>
      <c r="CU93" s="84"/>
      <c r="CV93" s="84"/>
      <c r="CW93" s="84"/>
      <c r="CX93" s="84"/>
      <c r="CY93" s="84"/>
      <c r="CZ93" s="84"/>
      <c r="DA93" s="84"/>
      <c r="DB93" s="84"/>
      <c r="DC93" s="84"/>
      <c r="DD93" s="84"/>
      <c r="DE93" s="84"/>
      <c r="DF93" s="84"/>
      <c r="DG93" s="84"/>
      <c r="DH93" s="84"/>
      <c r="DI93" s="84"/>
      <c r="DJ93" s="84"/>
      <c r="DK93" s="84"/>
      <c r="DL93" s="84"/>
      <c r="DM93" s="84"/>
      <c r="DN93" s="84"/>
      <c r="DO93" s="84"/>
      <c r="DP93" s="84"/>
      <c r="DQ93" s="84"/>
      <c r="DR93" s="84"/>
      <c r="DS93" s="84"/>
      <c r="DT93" s="84"/>
      <c r="DU93" s="84"/>
      <c r="DV93" s="84"/>
      <c r="DW93" s="84"/>
      <c r="DX93" s="84"/>
      <c r="DY93" s="84"/>
      <c r="DZ93" s="84"/>
      <c r="EA93" s="84"/>
      <c r="EB93" s="84"/>
      <c r="EC93" s="84"/>
      <c r="ED93" s="84"/>
      <c r="EE93" s="84"/>
      <c r="EF93" s="84"/>
      <c r="EG93" s="84"/>
      <c r="EH93" s="84"/>
      <c r="EI93" s="84"/>
      <c r="EJ93" s="84"/>
      <c r="EK93" s="84"/>
      <c r="EL93" s="84"/>
      <c r="EM93" s="84"/>
      <c r="EN93" s="84"/>
      <c r="EO93" s="84"/>
      <c r="EP93" s="84"/>
      <c r="EQ93" s="84"/>
      <c r="ER93" s="84"/>
      <c r="ES93" s="84"/>
      <c r="ET93" s="84"/>
      <c r="EU93" s="84"/>
      <c r="EV93" s="84"/>
      <c r="EW93" s="84"/>
      <c r="EX93" s="84"/>
      <c r="EY93" s="84"/>
      <c r="EZ93" s="84"/>
      <c r="FA93" s="84"/>
      <c r="FB93" s="84"/>
      <c r="FC93" s="84"/>
      <c r="FD93" s="84"/>
      <c r="FE93" s="84"/>
      <c r="FF93" s="84"/>
      <c r="FG93" s="84"/>
      <c r="FH93" s="84"/>
      <c r="FI93" s="84"/>
      <c r="FJ93" s="84"/>
      <c r="FK93" s="84"/>
      <c r="FL93" s="84"/>
      <c r="FM93" s="84"/>
      <c r="FN93" s="84"/>
      <c r="FO93" s="84"/>
      <c r="FP93" s="84"/>
      <c r="FQ93" s="84"/>
      <c r="FR93" s="84"/>
      <c r="FS93" s="84"/>
      <c r="FT93" s="84"/>
      <c r="FU93" s="84"/>
      <c r="FV93" s="84"/>
      <c r="FW93" s="84"/>
      <c r="FX93" s="84"/>
      <c r="FY93" s="84"/>
      <c r="FZ93" s="84"/>
      <c r="GA93" s="84"/>
      <c r="GB93" s="84"/>
      <c r="GC93" s="84"/>
      <c r="GD93" s="84"/>
      <c r="GE93" s="84"/>
      <c r="GF93" s="84"/>
      <c r="GG93" s="84"/>
      <c r="GH93" s="84"/>
      <c r="GI93" s="84"/>
      <c r="GJ93" s="84"/>
      <c r="GK93" s="84"/>
      <c r="GL93" s="84"/>
      <c r="GM93" s="84"/>
      <c r="GN93" s="84"/>
      <c r="GO93" s="84"/>
      <c r="GP93" s="84"/>
      <c r="GQ93" s="84"/>
      <c r="GR93" s="84"/>
      <c r="GS93" s="84"/>
      <c r="GT93" s="84"/>
      <c r="GU93" s="84"/>
      <c r="GV93" s="84"/>
      <c r="GW93" s="84"/>
      <c r="GX93" s="84"/>
      <c r="GY93" s="84"/>
      <c r="GZ93" s="84"/>
      <c r="HA93" s="84"/>
      <c r="HB93" s="84"/>
      <c r="HC93" s="84"/>
      <c r="HD93" s="84"/>
      <c r="HE93" s="84"/>
      <c r="HF93" s="84"/>
      <c r="HG93" s="84"/>
      <c r="HH93" s="84"/>
      <c r="HI93" s="84"/>
      <c r="HJ93" s="84"/>
      <c r="HK93" s="84"/>
      <c r="HL93" s="84"/>
      <c r="HM93" s="84"/>
      <c r="HN93" s="84"/>
      <c r="HO93" s="84"/>
      <c r="HP93" s="84"/>
      <c r="HQ93" s="84"/>
      <c r="HR93" s="84"/>
      <c r="HS93" s="84"/>
      <c r="HT93" s="84"/>
      <c r="HU93" s="84"/>
      <c r="HV93" s="84"/>
      <c r="HW93" s="84"/>
      <c r="HX93" s="84"/>
      <c r="HY93" s="84"/>
      <c r="HZ93" s="84"/>
      <c r="IA93" s="84"/>
      <c r="IB93" s="84"/>
      <c r="IC93" s="84"/>
      <c r="ID93" s="84"/>
      <c r="IE93" s="84"/>
      <c r="IF93" s="84"/>
      <c r="IG93" s="84"/>
      <c r="IH93" s="84"/>
      <c r="II93" s="84"/>
      <c r="IJ93" s="84"/>
      <c r="IK93" s="84"/>
      <c r="IL93" s="84"/>
      <c r="IM93" s="84"/>
      <c r="IN93" s="84"/>
      <c r="IO93" s="84"/>
      <c r="IP93" s="84"/>
      <c r="IQ93" s="84"/>
      <c r="IR93" s="84"/>
      <c r="IS93" s="84"/>
      <c r="IT93" s="84"/>
      <c r="IU93" s="84"/>
      <c r="IV93" s="84"/>
    </row>
    <row r="94" spans="1:256" s="14" customFormat="1" outlineLevel="1" x14ac:dyDescent="0.25">
      <c r="A94" s="43" t="s">
        <v>17</v>
      </c>
      <c r="B94" s="43" t="s">
        <v>67</v>
      </c>
      <c r="C94" s="63"/>
      <c r="D94" s="94">
        <v>42825</v>
      </c>
      <c r="E94" s="65"/>
      <c r="F94" s="22">
        <v>7218773.3700000001</v>
      </c>
      <c r="G94" s="160">
        <f t="shared" ref="G94:G97" si="18">H94/F94</f>
        <v>1</v>
      </c>
      <c r="H94" s="22">
        <v>7218773.3700000001</v>
      </c>
      <c r="I94" s="119" t="s">
        <v>68</v>
      </c>
      <c r="J94" s="22">
        <v>8287520.3399999999</v>
      </c>
      <c r="K94" s="160">
        <f t="shared" si="16"/>
        <v>1</v>
      </c>
      <c r="L94" s="22">
        <v>8287520.3399999999</v>
      </c>
      <c r="M94" s="117"/>
      <c r="N94" s="121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/>
      <c r="BO94" s="84"/>
      <c r="BP94" s="84"/>
      <c r="BQ94" s="84"/>
      <c r="BR94" s="84"/>
      <c r="BS94" s="84"/>
      <c r="BT94" s="84"/>
      <c r="BU94" s="84"/>
      <c r="BV94" s="84"/>
      <c r="BW94" s="84"/>
      <c r="BX94" s="84"/>
      <c r="BY94" s="84"/>
      <c r="BZ94" s="84"/>
      <c r="CA94" s="84"/>
      <c r="CB94" s="84"/>
      <c r="CC94" s="84"/>
      <c r="CD94" s="84"/>
      <c r="CE94" s="84"/>
      <c r="CF94" s="84"/>
      <c r="CG94" s="84"/>
      <c r="CH94" s="84"/>
      <c r="CI94" s="84"/>
      <c r="CJ94" s="84"/>
      <c r="CK94" s="84"/>
      <c r="CL94" s="84"/>
      <c r="CM94" s="84"/>
      <c r="CN94" s="84"/>
      <c r="CO94" s="84"/>
      <c r="CP94" s="84"/>
      <c r="CQ94" s="84"/>
      <c r="CR94" s="84"/>
      <c r="CS94" s="84"/>
      <c r="CT94" s="84"/>
      <c r="CU94" s="84"/>
      <c r="CV94" s="84"/>
      <c r="CW94" s="84"/>
      <c r="CX94" s="84"/>
      <c r="CY94" s="84"/>
      <c r="CZ94" s="84"/>
      <c r="DA94" s="84"/>
      <c r="DB94" s="84"/>
      <c r="DC94" s="84"/>
      <c r="DD94" s="84"/>
      <c r="DE94" s="84"/>
      <c r="DF94" s="84"/>
      <c r="DG94" s="84"/>
      <c r="DH94" s="84"/>
      <c r="DI94" s="84"/>
      <c r="DJ94" s="84"/>
      <c r="DK94" s="84"/>
      <c r="DL94" s="84"/>
      <c r="DM94" s="84"/>
      <c r="DN94" s="84"/>
      <c r="DO94" s="84"/>
      <c r="DP94" s="84"/>
      <c r="DQ94" s="84"/>
      <c r="DR94" s="84"/>
      <c r="DS94" s="84"/>
      <c r="DT94" s="84"/>
      <c r="DU94" s="84"/>
      <c r="DV94" s="84"/>
      <c r="DW94" s="84"/>
      <c r="DX94" s="84"/>
      <c r="DY94" s="84"/>
      <c r="DZ94" s="84"/>
      <c r="EA94" s="84"/>
      <c r="EB94" s="84"/>
      <c r="EC94" s="84"/>
      <c r="ED94" s="84"/>
      <c r="EE94" s="84"/>
      <c r="EF94" s="84"/>
      <c r="EG94" s="84"/>
      <c r="EH94" s="84"/>
      <c r="EI94" s="84"/>
      <c r="EJ94" s="84"/>
      <c r="EK94" s="84"/>
      <c r="EL94" s="84"/>
      <c r="EM94" s="84"/>
      <c r="EN94" s="84"/>
      <c r="EO94" s="84"/>
      <c r="EP94" s="84"/>
      <c r="EQ94" s="84"/>
      <c r="ER94" s="84"/>
      <c r="ES94" s="84"/>
      <c r="ET94" s="84"/>
      <c r="EU94" s="84"/>
      <c r="EV94" s="84"/>
      <c r="EW94" s="84"/>
      <c r="EX94" s="84"/>
      <c r="EY94" s="84"/>
      <c r="EZ94" s="84"/>
      <c r="FA94" s="84"/>
      <c r="FB94" s="84"/>
      <c r="FC94" s="84"/>
      <c r="FD94" s="84"/>
      <c r="FE94" s="84"/>
      <c r="FF94" s="84"/>
      <c r="FG94" s="84"/>
      <c r="FH94" s="84"/>
      <c r="FI94" s="84"/>
      <c r="FJ94" s="84"/>
      <c r="FK94" s="84"/>
      <c r="FL94" s="84"/>
      <c r="FM94" s="84"/>
      <c r="FN94" s="84"/>
      <c r="FO94" s="84"/>
      <c r="FP94" s="84"/>
      <c r="FQ94" s="84"/>
      <c r="FR94" s="84"/>
      <c r="FS94" s="84"/>
      <c r="FT94" s="84"/>
      <c r="FU94" s="84"/>
      <c r="FV94" s="84"/>
      <c r="FW94" s="84"/>
      <c r="FX94" s="84"/>
      <c r="FY94" s="84"/>
      <c r="FZ94" s="84"/>
      <c r="GA94" s="84"/>
      <c r="GB94" s="84"/>
      <c r="GC94" s="84"/>
      <c r="GD94" s="84"/>
      <c r="GE94" s="84"/>
      <c r="GF94" s="84"/>
      <c r="GG94" s="84"/>
      <c r="GH94" s="84"/>
      <c r="GI94" s="84"/>
      <c r="GJ94" s="84"/>
      <c r="GK94" s="84"/>
      <c r="GL94" s="84"/>
      <c r="GM94" s="84"/>
      <c r="GN94" s="84"/>
      <c r="GO94" s="84"/>
      <c r="GP94" s="84"/>
      <c r="GQ94" s="84"/>
      <c r="GR94" s="84"/>
      <c r="GS94" s="84"/>
      <c r="GT94" s="84"/>
      <c r="GU94" s="84"/>
      <c r="GV94" s="84"/>
      <c r="GW94" s="84"/>
      <c r="GX94" s="84"/>
      <c r="GY94" s="84"/>
      <c r="GZ94" s="84"/>
      <c r="HA94" s="84"/>
      <c r="HB94" s="84"/>
      <c r="HC94" s="84"/>
      <c r="HD94" s="84"/>
      <c r="HE94" s="84"/>
      <c r="HF94" s="84"/>
      <c r="HG94" s="84"/>
      <c r="HH94" s="84"/>
      <c r="HI94" s="84"/>
      <c r="HJ94" s="84"/>
      <c r="HK94" s="84"/>
      <c r="HL94" s="84"/>
      <c r="HM94" s="84"/>
      <c r="HN94" s="84"/>
      <c r="HO94" s="84"/>
      <c r="HP94" s="84"/>
      <c r="HQ94" s="84"/>
      <c r="HR94" s="84"/>
      <c r="HS94" s="84"/>
      <c r="HT94" s="84"/>
      <c r="HU94" s="84"/>
      <c r="HV94" s="84"/>
      <c r="HW94" s="84"/>
      <c r="HX94" s="84"/>
      <c r="HY94" s="84"/>
      <c r="HZ94" s="84"/>
      <c r="IA94" s="84"/>
      <c r="IB94" s="84"/>
      <c r="IC94" s="84"/>
      <c r="ID94" s="84"/>
      <c r="IE94" s="84"/>
      <c r="IF94" s="84"/>
      <c r="IG94" s="84"/>
      <c r="IH94" s="84"/>
      <c r="II94" s="84"/>
      <c r="IJ94" s="84"/>
      <c r="IK94" s="84"/>
      <c r="IL94" s="84"/>
      <c r="IM94" s="84"/>
      <c r="IN94" s="84"/>
      <c r="IO94" s="84"/>
      <c r="IP94" s="84"/>
      <c r="IQ94" s="84"/>
      <c r="IR94" s="84"/>
      <c r="IS94" s="84"/>
      <c r="IT94" s="84"/>
      <c r="IU94" s="84"/>
      <c r="IV94" s="84"/>
    </row>
    <row r="95" spans="1:256" s="14" customFormat="1" x14ac:dyDescent="0.25">
      <c r="A95" s="43"/>
      <c r="B95" s="43"/>
      <c r="C95" s="63"/>
      <c r="D95" s="98"/>
      <c r="E95" s="43"/>
      <c r="F95" s="68">
        <f>SUM(F94:F94)</f>
        <v>7218773.3700000001</v>
      </c>
      <c r="G95" s="160"/>
      <c r="H95" s="68">
        <f>SUM(H94:H94)</f>
        <v>7218773.3700000001</v>
      </c>
      <c r="I95" s="114"/>
      <c r="J95" s="68">
        <f>SUM(J94:J94)</f>
        <v>8287520.3399999999</v>
      </c>
      <c r="K95" s="160"/>
      <c r="L95" s="68">
        <f>SUM(L94:L94)</f>
        <v>8287520.3399999999</v>
      </c>
      <c r="M95" s="115"/>
      <c r="N95" s="121">
        <f>SUM(L95-H95)</f>
        <v>1068746.9699999997</v>
      </c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  <c r="BH95" s="84"/>
      <c r="BI95" s="84"/>
      <c r="BJ95" s="84"/>
      <c r="BK95" s="84"/>
      <c r="BL95" s="84"/>
      <c r="BM95" s="84"/>
      <c r="BN95" s="84"/>
      <c r="BO95" s="84"/>
      <c r="BP95" s="84"/>
      <c r="BQ95" s="84"/>
      <c r="BR95" s="84"/>
      <c r="BS95" s="84"/>
      <c r="BT95" s="84"/>
      <c r="BU95" s="84"/>
      <c r="BV95" s="84"/>
      <c r="BW95" s="84"/>
      <c r="BX95" s="84"/>
      <c r="BY95" s="84"/>
      <c r="BZ95" s="84"/>
      <c r="CA95" s="84"/>
      <c r="CB95" s="84"/>
      <c r="CC95" s="84"/>
      <c r="CD95" s="84"/>
      <c r="CE95" s="84"/>
      <c r="CF95" s="84"/>
      <c r="CG95" s="84"/>
      <c r="CH95" s="84"/>
      <c r="CI95" s="84"/>
      <c r="CJ95" s="84"/>
      <c r="CK95" s="84"/>
      <c r="CL95" s="84"/>
      <c r="CM95" s="84"/>
      <c r="CN95" s="84"/>
      <c r="CO95" s="84"/>
      <c r="CP95" s="84"/>
      <c r="CQ95" s="84"/>
      <c r="CR95" s="84"/>
      <c r="CS95" s="84"/>
      <c r="CT95" s="84"/>
      <c r="CU95" s="84"/>
      <c r="CV95" s="84"/>
      <c r="CW95" s="84"/>
      <c r="CX95" s="84"/>
      <c r="CY95" s="84"/>
      <c r="CZ95" s="84"/>
      <c r="DA95" s="84"/>
      <c r="DB95" s="84"/>
      <c r="DC95" s="84"/>
      <c r="DD95" s="84"/>
      <c r="DE95" s="84"/>
      <c r="DF95" s="84"/>
      <c r="DG95" s="84"/>
      <c r="DH95" s="84"/>
      <c r="DI95" s="84"/>
      <c r="DJ95" s="84"/>
      <c r="DK95" s="84"/>
      <c r="DL95" s="84"/>
      <c r="DM95" s="84"/>
      <c r="DN95" s="84"/>
      <c r="DO95" s="84"/>
      <c r="DP95" s="84"/>
      <c r="DQ95" s="84"/>
      <c r="DR95" s="84"/>
      <c r="DS95" s="84"/>
      <c r="DT95" s="84"/>
      <c r="DU95" s="84"/>
      <c r="DV95" s="84"/>
      <c r="DW95" s="84"/>
      <c r="DX95" s="84"/>
      <c r="DY95" s="84"/>
      <c r="DZ95" s="84"/>
      <c r="EA95" s="84"/>
      <c r="EB95" s="84"/>
      <c r="EC95" s="84"/>
      <c r="ED95" s="84"/>
      <c r="EE95" s="84"/>
      <c r="EF95" s="84"/>
      <c r="EG95" s="84"/>
      <c r="EH95" s="84"/>
      <c r="EI95" s="84"/>
      <c r="EJ95" s="84"/>
      <c r="EK95" s="84"/>
      <c r="EL95" s="84"/>
      <c r="EM95" s="84"/>
      <c r="EN95" s="84"/>
      <c r="EO95" s="84"/>
      <c r="EP95" s="84"/>
      <c r="EQ95" s="84"/>
      <c r="ER95" s="84"/>
      <c r="ES95" s="84"/>
      <c r="ET95" s="84"/>
      <c r="EU95" s="84"/>
      <c r="EV95" s="84"/>
      <c r="EW95" s="84"/>
      <c r="EX95" s="84"/>
      <c r="EY95" s="84"/>
      <c r="EZ95" s="84"/>
      <c r="FA95" s="84"/>
      <c r="FB95" s="84"/>
      <c r="FC95" s="84"/>
      <c r="FD95" s="84"/>
      <c r="FE95" s="84"/>
      <c r="FF95" s="84"/>
      <c r="FG95" s="84"/>
      <c r="FH95" s="84"/>
      <c r="FI95" s="84"/>
      <c r="FJ95" s="84"/>
      <c r="FK95" s="84"/>
      <c r="FL95" s="84"/>
      <c r="FM95" s="84"/>
      <c r="FN95" s="84"/>
      <c r="FO95" s="84"/>
      <c r="FP95" s="84"/>
      <c r="FQ95" s="84"/>
      <c r="FR95" s="84"/>
      <c r="FS95" s="84"/>
      <c r="FT95" s="84"/>
      <c r="FU95" s="84"/>
      <c r="FV95" s="84"/>
      <c r="FW95" s="84"/>
      <c r="FX95" s="84"/>
      <c r="FY95" s="84"/>
      <c r="FZ95" s="84"/>
      <c r="GA95" s="84"/>
      <c r="GB95" s="84"/>
      <c r="GC95" s="84"/>
      <c r="GD95" s="84"/>
      <c r="GE95" s="84"/>
      <c r="GF95" s="84"/>
      <c r="GG95" s="84"/>
      <c r="GH95" s="84"/>
      <c r="GI95" s="84"/>
      <c r="GJ95" s="84"/>
      <c r="GK95" s="84"/>
      <c r="GL95" s="84"/>
      <c r="GM95" s="84"/>
      <c r="GN95" s="84"/>
      <c r="GO95" s="84"/>
      <c r="GP95" s="84"/>
      <c r="GQ95" s="84"/>
      <c r="GR95" s="84"/>
      <c r="GS95" s="84"/>
      <c r="GT95" s="84"/>
      <c r="GU95" s="84"/>
      <c r="GV95" s="84"/>
      <c r="GW95" s="84"/>
      <c r="GX95" s="84"/>
      <c r="GY95" s="84"/>
      <c r="GZ95" s="84"/>
      <c r="HA95" s="84"/>
      <c r="HB95" s="84"/>
      <c r="HC95" s="84"/>
      <c r="HD95" s="84"/>
      <c r="HE95" s="84"/>
      <c r="HF95" s="84"/>
      <c r="HG95" s="84"/>
      <c r="HH95" s="84"/>
      <c r="HI95" s="84"/>
      <c r="HJ95" s="84"/>
      <c r="HK95" s="84"/>
      <c r="HL95" s="84"/>
      <c r="HM95" s="84"/>
      <c r="HN95" s="84"/>
      <c r="HO95" s="84"/>
      <c r="HP95" s="84"/>
      <c r="HQ95" s="84"/>
      <c r="HR95" s="84"/>
      <c r="HS95" s="84"/>
      <c r="HT95" s="84"/>
      <c r="HU95" s="84"/>
      <c r="HV95" s="84"/>
      <c r="HW95" s="84"/>
      <c r="HX95" s="84"/>
      <c r="HY95" s="84"/>
      <c r="HZ95" s="84"/>
      <c r="IA95" s="84"/>
      <c r="IB95" s="84"/>
      <c r="IC95" s="84"/>
      <c r="ID95" s="84"/>
      <c r="IE95" s="84"/>
      <c r="IF95" s="84"/>
      <c r="IG95" s="84"/>
      <c r="IH95" s="84"/>
      <c r="II95" s="84"/>
      <c r="IJ95" s="84"/>
      <c r="IK95" s="84"/>
      <c r="IL95" s="84"/>
      <c r="IM95" s="84"/>
      <c r="IN95" s="84"/>
      <c r="IO95" s="84"/>
      <c r="IP95" s="84"/>
      <c r="IQ95" s="84"/>
      <c r="IR95" s="84"/>
      <c r="IS95" s="84"/>
      <c r="IT95" s="84"/>
      <c r="IU95" s="84"/>
      <c r="IV95" s="84"/>
    </row>
    <row r="96" spans="1:256" s="14" customFormat="1" x14ac:dyDescent="0.25">
      <c r="A96" s="43"/>
      <c r="B96" s="43"/>
      <c r="C96" s="63"/>
      <c r="D96" s="94"/>
      <c r="E96" s="43"/>
      <c r="F96" s="22"/>
      <c r="G96" s="160"/>
      <c r="H96" s="22"/>
      <c r="I96" s="119"/>
      <c r="J96" s="22"/>
      <c r="K96" s="160"/>
      <c r="L96" s="22"/>
      <c r="M96" s="117"/>
      <c r="N96" s="121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  <c r="BP96" s="84"/>
      <c r="BQ96" s="84"/>
      <c r="BR96" s="84"/>
      <c r="BS96" s="84"/>
      <c r="BT96" s="84"/>
      <c r="BU96" s="84"/>
      <c r="BV96" s="84"/>
      <c r="BW96" s="84"/>
      <c r="BX96" s="84"/>
      <c r="BY96" s="84"/>
      <c r="BZ96" s="84"/>
      <c r="CA96" s="84"/>
      <c r="CB96" s="84"/>
      <c r="CC96" s="84"/>
      <c r="CD96" s="84"/>
      <c r="CE96" s="84"/>
      <c r="CF96" s="84"/>
      <c r="CG96" s="84"/>
      <c r="CH96" s="84"/>
      <c r="CI96" s="84"/>
      <c r="CJ96" s="84"/>
      <c r="CK96" s="84"/>
      <c r="CL96" s="84"/>
      <c r="CM96" s="84"/>
      <c r="CN96" s="84"/>
      <c r="CO96" s="84"/>
      <c r="CP96" s="84"/>
      <c r="CQ96" s="84"/>
      <c r="CR96" s="84"/>
      <c r="CS96" s="84"/>
      <c r="CT96" s="84"/>
      <c r="CU96" s="84"/>
      <c r="CV96" s="84"/>
      <c r="CW96" s="84"/>
      <c r="CX96" s="84"/>
      <c r="CY96" s="84"/>
      <c r="CZ96" s="84"/>
      <c r="DA96" s="84"/>
      <c r="DB96" s="84"/>
      <c r="DC96" s="84"/>
      <c r="DD96" s="84"/>
      <c r="DE96" s="84"/>
      <c r="DF96" s="84"/>
      <c r="DG96" s="84"/>
      <c r="DH96" s="84"/>
      <c r="DI96" s="84"/>
      <c r="DJ96" s="84"/>
      <c r="DK96" s="84"/>
      <c r="DL96" s="84"/>
      <c r="DM96" s="84"/>
      <c r="DN96" s="84"/>
      <c r="DO96" s="84"/>
      <c r="DP96" s="84"/>
      <c r="DQ96" s="84"/>
      <c r="DR96" s="84"/>
      <c r="DS96" s="84"/>
      <c r="DT96" s="84"/>
      <c r="DU96" s="84"/>
      <c r="DV96" s="84"/>
      <c r="DW96" s="84"/>
      <c r="DX96" s="84"/>
      <c r="DY96" s="84"/>
      <c r="DZ96" s="84"/>
      <c r="EA96" s="84"/>
      <c r="EB96" s="84"/>
      <c r="EC96" s="84"/>
      <c r="ED96" s="84"/>
      <c r="EE96" s="84"/>
      <c r="EF96" s="84"/>
      <c r="EG96" s="84"/>
      <c r="EH96" s="84"/>
      <c r="EI96" s="84"/>
      <c r="EJ96" s="84"/>
      <c r="EK96" s="84"/>
      <c r="EL96" s="84"/>
      <c r="EM96" s="84"/>
      <c r="EN96" s="84"/>
      <c r="EO96" s="84"/>
      <c r="EP96" s="84"/>
      <c r="EQ96" s="84"/>
      <c r="ER96" s="84"/>
      <c r="ES96" s="84"/>
      <c r="ET96" s="84"/>
      <c r="EU96" s="84"/>
      <c r="EV96" s="84"/>
      <c r="EW96" s="84"/>
      <c r="EX96" s="84"/>
      <c r="EY96" s="84"/>
      <c r="EZ96" s="84"/>
      <c r="FA96" s="84"/>
      <c r="FB96" s="84"/>
      <c r="FC96" s="84"/>
      <c r="FD96" s="84"/>
      <c r="FE96" s="84"/>
      <c r="FF96" s="84"/>
      <c r="FG96" s="84"/>
      <c r="FH96" s="84"/>
      <c r="FI96" s="84"/>
      <c r="FJ96" s="84"/>
      <c r="FK96" s="84"/>
      <c r="FL96" s="84"/>
      <c r="FM96" s="84"/>
      <c r="FN96" s="84"/>
      <c r="FO96" s="84"/>
      <c r="FP96" s="84"/>
      <c r="FQ96" s="84"/>
      <c r="FR96" s="84"/>
      <c r="FS96" s="84"/>
      <c r="FT96" s="84"/>
      <c r="FU96" s="84"/>
      <c r="FV96" s="84"/>
      <c r="FW96" s="84"/>
      <c r="FX96" s="84"/>
      <c r="FY96" s="84"/>
      <c r="FZ96" s="84"/>
      <c r="GA96" s="84"/>
      <c r="GB96" s="84"/>
      <c r="GC96" s="84"/>
      <c r="GD96" s="84"/>
      <c r="GE96" s="84"/>
      <c r="GF96" s="84"/>
      <c r="GG96" s="84"/>
      <c r="GH96" s="84"/>
      <c r="GI96" s="84"/>
      <c r="GJ96" s="84"/>
      <c r="GK96" s="84"/>
      <c r="GL96" s="84"/>
      <c r="GM96" s="84"/>
      <c r="GN96" s="84"/>
      <c r="GO96" s="84"/>
      <c r="GP96" s="84"/>
      <c r="GQ96" s="84"/>
      <c r="GR96" s="84"/>
      <c r="GS96" s="84"/>
      <c r="GT96" s="84"/>
      <c r="GU96" s="84"/>
      <c r="GV96" s="84"/>
      <c r="GW96" s="84"/>
      <c r="GX96" s="84"/>
      <c r="GY96" s="84"/>
      <c r="GZ96" s="84"/>
      <c r="HA96" s="84"/>
      <c r="HB96" s="84"/>
      <c r="HC96" s="84"/>
      <c r="HD96" s="84"/>
      <c r="HE96" s="84"/>
      <c r="HF96" s="84"/>
      <c r="HG96" s="84"/>
      <c r="HH96" s="84"/>
      <c r="HI96" s="84"/>
      <c r="HJ96" s="84"/>
      <c r="HK96" s="84"/>
      <c r="HL96" s="84"/>
      <c r="HM96" s="84"/>
      <c r="HN96" s="84"/>
      <c r="HO96" s="84"/>
      <c r="HP96" s="84"/>
      <c r="HQ96" s="84"/>
      <c r="HR96" s="84"/>
      <c r="HS96" s="84"/>
      <c r="HT96" s="84"/>
      <c r="HU96" s="84"/>
      <c r="HV96" s="84"/>
      <c r="HW96" s="84"/>
      <c r="HX96" s="84"/>
      <c r="HY96" s="84"/>
      <c r="HZ96" s="84"/>
      <c r="IA96" s="84"/>
      <c r="IB96" s="84"/>
      <c r="IC96" s="84"/>
      <c r="ID96" s="84"/>
      <c r="IE96" s="84"/>
      <c r="IF96" s="84"/>
      <c r="IG96" s="84"/>
      <c r="IH96" s="84"/>
      <c r="II96" s="84"/>
      <c r="IJ96" s="84"/>
      <c r="IK96" s="84"/>
      <c r="IL96" s="84"/>
      <c r="IM96" s="84"/>
      <c r="IN96" s="84"/>
      <c r="IO96" s="84"/>
      <c r="IP96" s="84"/>
      <c r="IQ96" s="84"/>
      <c r="IR96" s="84"/>
      <c r="IS96" s="84"/>
      <c r="IT96" s="84"/>
      <c r="IU96" s="84"/>
      <c r="IV96" s="84"/>
    </row>
    <row r="97" spans="1:256" s="124" customFormat="1" ht="13.8" thickBot="1" x14ac:dyDescent="0.3">
      <c r="A97" s="123" t="s">
        <v>71</v>
      </c>
      <c r="B97" s="130"/>
      <c r="C97" s="125"/>
      <c r="D97" s="126"/>
      <c r="F97" s="208">
        <f>SUM(F36+F46+F49+F52+F56+F60+F63+F66+F69+F72+F75+F89+F92+F95)</f>
        <v>51192660.309999995</v>
      </c>
      <c r="G97" s="211"/>
      <c r="H97" s="209">
        <f>+SUM(H36+H46+H49+H52+H56+H60+H63+H66+H69+H72+H75+H89+H92+H95)</f>
        <v>51194384.669999994</v>
      </c>
      <c r="I97" s="210"/>
      <c r="J97" s="208">
        <v>111309154.58</v>
      </c>
      <c r="K97" s="211"/>
      <c r="L97" s="209">
        <v>111294306.61</v>
      </c>
      <c r="M97" s="212"/>
      <c r="N97" s="243">
        <f t="shared" ref="N96:N97" si="19">SUM(L97-H97)</f>
        <v>60099921.940000005</v>
      </c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29"/>
      <c r="BC97" s="129"/>
      <c r="BD97" s="129"/>
      <c r="BE97" s="129"/>
      <c r="BF97" s="129"/>
      <c r="BG97" s="129"/>
      <c r="BH97" s="129"/>
      <c r="BI97" s="129"/>
      <c r="BJ97" s="129"/>
      <c r="BK97" s="129"/>
      <c r="BL97" s="129"/>
      <c r="BM97" s="129"/>
      <c r="BN97" s="129"/>
      <c r="BO97" s="129"/>
      <c r="BP97" s="129"/>
      <c r="BQ97" s="129"/>
      <c r="BR97" s="129"/>
      <c r="BS97" s="129"/>
      <c r="BT97" s="129"/>
      <c r="BU97" s="129"/>
      <c r="BV97" s="129"/>
      <c r="BW97" s="129"/>
      <c r="BX97" s="129"/>
      <c r="BY97" s="129"/>
      <c r="BZ97" s="129"/>
      <c r="CA97" s="129"/>
      <c r="CB97" s="129"/>
      <c r="CC97" s="129"/>
      <c r="CD97" s="129"/>
      <c r="CE97" s="129"/>
      <c r="CF97" s="129"/>
      <c r="CG97" s="129"/>
      <c r="CH97" s="129"/>
      <c r="CI97" s="129"/>
      <c r="CJ97" s="129"/>
      <c r="CK97" s="129"/>
      <c r="CL97" s="129"/>
      <c r="CM97" s="129"/>
      <c r="CN97" s="129"/>
      <c r="CO97" s="129"/>
      <c r="CP97" s="129"/>
      <c r="CQ97" s="129"/>
      <c r="CR97" s="129"/>
      <c r="CS97" s="129"/>
      <c r="CT97" s="129"/>
      <c r="CU97" s="129"/>
      <c r="CV97" s="129"/>
      <c r="CW97" s="129"/>
      <c r="CX97" s="129"/>
      <c r="CY97" s="129"/>
      <c r="CZ97" s="129"/>
      <c r="DA97" s="129"/>
      <c r="DB97" s="129"/>
      <c r="DC97" s="129"/>
      <c r="DD97" s="129"/>
      <c r="DE97" s="129"/>
      <c r="DF97" s="129"/>
      <c r="DG97" s="129"/>
      <c r="DH97" s="129"/>
      <c r="DI97" s="129"/>
      <c r="DJ97" s="129"/>
      <c r="DK97" s="129"/>
      <c r="DL97" s="129"/>
      <c r="DM97" s="129"/>
      <c r="DN97" s="129"/>
      <c r="DO97" s="129"/>
      <c r="DP97" s="129"/>
      <c r="DQ97" s="129"/>
      <c r="DR97" s="129"/>
      <c r="DS97" s="129"/>
      <c r="DT97" s="129"/>
      <c r="DU97" s="129"/>
      <c r="DV97" s="129"/>
      <c r="DW97" s="129"/>
      <c r="DX97" s="129"/>
      <c r="DY97" s="129"/>
      <c r="DZ97" s="129"/>
      <c r="EA97" s="129"/>
      <c r="EB97" s="129"/>
      <c r="EC97" s="129"/>
      <c r="ED97" s="129"/>
      <c r="EE97" s="129"/>
      <c r="EF97" s="129"/>
      <c r="EG97" s="129"/>
      <c r="EH97" s="129"/>
      <c r="EI97" s="129"/>
      <c r="EJ97" s="129"/>
      <c r="EK97" s="129"/>
      <c r="EL97" s="129"/>
      <c r="EM97" s="129"/>
      <c r="EN97" s="129"/>
      <c r="EO97" s="129"/>
      <c r="EP97" s="129"/>
      <c r="EQ97" s="129"/>
      <c r="ER97" s="129"/>
      <c r="ES97" s="129"/>
      <c r="ET97" s="129"/>
      <c r="EU97" s="129"/>
      <c r="EV97" s="129"/>
      <c r="EW97" s="129"/>
      <c r="EX97" s="129"/>
      <c r="EY97" s="129"/>
      <c r="EZ97" s="129"/>
      <c r="FA97" s="129"/>
      <c r="FB97" s="129"/>
      <c r="FC97" s="129"/>
      <c r="FD97" s="129"/>
      <c r="FE97" s="129"/>
      <c r="FF97" s="129"/>
      <c r="FG97" s="129"/>
      <c r="FH97" s="129"/>
      <c r="FI97" s="129"/>
      <c r="FJ97" s="129"/>
      <c r="FK97" s="129"/>
      <c r="FL97" s="129"/>
      <c r="FM97" s="129"/>
      <c r="FN97" s="129"/>
      <c r="FO97" s="129"/>
      <c r="FP97" s="129"/>
      <c r="FQ97" s="129"/>
      <c r="FR97" s="129"/>
      <c r="FS97" s="129"/>
      <c r="FT97" s="129"/>
      <c r="FU97" s="129"/>
      <c r="FV97" s="129"/>
      <c r="FW97" s="129"/>
      <c r="FX97" s="129"/>
      <c r="FY97" s="129"/>
      <c r="FZ97" s="129"/>
      <c r="GA97" s="129"/>
      <c r="GB97" s="129"/>
      <c r="GC97" s="129"/>
      <c r="GD97" s="129"/>
      <c r="GE97" s="129"/>
      <c r="GF97" s="129"/>
      <c r="GG97" s="129"/>
      <c r="GH97" s="129"/>
      <c r="GI97" s="129"/>
      <c r="GJ97" s="129"/>
      <c r="GK97" s="129"/>
      <c r="GL97" s="129"/>
      <c r="GM97" s="129"/>
      <c r="GN97" s="129"/>
      <c r="GO97" s="129"/>
      <c r="GP97" s="129"/>
      <c r="GQ97" s="129"/>
      <c r="GR97" s="129"/>
      <c r="GS97" s="129"/>
      <c r="GT97" s="129"/>
      <c r="GU97" s="129"/>
      <c r="GV97" s="129"/>
      <c r="GW97" s="129"/>
      <c r="GX97" s="129"/>
      <c r="GY97" s="129"/>
      <c r="GZ97" s="129"/>
      <c r="HA97" s="129"/>
      <c r="HB97" s="129"/>
      <c r="HC97" s="129"/>
      <c r="HD97" s="129"/>
      <c r="HE97" s="129"/>
      <c r="HF97" s="129"/>
      <c r="HG97" s="129"/>
      <c r="HH97" s="129"/>
      <c r="HI97" s="129"/>
      <c r="HJ97" s="129"/>
      <c r="HK97" s="129"/>
      <c r="HL97" s="129"/>
      <c r="HM97" s="129"/>
      <c r="HN97" s="129"/>
      <c r="HO97" s="129"/>
      <c r="HP97" s="129"/>
      <c r="HQ97" s="129"/>
      <c r="HR97" s="129"/>
      <c r="HS97" s="129"/>
      <c r="HT97" s="129"/>
      <c r="HU97" s="129"/>
      <c r="HV97" s="129"/>
      <c r="HW97" s="129"/>
      <c r="HX97" s="129"/>
      <c r="HY97" s="129"/>
      <c r="HZ97" s="129"/>
      <c r="IA97" s="129"/>
      <c r="IB97" s="129"/>
      <c r="IC97" s="129"/>
      <c r="ID97" s="129"/>
      <c r="IE97" s="129"/>
      <c r="IF97" s="129"/>
      <c r="IG97" s="129"/>
      <c r="IH97" s="129"/>
      <c r="II97" s="129"/>
      <c r="IJ97" s="129"/>
      <c r="IK97" s="129"/>
      <c r="IL97" s="129"/>
      <c r="IM97" s="129"/>
      <c r="IN97" s="129"/>
      <c r="IO97" s="129"/>
      <c r="IP97" s="129"/>
      <c r="IQ97" s="129"/>
      <c r="IR97" s="129"/>
      <c r="IS97" s="129"/>
      <c r="IT97" s="129"/>
      <c r="IU97" s="129"/>
      <c r="IV97" s="129"/>
    </row>
    <row r="98" spans="1:256" ht="13.8" thickTop="1" x14ac:dyDescent="0.25">
      <c r="A98" s="60" t="s">
        <v>72</v>
      </c>
      <c r="B98" s="72" t="s">
        <v>215</v>
      </c>
      <c r="G98" s="70"/>
      <c r="K98" s="70"/>
      <c r="N98" s="22"/>
    </row>
    <row r="99" spans="1:256" x14ac:dyDescent="0.25">
      <c r="M99" s="64"/>
      <c r="N99" s="22"/>
    </row>
    <row r="100" spans="1:256" x14ac:dyDescent="0.25">
      <c r="N100" s="22"/>
    </row>
    <row r="101" spans="1:256" x14ac:dyDescent="0.25">
      <c r="N101" s="22"/>
    </row>
    <row r="102" spans="1:256" x14ac:dyDescent="0.25">
      <c r="F102" s="127"/>
      <c r="G102" s="128"/>
      <c r="H102" s="127"/>
      <c r="N102" s="22"/>
    </row>
    <row r="103" spans="1:256" x14ac:dyDescent="0.25">
      <c r="N103" s="22"/>
    </row>
    <row r="104" spans="1:256" x14ac:dyDescent="0.25">
      <c r="N104" s="22"/>
    </row>
  </sheetData>
  <sortState ref="K2">
    <sortCondition sortBy="cellColor" ref="K2"/>
  </sortState>
  <phoneticPr fontId="5" type="noConversion"/>
  <printOptions gridLines="1"/>
  <pageMargins left="0.5" right="0" top="0.98402777777777795" bottom="0.75" header="0.5" footer="0.5"/>
  <pageSetup paperSize="5" firstPageNumber="4" orientation="landscape" useFirstPageNumber="1" horizontalDpi="4294967294" verticalDpi="300" r:id="rId1"/>
  <headerFooter alignWithMargins="0">
    <oddHeader>&amp;CMarket Value Comparison</oddHeader>
    <oddFooter>&amp;C&amp;P</oddFooter>
  </headerFooter>
  <rowBreaks count="2" manualBreakCount="2">
    <brk id="38" max="13" man="1"/>
    <brk id="76" max="13" man="1"/>
  </rowBreaks>
  <cellWatches>
    <cellWatch r="J97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topLeftCell="B7" workbookViewId="0">
      <selection activeCell="H32" sqref="H32"/>
    </sheetView>
  </sheetViews>
  <sheetFormatPr defaultRowHeight="13.2" x14ac:dyDescent="0.25"/>
  <cols>
    <col min="1" max="1" width="35.88671875" customWidth="1"/>
    <col min="2" max="2" width="11.33203125" customWidth="1"/>
    <col min="3" max="3" width="13.33203125" customWidth="1"/>
    <col min="4" max="4" width="11.6640625" customWidth="1"/>
    <col min="5" max="5" width="18" customWidth="1"/>
  </cols>
  <sheetData>
    <row r="13" spans="2:5" ht="15.6" x14ac:dyDescent="0.3">
      <c r="B13" s="73"/>
    </row>
    <row r="14" spans="2:5" ht="35.4" x14ac:dyDescent="0.6">
      <c r="B14" s="73"/>
      <c r="E14" s="74" t="s">
        <v>73</v>
      </c>
    </row>
    <row r="17" spans="5:5" ht="17.399999999999999" x14ac:dyDescent="0.3">
      <c r="E17" s="75" t="s">
        <v>74</v>
      </c>
    </row>
    <row r="20" spans="5:5" x14ac:dyDescent="0.25">
      <c r="E20" s="62" t="s">
        <v>75</v>
      </c>
    </row>
    <row r="21" spans="5:5" x14ac:dyDescent="0.25">
      <c r="E21" s="76">
        <v>42825</v>
      </c>
    </row>
    <row r="22" spans="5:5" x14ac:dyDescent="0.25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P25" sqref="P25"/>
    </sheetView>
  </sheetViews>
  <sheetFormatPr defaultRowHeight="13.2" x14ac:dyDescent="0.25"/>
  <cols>
    <col min="7" max="7" width="17.33203125" customWidth="1"/>
  </cols>
  <sheetData>
    <row r="1" spans="3:14" ht="15" x14ac:dyDescent="0.25">
      <c r="C1" s="77" t="s">
        <v>76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3:14" ht="15" x14ac:dyDescent="0.25">
      <c r="C2" s="77" t="s">
        <v>77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3:14" ht="15" x14ac:dyDescent="0.25"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3:14" ht="15" x14ac:dyDescent="0.25">
      <c r="C4" s="77" t="s">
        <v>93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3:14" ht="15" x14ac:dyDescent="0.25">
      <c r="C5" s="77" t="s">
        <v>78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3:14" ht="15" x14ac:dyDescent="0.25">
      <c r="C6" s="77" t="s">
        <v>79</v>
      </c>
      <c r="D6" s="77"/>
      <c r="E6" s="77"/>
      <c r="F6" s="77"/>
      <c r="G6" s="77"/>
      <c r="H6" s="77" t="s">
        <v>80</v>
      </c>
      <c r="I6" s="77"/>
      <c r="J6" s="77"/>
      <c r="K6" s="77"/>
      <c r="L6" s="77"/>
      <c r="M6" s="77"/>
      <c r="N6" s="77"/>
    </row>
    <row r="7" spans="3:14" ht="15" x14ac:dyDescent="0.25"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3:14" ht="15" x14ac:dyDescent="0.25">
      <c r="C8" s="77" t="s">
        <v>81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3:14" ht="16.5" customHeight="1" x14ac:dyDescent="0.25">
      <c r="C9" s="77" t="s">
        <v>82</v>
      </c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3:14" ht="15" x14ac:dyDescent="0.25"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3:14" ht="15" x14ac:dyDescent="0.25"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</row>
    <row r="12" spans="3:14" ht="15" x14ac:dyDescent="0.25"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</row>
    <row r="13" spans="3:14" ht="15" x14ac:dyDescent="0.25"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</row>
    <row r="14" spans="3:14" ht="15" x14ac:dyDescent="0.25"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</row>
    <row r="15" spans="3:14" ht="15" x14ac:dyDescent="0.25">
      <c r="C15" s="78"/>
      <c r="D15" s="78"/>
      <c r="E15" s="78"/>
      <c r="F15" s="78"/>
      <c r="G15" s="77"/>
      <c r="H15" s="77"/>
      <c r="I15" s="78"/>
      <c r="J15" s="78"/>
      <c r="K15" s="78"/>
      <c r="L15" s="78"/>
      <c r="M15" s="77"/>
      <c r="N15" s="77"/>
    </row>
    <row r="16" spans="3:14" ht="15" x14ac:dyDescent="0.25">
      <c r="C16" s="79" t="s">
        <v>86</v>
      </c>
      <c r="D16" s="77" t="s">
        <v>87</v>
      </c>
      <c r="E16" s="77"/>
      <c r="F16" s="77"/>
      <c r="G16" s="77"/>
      <c r="H16" s="77"/>
      <c r="I16" s="77" t="s">
        <v>97</v>
      </c>
      <c r="J16" s="77"/>
      <c r="K16" s="77"/>
      <c r="L16" s="77"/>
      <c r="M16" s="77"/>
      <c r="N16" s="77"/>
    </row>
    <row r="17" spans="3:14" ht="15" x14ac:dyDescent="0.25">
      <c r="C17" s="79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pans="3:14" ht="15" x14ac:dyDescent="0.25">
      <c r="C18" s="79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</row>
    <row r="19" spans="3:14" ht="15" x14ac:dyDescent="0.25"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</row>
    <row r="20" spans="3:14" ht="15" x14ac:dyDescent="0.25">
      <c r="C20" s="78"/>
      <c r="D20" s="78"/>
      <c r="E20" s="78"/>
      <c r="F20" s="78"/>
      <c r="G20" s="77"/>
      <c r="H20" s="77"/>
      <c r="I20" s="78"/>
      <c r="J20" s="78"/>
      <c r="K20" s="78"/>
      <c r="L20" s="78"/>
      <c r="M20" s="77"/>
      <c r="N20" s="77"/>
    </row>
    <row r="21" spans="3:14" ht="15" x14ac:dyDescent="0.25">
      <c r="C21" s="77" t="s">
        <v>83</v>
      </c>
      <c r="D21" s="77"/>
      <c r="E21" s="77"/>
      <c r="F21" s="77"/>
      <c r="G21" s="77"/>
      <c r="H21" s="77"/>
      <c r="I21" s="77" t="s">
        <v>219</v>
      </c>
      <c r="J21" s="77"/>
      <c r="K21" s="77"/>
      <c r="L21" s="77"/>
      <c r="M21" s="77"/>
      <c r="N21" s="77"/>
    </row>
    <row r="22" spans="3:14" ht="15" x14ac:dyDescent="0.25"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</row>
    <row r="23" spans="3:14" ht="15" x14ac:dyDescent="0.25"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</row>
    <row r="24" spans="3:14" ht="15" x14ac:dyDescent="0.25"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</row>
    <row r="25" spans="3:14" ht="15" x14ac:dyDescent="0.25"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</row>
    <row r="26" spans="3:14" ht="15" x14ac:dyDescent="0.25">
      <c r="C26" s="78"/>
      <c r="D26" s="78"/>
      <c r="E26" s="78"/>
      <c r="F26" s="78"/>
      <c r="G26" s="77"/>
      <c r="H26" s="77"/>
      <c r="I26" s="78"/>
      <c r="J26" s="78"/>
      <c r="K26" s="78"/>
      <c r="L26" s="78"/>
      <c r="M26" s="77"/>
      <c r="N26" s="77"/>
    </row>
    <row r="27" spans="3:14" ht="15" x14ac:dyDescent="0.25">
      <c r="C27" s="77" t="s">
        <v>84</v>
      </c>
      <c r="D27" s="77"/>
      <c r="E27" s="77"/>
      <c r="F27" s="77"/>
      <c r="G27" s="77"/>
      <c r="H27" s="77"/>
      <c r="I27" s="77" t="s">
        <v>94</v>
      </c>
      <c r="J27" s="77"/>
      <c r="K27" s="77"/>
      <c r="L27" s="77"/>
      <c r="M27" s="77"/>
      <c r="N27" s="77"/>
    </row>
    <row r="28" spans="3:14" ht="15" x14ac:dyDescent="0.25"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</row>
    <row r="29" spans="3:14" ht="15" x14ac:dyDescent="0.25"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</row>
    <row r="30" spans="3:14" ht="15" x14ac:dyDescent="0.25">
      <c r="C30" s="77" t="s">
        <v>95</v>
      </c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</row>
    <row r="31" spans="3:14" ht="15" x14ac:dyDescent="0.25">
      <c r="C31" s="77" t="s">
        <v>96</v>
      </c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</row>
    <row r="32" spans="3:14" ht="15" x14ac:dyDescent="0.25"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horizontalDpi="300" verticalDpi="300" r:id="rId1"/>
  <headerFooter alignWithMargins="0"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M17"/>
    </sheetView>
  </sheetViews>
  <sheetFormatPr defaultRowHeight="13.2" x14ac:dyDescent="0.25"/>
  <cols>
    <col min="1" max="1" width="3.88671875" customWidth="1"/>
    <col min="2" max="2" width="17.5546875" customWidth="1"/>
    <col min="3" max="4" width="9.33203125" bestFit="1" customWidth="1"/>
    <col min="5" max="5" width="9.44140625" bestFit="1" customWidth="1"/>
  </cols>
  <sheetData/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Recap Sheet</vt:lpstr>
      <vt:lpstr>Report</vt:lpstr>
      <vt:lpstr>Market Comp</vt:lpstr>
      <vt:lpstr>Cover</vt:lpstr>
      <vt:lpstr>Gov Code</vt:lpstr>
      <vt:lpstr>Notes</vt:lpstr>
      <vt:lpstr>Sheet1</vt:lpstr>
      <vt:lpstr>'Market Comp'!Print_Area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2017-04-27T20:56:50Z</cp:lastPrinted>
  <dcterms:created xsi:type="dcterms:W3CDTF">2010-07-30T14:08:17Z</dcterms:created>
  <dcterms:modified xsi:type="dcterms:W3CDTF">2017-04-27T20:57:56Z</dcterms:modified>
</cp:coreProperties>
</file>