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20" windowWidth="4776" windowHeight="2892" tabRatio="272" activeTab="3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2">'Market Comp'!$A$1:$N$93</definedName>
    <definedName name="_xlnm.Print_Area" localSheetId="1">Report!$A$2:$L$90</definedName>
  </definedNames>
  <calcPr calcId="145621"/>
</workbook>
</file>

<file path=xl/calcChain.xml><?xml version="1.0" encoding="utf-8"?>
<calcChain xmlns="http://schemas.openxmlformats.org/spreadsheetml/2006/main">
  <c r="G33" i="3" l="1"/>
  <c r="L10" i="1" l="1"/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88" i="3"/>
  <c r="L85" i="3"/>
  <c r="L82" i="3"/>
  <c r="L74" i="3"/>
  <c r="L71" i="3"/>
  <c r="L68" i="3"/>
  <c r="L65" i="3"/>
  <c r="L62" i="3"/>
  <c r="L59" i="3"/>
  <c r="L55" i="3"/>
  <c r="L51" i="3"/>
  <c r="L48" i="3"/>
  <c r="L45" i="3"/>
  <c r="K20" i="3" l="1"/>
  <c r="K13" i="3"/>
  <c r="H88" i="3" l="1"/>
  <c r="F88" i="3"/>
  <c r="G87" i="3"/>
  <c r="H85" i="3"/>
  <c r="F85" i="3"/>
  <c r="G84" i="3"/>
  <c r="H82" i="3"/>
  <c r="F82" i="3"/>
  <c r="G81" i="3"/>
  <c r="H74" i="3"/>
  <c r="F74" i="3"/>
  <c r="G73" i="3"/>
  <c r="H71" i="3"/>
  <c r="F71" i="3"/>
  <c r="G70" i="3"/>
  <c r="H68" i="3"/>
  <c r="F68" i="3"/>
  <c r="G67" i="3"/>
  <c r="H65" i="3"/>
  <c r="F65" i="3"/>
  <c r="G64" i="3"/>
  <c r="H62" i="3"/>
  <c r="F62" i="3"/>
  <c r="G61" i="3"/>
  <c r="H59" i="3"/>
  <c r="F59" i="3"/>
  <c r="G58" i="3"/>
  <c r="G57" i="3"/>
  <c r="H55" i="3"/>
  <c r="F55" i="3"/>
  <c r="G54" i="3"/>
  <c r="G53" i="3"/>
  <c r="H51" i="3"/>
  <c r="F51" i="3"/>
  <c r="G50" i="3"/>
  <c r="H48" i="3"/>
  <c r="F48" i="3"/>
  <c r="G47" i="3"/>
  <c r="H45" i="3"/>
  <c r="F45" i="3"/>
  <c r="G44" i="3"/>
  <c r="H35" i="3"/>
  <c r="F35" i="3"/>
  <c r="G34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J86" i="2"/>
  <c r="G86" i="2"/>
  <c r="L84" i="2" l="1"/>
  <c r="L85" i="2"/>
  <c r="H86" i="2" l="1"/>
  <c r="L40" i="2"/>
  <c r="L41" i="2"/>
  <c r="L47" i="2"/>
  <c r="L48" i="2"/>
  <c r="L50" i="2"/>
  <c r="L52" i="2"/>
  <c r="E25" i="1" l="1"/>
  <c r="D25" i="1"/>
  <c r="C25" i="1"/>
  <c r="B25" i="1"/>
  <c r="K28" i="3"/>
  <c r="F25" i="1" l="1"/>
  <c r="L88" i="2"/>
  <c r="L66" i="2"/>
  <c r="L68" i="2"/>
  <c r="L69" i="2"/>
  <c r="L71" i="2"/>
  <c r="L72" i="2"/>
  <c r="L73" i="2"/>
  <c r="L74" i="2"/>
  <c r="L75" i="2"/>
  <c r="L79" i="2"/>
  <c r="L81" i="2"/>
  <c r="L82" i="2"/>
  <c r="L65" i="2"/>
  <c r="L64" i="2"/>
  <c r="L58" i="2"/>
  <c r="L60" i="2"/>
  <c r="L62" i="2"/>
  <c r="L56" i="2"/>
  <c r="L36" i="2"/>
  <c r="L38" i="2"/>
  <c r="L34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5" i="2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K44" i="3"/>
  <c r="K47" i="3"/>
  <c r="K50" i="3"/>
  <c r="K53" i="3"/>
  <c r="K54" i="3"/>
  <c r="K57" i="3"/>
  <c r="K58" i="3"/>
  <c r="K61" i="3"/>
  <c r="K64" i="3"/>
  <c r="K67" i="3"/>
  <c r="K70" i="3"/>
  <c r="K73" i="3"/>
  <c r="K81" i="3"/>
  <c r="K84" i="3"/>
  <c r="K87" i="3"/>
  <c r="K8" i="3"/>
  <c r="K9" i="3"/>
  <c r="K10" i="3"/>
  <c r="K7" i="3"/>
  <c r="K11" i="3"/>
  <c r="K12" i="3"/>
  <c r="K14" i="3"/>
  <c r="K15" i="3"/>
  <c r="K16" i="3"/>
  <c r="K17" i="3"/>
  <c r="K18" i="3"/>
  <c r="K19" i="3"/>
  <c r="K21" i="3"/>
  <c r="K22" i="3"/>
  <c r="K23" i="3"/>
  <c r="K24" i="3"/>
  <c r="K25" i="3"/>
  <c r="K26" i="3"/>
  <c r="K27" i="3"/>
  <c r="K29" i="3"/>
  <c r="K30" i="3"/>
  <c r="K31" i="3"/>
  <c r="K32" i="3"/>
  <c r="K34" i="3"/>
  <c r="J55" i="3"/>
  <c r="J59" i="3"/>
  <c r="L35" i="3"/>
  <c r="J35" i="3"/>
  <c r="J62" i="3"/>
  <c r="N35" i="3" l="1"/>
  <c r="N90" i="3" s="1"/>
  <c r="L90" i="3"/>
  <c r="J32" i="2"/>
  <c r="L32" i="2" s="1"/>
  <c r="B19" i="2"/>
  <c r="I86" i="2" l="1"/>
  <c r="H32" i="2" l="1"/>
  <c r="G32" i="2" l="1"/>
  <c r="B21" i="2" l="1"/>
  <c r="L86" i="2" l="1"/>
  <c r="I32" i="2" l="1"/>
  <c r="H25" i="1" l="1"/>
  <c r="H27" i="1" s="1"/>
  <c r="J51" i="3" l="1"/>
  <c r="J48" i="3"/>
  <c r="J45" i="3"/>
  <c r="J65" i="3"/>
  <c r="N55" i="3" l="1"/>
  <c r="N45" i="3"/>
  <c r="N51" i="3"/>
  <c r="N48" i="3"/>
  <c r="I25" i="1" l="1"/>
  <c r="I27" i="1" s="1"/>
  <c r="K64" i="2" l="1"/>
  <c r="J25" i="1" l="1"/>
  <c r="J27" i="1" s="1"/>
  <c r="N62" i="3" l="1"/>
  <c r="N65" i="3"/>
  <c r="G22" i="1"/>
  <c r="G21" i="1"/>
  <c r="G20" i="1"/>
  <c r="G18" i="1"/>
  <c r="G17" i="1"/>
  <c r="G15" i="1"/>
  <c r="G14" i="1"/>
  <c r="G10" i="1"/>
  <c r="K25" i="1"/>
  <c r="J82" i="3"/>
  <c r="J71" i="3"/>
  <c r="J74" i="3"/>
  <c r="J85" i="3"/>
  <c r="J88" i="3"/>
  <c r="N71" i="3"/>
  <c r="N74" i="3"/>
  <c r="N88" i="3"/>
  <c r="J68" i="3"/>
  <c r="G11" i="1"/>
  <c r="G13" i="1"/>
  <c r="G16" i="1"/>
  <c r="G19" i="1"/>
  <c r="G23" i="1"/>
  <c r="L25" i="1" l="1"/>
  <c r="K27" i="1"/>
  <c r="L27" i="1" s="1"/>
  <c r="J90" i="3"/>
  <c r="N68" i="3"/>
  <c r="N85" i="3"/>
  <c r="N82" i="3"/>
  <c r="N59" i="3"/>
  <c r="G25" i="1"/>
</calcChain>
</file>

<file path=xl/sharedStrings.xml><?xml version="1.0" encoding="utf-8"?>
<sst xmlns="http://schemas.openxmlformats.org/spreadsheetml/2006/main" count="431" uniqueCount="222">
  <si>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</si>
  <si>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</si>
  <si>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</si>
  <si>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</si>
  <si>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</si>
  <si>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</si>
  <si>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</si>
  <si>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</si>
  <si>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</si>
  <si>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</si>
  <si>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</si>
  <si>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</si>
  <si>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</si>
  <si>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</si>
  <si>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</si>
  <si>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</si>
  <si>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</si>
  <si>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</si>
  <si>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</si>
  <si>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</si>
  <si>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</si>
  <si>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</si>
  <si>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</si>
  <si>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</si>
  <si>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</si>
  <si>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</si>
  <si>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</si>
  <si>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</si>
  <si>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</si>
  <si>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</si>
  <si>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</si>
  <si>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</si>
  <si>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</si>
  <si>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</si>
  <si>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</si>
  <si>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</si>
  <si>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</si>
  <si>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</si>
  <si>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</si>
  <si>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</si>
  <si>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</si>
  <si>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</si>
  <si>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</si>
  <si>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</si>
  <si>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</si>
  <si>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</si>
  <si>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</si>
  <si>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</si>
  <si>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</si>
  <si>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</si>
  <si>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</si>
  <si>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</si>
  <si>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</si>
  <si>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</si>
  <si>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</si>
  <si>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</si>
  <si>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</si>
  <si>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</si>
  <si>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</si>
  <si>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</si>
  <si>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</si>
  <si>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</si>
  <si>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</si>
  <si>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</si>
  <si>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</si>
  <si>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</si>
  <si>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</si>
  <si>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</si>
  <si>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</si>
  <si>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</si>
  <si>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</si>
  <si>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</si>
  <si>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</si>
  <si>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</si>
  <si>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</si>
  <si>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</si>
  <si>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</si>
  <si>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</si>
  <si>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</si>
  <si>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</si>
  <si>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</si>
  <si>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</si>
  <si>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</si>
  <si>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</si>
  <si>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</si>
  <si>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</si>
  <si>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</si>
  <si>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</si>
  <si>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</si>
  <si>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</si>
  <si>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</si>
  <si>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</si>
  <si>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</si>
  <si>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</si>
  <si>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</si>
  <si>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</si>
  <si>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</si>
  <si>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</si>
  <si>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</si>
  <si>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</si>
  <si>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</si>
  <si>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</si>
  <si>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</si>
  <si>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</si>
  <si>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</si>
  <si>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</si>
  <si>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</si>
  <si>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</si>
  <si>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</si>
  <si>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</si>
  <si>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</si>
  <si>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                                         </t>
  </si>
  <si>
    <t>FFB</t>
  </si>
  <si>
    <t xml:space="preserve">DA Forf </t>
  </si>
  <si>
    <t xml:space="preserve">Errors &amp; Omissions </t>
  </si>
  <si>
    <t xml:space="preserve">    1. First Financial Bank</t>
  </si>
  <si>
    <t xml:space="preserve">       1. First Financial Bank</t>
  </si>
  <si>
    <t>FFB Investmnets</t>
  </si>
  <si>
    <t>23204HCH9</t>
  </si>
  <si>
    <t>RJ Ally BK</t>
  </si>
  <si>
    <t>WF Customers BK</t>
  </si>
  <si>
    <t>882806EJ7</t>
  </si>
  <si>
    <t>32117HAJ4</t>
  </si>
  <si>
    <t>87164DHE3</t>
  </si>
  <si>
    <t>14042E5D8</t>
  </si>
  <si>
    <t>33583CRK7</t>
  </si>
  <si>
    <t>00432KDH3)</t>
  </si>
  <si>
    <t>8/21/02017</t>
  </si>
  <si>
    <t>59774QEW8</t>
  </si>
  <si>
    <t>WF TTU</t>
  </si>
  <si>
    <t>WF FNB Berlin</t>
  </si>
  <si>
    <t>WF Synovus BK</t>
  </si>
  <si>
    <t>WF Capital One NA</t>
  </si>
  <si>
    <t>WF First Niagra Bk</t>
  </si>
  <si>
    <t>WF Access Nat'l</t>
  </si>
  <si>
    <t>00432KDH3</t>
  </si>
  <si>
    <t>WF Midland STS III</t>
  </si>
  <si>
    <t xml:space="preserve"> Comm Corrections</t>
  </si>
  <si>
    <t>023026BX4</t>
  </si>
  <si>
    <t>WF Capital One BK</t>
  </si>
  <si>
    <t xml:space="preserve">WF Amarillo Dev  </t>
  </si>
  <si>
    <t>56108JK34</t>
  </si>
  <si>
    <t>64971MS37</t>
  </si>
  <si>
    <t>04057PJL3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</si>
  <si>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</si>
  <si>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</si>
  <si>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</si>
  <si>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</si>
  <si>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</si>
  <si>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</si>
  <si>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</si>
  <si>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</si>
  <si>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</si>
  <si>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</si>
  <si>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</si>
  <si>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</si>
  <si>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</si>
  <si>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</si>
  <si>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</si>
  <si>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</si>
  <si>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</si>
  <si>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</si>
  <si>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</si>
  <si>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FFB Intr.                                </t>
  </si>
  <si>
    <t xml:space="preserve">           TOTAL                            </t>
  </si>
  <si>
    <t xml:space="preserve">Restricted Fees (JP)               </t>
  </si>
  <si>
    <t>FFIN Operations Checks Fd</t>
  </si>
  <si>
    <t>WF Malayn BK</t>
  </si>
  <si>
    <t>WF NYC Tranl</t>
  </si>
  <si>
    <t>WF AZ State Sch</t>
  </si>
  <si>
    <t>WF BMW NA Salt</t>
  </si>
  <si>
    <t>WF Goldman Sachs</t>
  </si>
  <si>
    <t>RJ Fed Farm Cr</t>
  </si>
  <si>
    <t>WF Israel Dis Bk</t>
  </si>
  <si>
    <t>RJ First Puerto Rico</t>
  </si>
  <si>
    <t>WF Guaranty BK</t>
  </si>
  <si>
    <t>WF Wells Fargo</t>
  </si>
  <si>
    <t>RJ Key BK</t>
  </si>
  <si>
    <t>WF Stearns Bk</t>
  </si>
  <si>
    <t>857894QQ5</t>
  </si>
  <si>
    <t>WF Bk United NA</t>
  </si>
  <si>
    <t xml:space="preserve">FFB          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</si>
  <si>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</si>
  <si>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</si>
  <si>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Coleman Co State     </t>
  </si>
  <si>
    <r>
      <t>WF (Customers BK)</t>
    </r>
    <r>
      <rPr>
        <sz val="7"/>
        <rFont val="Arial"/>
        <family val="2"/>
      </rPr>
      <t xml:space="preserve"> </t>
    </r>
  </si>
  <si>
    <t xml:space="preserve">WF (TTU)                   </t>
  </si>
  <si>
    <t xml:space="preserve">WF (NYC Tranl)         </t>
  </si>
  <si>
    <t xml:space="preserve">WF( FNB Berl)          </t>
  </si>
  <si>
    <t xml:space="preserve">WF (Synovus Bk)      </t>
  </si>
  <si>
    <t>WF (Capital One NA)</t>
  </si>
  <si>
    <t xml:space="preserve">WF (First Niagra Bk) </t>
  </si>
  <si>
    <t xml:space="preserve">WF (Amarillo DEV)   </t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</si>
  <si>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</si>
  <si>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</si>
  <si>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</si>
  <si>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</si>
  <si>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</si>
  <si>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</si>
  <si>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</si>
  <si>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</si>
  <si>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</si>
  <si>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</si>
  <si>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</si>
  <si>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</si>
  <si>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WF (AZ St School)    </t>
  </si>
  <si>
    <r>
      <t xml:space="preserve">WF (Access Nat'l)    </t>
    </r>
    <r>
      <rPr>
        <sz val="7"/>
        <rFont val="Arial"/>
        <family val="2"/>
      </rPr>
      <t xml:space="preserve"> </t>
    </r>
  </si>
  <si>
    <t xml:space="preserve">WF(Midland STSIII)  </t>
  </si>
  <si>
    <t xml:space="preserve">FFB                          </t>
  </si>
  <si>
    <t xml:space="preserve">TexasTerm                 </t>
  </si>
  <si>
    <t xml:space="preserve">TexasTerm                </t>
  </si>
  <si>
    <t xml:space="preserve">FFB                        </t>
  </si>
  <si>
    <t>TexPool Prime</t>
  </si>
  <si>
    <t>Coleman Co State</t>
  </si>
  <si>
    <t>TexasTerm</t>
  </si>
  <si>
    <t xml:space="preserve">Intr. </t>
  </si>
  <si>
    <t>%</t>
  </si>
  <si>
    <t>reporting period</t>
  </si>
  <si>
    <t>TxPool/</t>
  </si>
  <si>
    <t>TxPool/Prime</t>
  </si>
  <si>
    <t>Coleman St/FFIN</t>
  </si>
  <si>
    <t>Elijah Anderson, County 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</si>
</sst>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ont="1" applyFill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2" fontId="3" fillId="0" borderId="0" xfId="1" applyNumberFormat="1" applyFont="1" applyFill="1" applyBorder="1" applyAlignment="1" applyProtection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164" fontId="4" fillId="0" borderId="0" xfId="1" applyFont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0" fontId="2" fillId="7" borderId="0" xfId="0" applyFont="1" applyFill="1" applyAlignment="1">
      <alignment horizontal="center"/>
    </xf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6" xfId="1" applyFont="1" applyFill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14" fillId="8" borderId="0" xfId="1" applyFont="1" applyFill="1" applyBorder="1" applyAlignment="1" applyProtection="1">
      <alignment horizontal="right"/>
    </xf>
    <xf numFmtId="164" fontId="0" fillId="8" borderId="0" xfId="1" applyNumberFormat="1" applyFont="1" applyFill="1" applyBorder="1" applyAlignment="1" applyProtection="1">
      <alignment horizontal="righ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4" fontId="2" fillId="0" borderId="0" xfId="1" applyNumberFormat="1" applyFont="1" applyFill="1" applyBorder="1" applyAlignment="1" applyProtection="1">
      <alignment horizontal="right"/>
    </xf>
    <xf numFmtId="164" fontId="0" fillId="7" borderId="0" xfId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4" fontId="1" fillId="8" borderId="0" xfId="1" applyNumberFormat="1" applyFont="1" applyFill="1" applyBorder="1" applyAlignment="1" applyProtection="1"/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/>
    <xf numFmtId="165" fontId="2" fillId="8" borderId="0" xfId="3" applyFont="1" applyFill="1"/>
    <xf numFmtId="164" fontId="4" fillId="2" borderId="0" xfId="1" applyFont="1" applyFill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164" fontId="4" fillId="0" borderId="6" xfId="1" applyFont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4" fontId="0" fillId="0" borderId="8" xfId="1" applyNumberFormat="1" applyFont="1" applyFill="1" applyBorder="1" applyAlignment="1" applyProtection="1">
      <alignment horizontal="right"/>
    </xf>
    <xf numFmtId="164" fontId="0" fillId="0" borderId="8" xfId="1" applyFont="1" applyFill="1" applyBorder="1" applyAlignment="1" applyProtection="1">
      <alignment horizontal="right"/>
    </xf>
    <xf numFmtId="165" fontId="2" fillId="0" borderId="8" xfId="3" applyFont="1" applyFill="1" applyBorder="1" applyAlignment="1" applyProtection="1"/>
    <xf numFmtId="165" fontId="2" fillId="0" borderId="8" xfId="3" applyFont="1" applyFill="1" applyBorder="1" applyAlignment="1" applyProtection="1">
      <alignment horizontal="right"/>
    </xf>
    <xf numFmtId="165" fontId="2" fillId="0" borderId="4" xfId="3" applyFont="1" applyFill="1" applyBorder="1" applyAlignment="1" applyProtection="1">
      <alignment horizontal="right"/>
    </xf>
    <xf numFmtId="165" fontId="2" fillId="0" borderId="4" xfId="3" applyFont="1" applyFill="1" applyBorder="1" applyAlignment="1" applyProtection="1"/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5" fontId="2" fillId="2" borderId="4" xfId="3" applyFont="1" applyFill="1" applyBorder="1" applyAlignment="1" applyProtection="1">
      <alignment horizontal="center"/>
    </xf>
    <xf numFmtId="4" fontId="15" fillId="0" borderId="3" xfId="1" applyNumberFormat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5" fillId="0" borderId="3" xfId="1" applyFont="1" applyFill="1" applyBorder="1" applyAlignment="1" applyProtection="1">
      <alignment horizontal="center"/>
    </xf>
    <xf numFmtId="164" fontId="4" fillId="0" borderId="0" xfId="1" applyFont="1" applyFill="1" applyBorder="1" applyAlignment="1" applyProtection="1">
      <alignment horizontal="center"/>
    </xf>
    <xf numFmtId="164" fontId="2" fillId="0" borderId="8" xfId="1" applyFont="1" applyFill="1" applyBorder="1" applyAlignment="1" applyProtection="1">
      <alignment horizontal="center"/>
    </xf>
    <xf numFmtId="164" fontId="15" fillId="0" borderId="0" xfId="1" applyFont="1" applyFill="1" applyBorder="1" applyAlignment="1" applyProtection="1">
      <alignment horizontal="center"/>
    </xf>
    <xf numFmtId="164" fontId="15" fillId="0" borderId="3" xfId="1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0" fontId="2" fillId="8" borderId="0" xfId="0" applyFont="1" applyFill="1" applyBorder="1" applyAlignment="1"/>
    <xf numFmtId="170" fontId="3" fillId="0" borderId="0" xfId="0" applyNumberFormat="1" applyFont="1" applyFill="1" applyBorder="1" applyAlignment="1"/>
    <xf numFmtId="164" fontId="5" fillId="0" borderId="9" xfId="1" applyFont="1" applyFill="1" applyBorder="1" applyAlignment="1" applyProtection="1"/>
    <xf numFmtId="164" fontId="5" fillId="0" borderId="9" xfId="1" applyFont="1" applyFill="1" applyBorder="1" applyAlignment="1" applyProtection="1">
      <alignment horizontal="right"/>
    </xf>
    <xf numFmtId="164" fontId="4" fillId="0" borderId="9" xfId="1" applyFont="1" applyFill="1" applyBorder="1" applyAlignment="1" applyProtection="1"/>
    <xf numFmtId="164" fontId="5" fillId="0" borderId="9" xfId="1" applyFont="1" applyFill="1" applyBorder="1" applyAlignment="1" applyProtection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31808"/>
        <c:axId val="89033344"/>
      </c:barChart>
      <c:catAx>
        <c:axId val="8903180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33344"/>
        <c:crosses val="autoZero"/>
        <c:auto val="1"/>
        <c:lblAlgn val="ctr"/>
        <c:lblOffset val="100"/>
        <c:tickMarkSkip val="1"/>
        <c:noMultiLvlLbl val="0"/>
      </c:catAx>
      <c:valAx>
        <c:axId val="8903334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31808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Sheet'!$H$25:$K$25</c:f>
              <c:numCache>
                <c:formatCode>_(* #,##0.00_);_(* \(#,##0.00\);_(* \-??_);_(@_)</c:formatCode>
                <c:ptCount val="4"/>
                <c:pt idx="0">
                  <c:v>38788590.310000002</c:v>
                </c:pt>
                <c:pt idx="1">
                  <c:v>4475257.3600000003</c:v>
                </c:pt>
                <c:pt idx="2">
                  <c:v>4930537</c:v>
                </c:pt>
                <c:pt idx="3">
                  <c:v>3000000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Sheet'!$B$25:$E$25</c:f>
              <c:numCache>
                <c:formatCode>_(* #,##0.00_);_(* \(#,##0.00\);_(* \-??_);_(@_)</c:formatCode>
                <c:ptCount val="4"/>
                <c:pt idx="0">
                  <c:v>28102073.57</c:v>
                </c:pt>
                <c:pt idx="1">
                  <c:v>4486791.3899999997</c:v>
                </c:pt>
                <c:pt idx="2">
                  <c:v>4956421</c:v>
                </c:pt>
                <c:pt idx="3">
                  <c:v>5505439.5300000003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38100</xdr:rowOff>
    </xdr:from>
    <xdr:to>
      <xdr:col>1</xdr:col>
      <xdr:colOff>0</xdr:colOff>
      <xdr:row>27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27</xdr:row>
      <xdr:rowOff>51435</xdr:rowOff>
    </xdr:from>
    <xdr:to>
      <xdr:col>10</xdr:col>
      <xdr:colOff>228600</xdr:colOff>
      <xdr:row>39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27</xdr:row>
      <xdr:rowOff>60960</xdr:rowOff>
    </xdr:from>
    <xdr:to>
      <xdr:col>10</xdr:col>
      <xdr:colOff>236220</xdr:colOff>
      <xdr:row>39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27</xdr:row>
      <xdr:rowOff>0</xdr:rowOff>
    </xdr:from>
    <xdr:to>
      <xdr:col>4</xdr:col>
      <xdr:colOff>68580</xdr:colOff>
      <xdr:row>39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F27" sqref="F27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3.6640625" style="1" bestFit="1" customWidth="1"/>
    <col min="6" max="6" width="14.6640625" style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3.441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41" customFormat="1" ht="19.2" x14ac:dyDescent="0.35">
      <c r="B5" s="142"/>
      <c r="C5" s="142"/>
      <c r="D5" s="145" t="s">
        <v>108</v>
      </c>
      <c r="E5" s="142"/>
      <c r="F5" s="142"/>
      <c r="G5" s="143"/>
      <c r="H5" s="142"/>
      <c r="I5" s="142"/>
      <c r="J5" s="144" t="s">
        <v>108</v>
      </c>
      <c r="K5" s="142"/>
      <c r="L5" s="142"/>
    </row>
    <row r="6" spans="1:12" s="11" customFormat="1" x14ac:dyDescent="0.25">
      <c r="B6" s="3"/>
      <c r="C6" s="3"/>
      <c r="D6" s="12">
        <v>42522</v>
      </c>
      <c r="E6" s="3"/>
      <c r="F6" s="3"/>
      <c r="G6" s="10"/>
      <c r="H6" s="3"/>
      <c r="I6" s="3"/>
      <c r="J6" s="12">
        <v>42614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37" t="s">
        <v>218</v>
      </c>
      <c r="C8" s="13" t="s">
        <v>1</v>
      </c>
      <c r="D8" s="13" t="s">
        <v>2</v>
      </c>
      <c r="E8" s="3"/>
      <c r="F8" s="3"/>
      <c r="G8" s="10"/>
      <c r="H8" s="137" t="s">
        <v>219</v>
      </c>
      <c r="I8" s="13" t="s">
        <v>1</v>
      </c>
      <c r="J8" s="13" t="s">
        <v>2</v>
      </c>
    </row>
    <row r="9" spans="1:12" s="16" customFormat="1" x14ac:dyDescent="0.25">
      <c r="A9" s="14"/>
      <c r="B9" s="139" t="s">
        <v>109</v>
      </c>
      <c r="C9" s="15" t="s">
        <v>3</v>
      </c>
      <c r="D9" s="15" t="s">
        <v>106</v>
      </c>
      <c r="E9" s="15" t="s">
        <v>4</v>
      </c>
      <c r="F9" s="15" t="s">
        <v>5</v>
      </c>
      <c r="G9" s="10"/>
      <c r="H9" s="139" t="s">
        <v>220</v>
      </c>
      <c r="I9" s="15" t="s">
        <v>3</v>
      </c>
      <c r="J9" s="15" t="s">
        <v>106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36">
        <v>13248772.27</v>
      </c>
      <c r="C10" s="152">
        <v>4486791.3899999997</v>
      </c>
      <c r="D10" s="18">
        <v>4956421</v>
      </c>
      <c r="E10" s="18">
        <v>2499915.63</v>
      </c>
      <c r="F10" s="18">
        <f t="shared" ref="F10:F23" si="0">SUM(B10:E10)</f>
        <v>25191900.289999999</v>
      </c>
      <c r="G10" s="19">
        <f>SUM(C10:F10)</f>
        <v>37135028.310000002</v>
      </c>
      <c r="H10" s="136">
        <v>25714162.859999999</v>
      </c>
      <c r="I10" s="152">
        <v>4475257.3600000003</v>
      </c>
      <c r="J10" s="18">
        <v>4930537</v>
      </c>
      <c r="K10" s="18"/>
      <c r="L10" s="18">
        <f>SUM(H10:K10)</f>
        <v>35119957.219999999</v>
      </c>
    </row>
    <row r="11" spans="1:12" s="17" customFormat="1" x14ac:dyDescent="0.25">
      <c r="A11" s="17" t="s">
        <v>7</v>
      </c>
      <c r="B11" s="18">
        <v>1502638.77</v>
      </c>
      <c r="D11" s="18"/>
      <c r="E11" s="18"/>
      <c r="F11" s="18">
        <f t="shared" si="0"/>
        <v>1502638.77</v>
      </c>
      <c r="G11" s="19">
        <f>SUM(C11:F11)</f>
        <v>1502638.77</v>
      </c>
      <c r="H11" s="18">
        <v>1504387.43</v>
      </c>
      <c r="J11" s="18"/>
      <c r="K11" s="18"/>
      <c r="L11" s="18">
        <f t="shared" ref="L11:L23" si="1">SUM(H11:K11)</f>
        <v>1504387.43</v>
      </c>
    </row>
    <row r="12" spans="1:12" s="17" customFormat="1" x14ac:dyDescent="0.25">
      <c r="A12" s="17" t="s">
        <v>92</v>
      </c>
      <c r="B12" s="18">
        <v>929580.74</v>
      </c>
      <c r="D12" s="18"/>
      <c r="E12" s="18"/>
      <c r="F12" s="18">
        <f t="shared" si="0"/>
        <v>929580.74</v>
      </c>
      <c r="G12" s="19"/>
      <c r="H12" s="18">
        <v>462127.94</v>
      </c>
      <c r="J12" s="18"/>
      <c r="K12" s="18"/>
      <c r="L12" s="18">
        <f t="shared" si="1"/>
        <v>462127.94</v>
      </c>
    </row>
    <row r="13" spans="1:12" s="17" customFormat="1" x14ac:dyDescent="0.25">
      <c r="A13" s="17" t="s">
        <v>8</v>
      </c>
      <c r="B13" s="18">
        <v>12612.48</v>
      </c>
      <c r="D13" s="18"/>
      <c r="E13" s="18"/>
      <c r="F13" s="18">
        <f t="shared" si="0"/>
        <v>12612.48</v>
      </c>
      <c r="G13" s="19">
        <f t="shared" ref="G13:G21" si="2">SUM(C13:F13)</f>
        <v>12612.48</v>
      </c>
      <c r="H13" s="18">
        <v>12627.16</v>
      </c>
      <c r="J13" s="18"/>
      <c r="K13" s="18"/>
      <c r="L13" s="18">
        <f t="shared" si="1"/>
        <v>12627.16</v>
      </c>
    </row>
    <row r="14" spans="1:12" s="17" customFormat="1" x14ac:dyDescent="0.25">
      <c r="A14" s="17" t="s">
        <v>9</v>
      </c>
      <c r="B14" s="20">
        <v>361199.27</v>
      </c>
      <c r="E14" s="20">
        <v>2003682.6</v>
      </c>
      <c r="F14" s="18">
        <f>SUM(B14:E14)</f>
        <v>2364881.87</v>
      </c>
      <c r="G14" s="19">
        <f t="shared" si="2"/>
        <v>4368564.4700000007</v>
      </c>
      <c r="H14" s="20">
        <v>362804.16</v>
      </c>
      <c r="J14" s="20"/>
      <c r="K14" s="18">
        <v>2000000</v>
      </c>
      <c r="L14" s="18">
        <f t="shared" si="1"/>
        <v>2362804.16</v>
      </c>
    </row>
    <row r="15" spans="1:12" s="17" customFormat="1" x14ac:dyDescent="0.25">
      <c r="A15" s="17" t="s">
        <v>10</v>
      </c>
      <c r="B15" s="18">
        <v>626540.46</v>
      </c>
      <c r="E15" s="18">
        <v>1001841.3</v>
      </c>
      <c r="F15" s="18">
        <f>SUM(B15:E15)</f>
        <v>1628381.76</v>
      </c>
      <c r="G15" s="19">
        <f t="shared" si="2"/>
        <v>2630223.06</v>
      </c>
      <c r="H15" s="18">
        <v>515963.2</v>
      </c>
      <c r="J15" s="18"/>
      <c r="K15" s="18">
        <v>1000000</v>
      </c>
      <c r="L15" s="18">
        <f t="shared" si="1"/>
        <v>1515963.2</v>
      </c>
    </row>
    <row r="16" spans="1:12" s="17" customFormat="1" x14ac:dyDescent="0.25">
      <c r="A16" s="17" t="s">
        <v>11</v>
      </c>
      <c r="B16" s="18">
        <v>1174249.8899999999</v>
      </c>
      <c r="D16" s="18"/>
      <c r="E16" s="18"/>
      <c r="F16" s="18">
        <f t="shared" si="0"/>
        <v>1174249.8899999999</v>
      </c>
      <c r="G16" s="19">
        <f t="shared" si="2"/>
        <v>1174249.8899999999</v>
      </c>
      <c r="H16" s="18">
        <v>1134454.8500000001</v>
      </c>
      <c r="J16" s="18"/>
      <c r="K16" s="18"/>
      <c r="L16" s="18">
        <f t="shared" si="1"/>
        <v>1134454.8500000001</v>
      </c>
    </row>
    <row r="17" spans="1:12" s="17" customFormat="1" x14ac:dyDescent="0.25">
      <c r="A17" s="17" t="s">
        <v>12</v>
      </c>
      <c r="B17" s="21">
        <v>66897.440000000002</v>
      </c>
      <c r="D17" s="21"/>
      <c r="E17" s="18"/>
      <c r="F17" s="18">
        <f t="shared" si="0"/>
        <v>66897.440000000002</v>
      </c>
      <c r="G17" s="19">
        <f t="shared" si="2"/>
        <v>66897.440000000002</v>
      </c>
      <c r="H17" s="21">
        <v>69054.789999999994</v>
      </c>
      <c r="J17" s="21"/>
      <c r="K17" s="18"/>
      <c r="L17" s="18">
        <f t="shared" si="1"/>
        <v>69054.789999999994</v>
      </c>
    </row>
    <row r="18" spans="1:12" s="17" customFormat="1" x14ac:dyDescent="0.25">
      <c r="A18" s="17" t="s">
        <v>13</v>
      </c>
      <c r="B18" s="21">
        <v>390880.64</v>
      </c>
      <c r="D18" s="21"/>
      <c r="E18" s="18"/>
      <c r="F18" s="18">
        <f t="shared" si="0"/>
        <v>390880.64</v>
      </c>
      <c r="G18" s="19">
        <f t="shared" si="2"/>
        <v>390880.64</v>
      </c>
      <c r="H18" s="21">
        <v>391700.77</v>
      </c>
      <c r="J18" s="21"/>
      <c r="K18" s="18"/>
      <c r="L18" s="18">
        <f t="shared" si="1"/>
        <v>391700.77</v>
      </c>
    </row>
    <row r="19" spans="1:12" s="17" customFormat="1" x14ac:dyDescent="0.25">
      <c r="A19" s="17" t="s">
        <v>14</v>
      </c>
      <c r="B19" s="18">
        <v>245112.24</v>
      </c>
      <c r="D19" s="18"/>
      <c r="E19" s="18"/>
      <c r="F19" s="18">
        <f t="shared" si="0"/>
        <v>245112.24</v>
      </c>
      <c r="G19" s="19">
        <f t="shared" si="2"/>
        <v>245112.24</v>
      </c>
      <c r="H19" s="18">
        <v>170155.41</v>
      </c>
      <c r="J19" s="18"/>
      <c r="K19" s="18"/>
      <c r="L19" s="18">
        <f t="shared" si="1"/>
        <v>170155.41</v>
      </c>
    </row>
    <row r="20" spans="1:12" s="17" customFormat="1" x14ac:dyDescent="0.25">
      <c r="A20" s="17" t="s">
        <v>15</v>
      </c>
      <c r="B20" s="18">
        <v>723664.82</v>
      </c>
      <c r="D20" s="18"/>
      <c r="E20" s="18"/>
      <c r="F20" s="18">
        <f t="shared" si="0"/>
        <v>723664.82</v>
      </c>
      <c r="G20" s="19">
        <f t="shared" si="2"/>
        <v>723664.82</v>
      </c>
      <c r="H20" s="18">
        <v>277802.44</v>
      </c>
      <c r="J20" s="18"/>
      <c r="K20" s="18"/>
      <c r="L20" s="18">
        <f t="shared" si="1"/>
        <v>277802.44</v>
      </c>
    </row>
    <row r="21" spans="1:12" s="17" customFormat="1" x14ac:dyDescent="0.25">
      <c r="A21" s="17" t="s">
        <v>114</v>
      </c>
      <c r="B21" s="152">
        <v>874287.54</v>
      </c>
      <c r="D21" s="18"/>
      <c r="E21" s="18"/>
      <c r="F21" s="18">
        <f t="shared" si="0"/>
        <v>874287.54</v>
      </c>
      <c r="G21" s="19">
        <f t="shared" si="2"/>
        <v>874287.54</v>
      </c>
      <c r="H21" s="152">
        <v>879900.99</v>
      </c>
      <c r="J21" s="18"/>
      <c r="K21" s="18"/>
      <c r="L21" s="18">
        <f t="shared" si="1"/>
        <v>879900.99</v>
      </c>
    </row>
    <row r="22" spans="1:12" s="17" customFormat="1" x14ac:dyDescent="0.25">
      <c r="A22" s="17" t="s">
        <v>16</v>
      </c>
      <c r="B22" s="18">
        <v>71654.570000000007</v>
      </c>
      <c r="D22" s="18"/>
      <c r="E22" s="18"/>
      <c r="F22" s="18">
        <f t="shared" si="0"/>
        <v>71654.570000000007</v>
      </c>
      <c r="G22" s="19">
        <f>SUM(C22:F22)</f>
        <v>71654.570000000007</v>
      </c>
      <c r="H22" s="18">
        <v>74674.94</v>
      </c>
      <c r="J22" s="18"/>
      <c r="K22" s="18"/>
      <c r="L22" s="18">
        <f t="shared" si="1"/>
        <v>74674.94</v>
      </c>
    </row>
    <row r="23" spans="1:12" s="17" customFormat="1" x14ac:dyDescent="0.25">
      <c r="A23" s="17" t="s">
        <v>17</v>
      </c>
      <c r="B23" s="18">
        <v>7873982.4400000004</v>
      </c>
      <c r="D23" s="18"/>
      <c r="E23" s="18"/>
      <c r="F23" s="18">
        <f t="shared" si="0"/>
        <v>7873982.4400000004</v>
      </c>
      <c r="G23" s="19">
        <f>SUM(C23:F23)</f>
        <v>7873982.4400000004</v>
      </c>
      <c r="H23" s="18">
        <v>7218773.3700000001</v>
      </c>
      <c r="J23" s="18"/>
      <c r="K23" s="18"/>
      <c r="L23" s="18">
        <f t="shared" si="1"/>
        <v>7218773.3700000001</v>
      </c>
    </row>
    <row r="24" spans="1:12" s="14" customFormat="1" x14ac:dyDescent="0.25">
      <c r="B24" s="22"/>
      <c r="D24" s="22"/>
      <c r="E24" s="3"/>
      <c r="F24" s="3"/>
      <c r="G24" s="23"/>
      <c r="H24" s="22"/>
      <c r="J24" s="22"/>
      <c r="K24" s="3"/>
      <c r="L24" s="3"/>
    </row>
    <row r="25" spans="1:12" s="17" customFormat="1" x14ac:dyDescent="0.25">
      <c r="A25" s="24" t="s">
        <v>5</v>
      </c>
      <c r="B25" s="18">
        <f>SUM(B10:B24)</f>
        <v>28102073.57</v>
      </c>
      <c r="C25" s="153">
        <f>SUM(C10:C24)</f>
        <v>4486791.3899999997</v>
      </c>
      <c r="D25" s="18">
        <f>SUM(D10:D23)</f>
        <v>4956421</v>
      </c>
      <c r="E25" s="18">
        <f t="shared" ref="E25" si="3">SUM(E10:E24)</f>
        <v>5505439.5300000003</v>
      </c>
      <c r="F25" s="18">
        <f>SUM(B25:E25)</f>
        <v>43050725.490000002</v>
      </c>
      <c r="G25" s="19">
        <f t="shared" ref="G25:K25" si="4">SUM(G10:G24)</f>
        <v>57069796.670000002</v>
      </c>
      <c r="H25" s="18">
        <f>SUM(H10:H24)</f>
        <v>38788590.310000002</v>
      </c>
      <c r="I25" s="153">
        <f>SUM(I10:I24)</f>
        <v>4475257.3600000003</v>
      </c>
      <c r="J25" s="18">
        <f>SUM(J10:J23)</f>
        <v>4930537</v>
      </c>
      <c r="K25" s="18">
        <f t="shared" si="4"/>
        <v>3000000</v>
      </c>
      <c r="L25" s="18">
        <f>SUM(H25:K25)</f>
        <v>51194384.670000002</v>
      </c>
    </row>
    <row r="26" spans="1:12" x14ac:dyDescent="0.25">
      <c r="B26" s="3"/>
      <c r="C26" s="3"/>
      <c r="D26" s="3"/>
      <c r="E26" s="3"/>
      <c r="F26" s="3"/>
      <c r="G26" s="10"/>
    </row>
    <row r="27" spans="1:12" x14ac:dyDescent="0.25">
      <c r="A27" t="s">
        <v>18</v>
      </c>
      <c r="B27" s="3"/>
      <c r="C27" s="3"/>
      <c r="D27" s="3"/>
      <c r="E27" s="3"/>
      <c r="F27" s="3" t="s">
        <v>0</v>
      </c>
      <c r="G27" s="10"/>
      <c r="H27" s="3">
        <f>SUM(H25-B25)</f>
        <v>10686516.740000002</v>
      </c>
      <c r="I27" s="3">
        <f>SUM(I25-C25)</f>
        <v>-11534.029999999329</v>
      </c>
      <c r="J27" s="3">
        <f>SUM(J25-D25)</f>
        <v>-25884</v>
      </c>
      <c r="K27" s="3">
        <f>SUM(K25-E25)</f>
        <v>-2505439.5300000003</v>
      </c>
      <c r="L27" s="3">
        <f>SUM(H27:K27)</f>
        <v>8143659.1800000025</v>
      </c>
    </row>
    <row r="28" spans="1:12" x14ac:dyDescent="0.25">
      <c r="B28" s="3"/>
      <c r="C28" s="22"/>
      <c r="D28" s="3"/>
      <c r="E28" s="3"/>
      <c r="F28" s="7"/>
      <c r="G28" s="23"/>
      <c r="L28"/>
    </row>
    <row r="29" spans="1:12" x14ac:dyDescent="0.25">
      <c r="B29" s="3"/>
      <c r="C29" s="3"/>
      <c r="D29" s="3"/>
      <c r="E29" s="3"/>
      <c r="F29" s="3"/>
      <c r="G29" s="25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  <c r="K32" s="3" t="s">
        <v>107</v>
      </c>
    </row>
    <row r="33" spans="2:12" x14ac:dyDescent="0.25">
      <c r="B33" s="3"/>
      <c r="C33" s="3"/>
      <c r="D33" s="3"/>
      <c r="E33" s="3" t="s">
        <v>115</v>
      </c>
      <c r="F33" s="3"/>
      <c r="G33" s="25"/>
      <c r="K33" s="3" t="s">
        <v>116</v>
      </c>
    </row>
    <row r="34" spans="2:12" x14ac:dyDescent="0.25">
      <c r="B34" s="3"/>
      <c r="C34" s="3"/>
      <c r="D34" s="3"/>
      <c r="E34" s="3" t="s">
        <v>103</v>
      </c>
      <c r="F34" s="3"/>
      <c r="G34" s="25"/>
      <c r="K34" s="3" t="s">
        <v>100</v>
      </c>
    </row>
    <row r="35" spans="2:12" x14ac:dyDescent="0.25">
      <c r="B35" s="3"/>
      <c r="C35" s="3"/>
      <c r="D35" s="3"/>
      <c r="E35" s="3" t="s">
        <v>104</v>
      </c>
      <c r="F35" s="3"/>
      <c r="G35" s="25"/>
      <c r="K35" s="3" t="s">
        <v>101</v>
      </c>
    </row>
    <row r="36" spans="2:12" x14ac:dyDescent="0.25">
      <c r="B36" s="3"/>
      <c r="C36" s="3"/>
      <c r="D36" s="3"/>
      <c r="E36" s="3" t="s">
        <v>105</v>
      </c>
      <c r="F36" s="3"/>
      <c r="G36" s="25"/>
      <c r="K36" s="3" t="s">
        <v>102</v>
      </c>
    </row>
    <row r="37" spans="2:12" x14ac:dyDescent="0.25">
      <c r="B37" s="3"/>
      <c r="C37" s="3"/>
      <c r="D37" s="3"/>
      <c r="E37" s="3"/>
      <c r="F37" s="3"/>
      <c r="G37" s="25"/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  <c r="L40" s="3" t="s">
        <v>0</v>
      </c>
    </row>
    <row r="41" spans="2:12" x14ac:dyDescent="0.25">
      <c r="B41" s="3"/>
      <c r="C41" s="3"/>
      <c r="D41" s="3"/>
      <c r="E41" s="3"/>
      <c r="F41" s="3"/>
      <c r="L41"/>
    </row>
    <row r="42" spans="2:12" x14ac:dyDescent="0.25">
      <c r="B42" s="3"/>
      <c r="C42" s="3"/>
      <c r="D42" s="3"/>
      <c r="E42" s="3"/>
      <c r="F42" s="3"/>
      <c r="K42"/>
      <c r="L42"/>
    </row>
    <row r="43" spans="2:12" x14ac:dyDescent="0.25">
      <c r="B43" s="3"/>
      <c r="C43" s="3"/>
      <c r="D43" s="3"/>
      <c r="E43" s="3"/>
      <c r="F43" s="3"/>
      <c r="L43"/>
    </row>
    <row r="44" spans="2:12" x14ac:dyDescent="0.25">
      <c r="B44" s="3"/>
      <c r="C44" s="3"/>
      <c r="D44" s="3"/>
      <c r="E44" s="3"/>
      <c r="F44" s="3"/>
    </row>
    <row r="45" spans="2:12" x14ac:dyDescent="0.25">
      <c r="B45" s="3"/>
      <c r="C45" s="3"/>
      <c r="D45" s="3"/>
      <c r="E45" s="3"/>
      <c r="F45" s="3"/>
    </row>
    <row r="46" spans="2:12" x14ac:dyDescent="0.25">
      <c r="F46" s="3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5"/>
  <sheetViews>
    <sheetView showGridLines="0" topLeftCell="D67" zoomScale="120" zoomScaleNormal="120" workbookViewId="0">
      <selection activeCell="Q88" sqref="Q88"/>
    </sheetView>
  </sheetViews>
  <sheetFormatPr defaultRowHeight="13.2" x14ac:dyDescent="0.25"/>
  <cols>
    <col min="1" max="1" width="17.88671875" style="26" customWidth="1"/>
    <col min="2" max="2" width="7.5546875" style="165" bestFit="1" customWidth="1"/>
    <col min="3" max="3" width="20.109375" style="186" customWidth="1"/>
    <col min="4" max="4" width="5.21875" style="203" customWidth="1"/>
    <col min="5" max="5" width="11.109375" style="26" customWidth="1"/>
    <col min="6" max="6" width="13" style="27" customWidth="1"/>
    <col min="7" max="7" width="22.6640625" style="28" customWidth="1"/>
    <col min="8" max="8" width="15.44140625" style="29" customWidth="1"/>
    <col min="9" max="9" width="15.6640625" style="29" customWidth="1"/>
    <col min="10" max="10" width="12" style="132" customWidth="1"/>
    <col min="11" max="11" width="0" style="3" hidden="1" customWidth="1"/>
    <col min="12" max="12" width="15.109375" style="13" bestFit="1" customWidth="1"/>
    <col min="13" max="13" width="12" style="132" customWidth="1"/>
    <col min="14" max="14" width="11.44140625" bestFit="1" customWidth="1"/>
    <col min="15" max="15" width="12" style="132" customWidth="1"/>
  </cols>
  <sheetData>
    <row r="2" spans="1:15" s="42" customFormat="1" x14ac:dyDescent="0.25">
      <c r="B2" s="177"/>
      <c r="C2" s="182"/>
      <c r="D2" s="199"/>
      <c r="F2" s="33"/>
      <c r="G2" s="178"/>
      <c r="H2" s="35"/>
      <c r="I2" s="35"/>
      <c r="J2" s="35" t="s">
        <v>91</v>
      </c>
      <c r="K2" s="176"/>
      <c r="L2" s="31"/>
      <c r="M2" s="31"/>
      <c r="N2" s="102"/>
      <c r="O2" s="35"/>
    </row>
    <row r="3" spans="1:15" x14ac:dyDescent="0.25">
      <c r="A3" s="32" t="s">
        <v>19</v>
      </c>
      <c r="C3" s="183" t="s">
        <v>20</v>
      </c>
      <c r="D3" s="199" t="s">
        <v>215</v>
      </c>
      <c r="E3" s="32" t="s">
        <v>21</v>
      </c>
      <c r="F3" s="33" t="s">
        <v>22</v>
      </c>
      <c r="G3" s="34" t="s">
        <v>23</v>
      </c>
      <c r="H3" s="35" t="s">
        <v>24</v>
      </c>
      <c r="I3" s="35" t="s">
        <v>25</v>
      </c>
      <c r="J3" s="35" t="s">
        <v>26</v>
      </c>
      <c r="K3" s="31" t="s">
        <v>27</v>
      </c>
      <c r="L3" s="31" t="s">
        <v>85</v>
      </c>
      <c r="M3" s="35"/>
      <c r="N3" s="35"/>
      <c r="O3" s="35"/>
    </row>
    <row r="4" spans="1:15" s="16" customFormat="1" x14ac:dyDescent="0.25">
      <c r="A4" s="36"/>
      <c r="B4" s="166"/>
      <c r="C4" s="184" t="s">
        <v>28</v>
      </c>
      <c r="D4" s="200" t="s">
        <v>216</v>
      </c>
      <c r="E4" s="37" t="s">
        <v>29</v>
      </c>
      <c r="F4" s="38" t="s">
        <v>30</v>
      </c>
      <c r="G4" s="39" t="s">
        <v>31</v>
      </c>
      <c r="H4" s="40" t="s">
        <v>32</v>
      </c>
      <c r="I4" s="40" t="s">
        <v>33</v>
      </c>
      <c r="J4" s="40" t="s">
        <v>34</v>
      </c>
      <c r="K4" s="41" t="s">
        <v>35</v>
      </c>
      <c r="L4" s="41" t="s">
        <v>34</v>
      </c>
      <c r="M4" s="40"/>
      <c r="N4" s="40"/>
      <c r="O4" s="40"/>
    </row>
    <row r="5" spans="1:15" ht="12" customHeight="1" x14ac:dyDescent="0.25">
      <c r="A5" s="42" t="s">
        <v>36</v>
      </c>
      <c r="C5" s="185" t="s">
        <v>181</v>
      </c>
      <c r="D5" s="204">
        <v>0.54779999999999995</v>
      </c>
      <c r="F5" s="86">
        <v>42735</v>
      </c>
      <c r="G5" s="30">
        <v>6704140.8399999999</v>
      </c>
      <c r="H5" s="30">
        <v>6704140.8399999999</v>
      </c>
      <c r="I5" s="30">
        <v>6704140.8399999999</v>
      </c>
      <c r="J5" s="149">
        <v>6238.76</v>
      </c>
      <c r="L5" s="179">
        <f>SUM(J5+M5+N5+O5)</f>
        <v>6238.76</v>
      </c>
      <c r="M5" s="149"/>
      <c r="N5" s="149"/>
      <c r="O5" s="149"/>
    </row>
    <row r="6" spans="1:15" ht="12" customHeight="1" x14ac:dyDescent="0.25">
      <c r="A6" s="42"/>
      <c r="C6" s="185" t="s">
        <v>182</v>
      </c>
      <c r="D6" s="204">
        <v>0.45700000000000002</v>
      </c>
      <c r="F6" s="86">
        <v>42735</v>
      </c>
      <c r="G6" s="30">
        <v>800</v>
      </c>
      <c r="H6" s="30">
        <v>800</v>
      </c>
      <c r="I6" s="30">
        <v>800</v>
      </c>
      <c r="J6" s="132">
        <v>718.57</v>
      </c>
      <c r="L6" s="13">
        <f t="shared" ref="L6:L32" si="0">SUM(J6+M6+N6+O6)</f>
        <v>718.57</v>
      </c>
      <c r="N6" s="132"/>
    </row>
    <row r="7" spans="1:15" ht="12" customHeight="1" x14ac:dyDescent="0.25">
      <c r="A7" s="42"/>
      <c r="C7" s="185" t="s">
        <v>183</v>
      </c>
      <c r="D7" s="204">
        <v>0.81479999999999997</v>
      </c>
      <c r="F7" s="86">
        <v>42735</v>
      </c>
      <c r="G7" s="30">
        <v>16000000</v>
      </c>
      <c r="H7" s="30">
        <v>16000000</v>
      </c>
      <c r="I7" s="30">
        <v>16000000</v>
      </c>
      <c r="J7" s="132">
        <v>19575.16</v>
      </c>
      <c r="L7" s="13">
        <f t="shared" si="0"/>
        <v>19575.16</v>
      </c>
      <c r="N7" s="132"/>
    </row>
    <row r="8" spans="1:15" ht="12" customHeight="1" x14ac:dyDescent="0.25">
      <c r="A8" s="42"/>
      <c r="C8" s="185" t="s">
        <v>184</v>
      </c>
      <c r="D8" s="204">
        <v>0.45</v>
      </c>
      <c r="F8" s="86">
        <v>42735</v>
      </c>
      <c r="G8" s="30">
        <v>3009222.02</v>
      </c>
      <c r="H8" s="30">
        <v>3009222.02</v>
      </c>
      <c r="I8" s="30">
        <v>3009222.02</v>
      </c>
      <c r="J8" s="132">
        <v>3410.62</v>
      </c>
      <c r="L8" s="13">
        <f t="shared" si="0"/>
        <v>3410.62</v>
      </c>
      <c r="N8" s="132"/>
    </row>
    <row r="9" spans="1:15" s="87" customFormat="1" x14ac:dyDescent="0.25">
      <c r="B9" s="167"/>
      <c r="C9" s="186" t="s">
        <v>185</v>
      </c>
      <c r="D9" s="205">
        <v>0.85</v>
      </c>
      <c r="E9" s="46" t="s">
        <v>118</v>
      </c>
      <c r="F9" s="86">
        <v>42765</v>
      </c>
      <c r="G9" s="30">
        <v>248000</v>
      </c>
      <c r="H9" s="30">
        <v>248000</v>
      </c>
      <c r="I9" s="28">
        <v>248059.51999999999</v>
      </c>
      <c r="J9" s="132">
        <v>529.20000000000005</v>
      </c>
      <c r="K9" s="3"/>
      <c r="L9" s="13">
        <f t="shared" si="0"/>
        <v>529.20000000000005</v>
      </c>
      <c r="M9" s="132"/>
      <c r="N9" s="132"/>
      <c r="O9" s="132"/>
    </row>
    <row r="10" spans="1:15" ht="12" customHeight="1" x14ac:dyDescent="0.25">
      <c r="A10" s="42"/>
      <c r="C10" s="186" t="s">
        <v>186</v>
      </c>
      <c r="D10" s="201">
        <v>0.91500000000000004</v>
      </c>
      <c r="E10" s="46" t="s">
        <v>121</v>
      </c>
      <c r="F10" s="86">
        <v>42781</v>
      </c>
      <c r="G10" s="30">
        <v>1000000</v>
      </c>
      <c r="H10" s="30">
        <v>1000000</v>
      </c>
      <c r="I10" s="28">
        <v>1000110</v>
      </c>
      <c r="J10" s="132">
        <v>2287.8000000000002</v>
      </c>
      <c r="L10" s="13">
        <f t="shared" si="0"/>
        <v>2287.8000000000002</v>
      </c>
      <c r="N10" s="132"/>
    </row>
    <row r="11" spans="1:15" s="87" customFormat="1" x14ac:dyDescent="0.25">
      <c r="A11" s="147" t="s">
        <v>156</v>
      </c>
      <c r="B11" s="168">
        <v>93.73</v>
      </c>
      <c r="C11" s="188" t="s">
        <v>187</v>
      </c>
      <c r="D11" s="204">
        <v>0.9</v>
      </c>
      <c r="E11" s="138" t="s">
        <v>142</v>
      </c>
      <c r="F11" s="86">
        <v>42856</v>
      </c>
      <c r="G11" s="30">
        <v>2000000</v>
      </c>
      <c r="H11" s="30">
        <v>2091490.22</v>
      </c>
      <c r="I11" s="30">
        <v>2017740</v>
      </c>
      <c r="J11" s="135">
        <v>4640.3999999999996</v>
      </c>
      <c r="K11" s="3"/>
      <c r="L11" s="13">
        <f t="shared" si="0"/>
        <v>4640.3999999999996</v>
      </c>
      <c r="M11" s="135"/>
      <c r="N11" s="135"/>
      <c r="O11" s="135"/>
    </row>
    <row r="12" spans="1:15" ht="12" customHeight="1" x14ac:dyDescent="0.25">
      <c r="A12" s="147" t="s">
        <v>157</v>
      </c>
      <c r="B12" s="168">
        <v>1300.05</v>
      </c>
      <c r="C12" s="186" t="s">
        <v>188</v>
      </c>
      <c r="D12" s="205">
        <v>1</v>
      </c>
      <c r="E12" s="46" t="s">
        <v>122</v>
      </c>
      <c r="F12" s="86">
        <v>42933</v>
      </c>
      <c r="G12" s="30">
        <v>248000</v>
      </c>
      <c r="H12" s="30">
        <v>248000</v>
      </c>
      <c r="I12" s="28">
        <v>248305.04</v>
      </c>
      <c r="J12" s="132">
        <v>632.70000000000005</v>
      </c>
      <c r="L12" s="13">
        <f t="shared" si="0"/>
        <v>632.70000000000005</v>
      </c>
      <c r="N12" s="132"/>
    </row>
    <row r="13" spans="1:15" ht="12" customHeight="1" x14ac:dyDescent="0.25">
      <c r="A13" s="147" t="s">
        <v>158</v>
      </c>
      <c r="B13" s="168">
        <v>26.49</v>
      </c>
      <c r="C13" s="186" t="s">
        <v>189</v>
      </c>
      <c r="D13" s="205">
        <v>1</v>
      </c>
      <c r="E13" s="46" t="s">
        <v>123</v>
      </c>
      <c r="F13" s="86">
        <v>42940</v>
      </c>
      <c r="G13" s="30">
        <v>248000</v>
      </c>
      <c r="H13" s="30">
        <v>248000</v>
      </c>
      <c r="I13" s="28">
        <v>248299.34</v>
      </c>
      <c r="J13" s="132">
        <v>623.70000000000005</v>
      </c>
      <c r="L13" s="13">
        <f t="shared" si="0"/>
        <v>623.70000000000005</v>
      </c>
      <c r="N13" s="132"/>
    </row>
    <row r="14" spans="1:15" ht="12" customHeight="1" x14ac:dyDescent="0.25">
      <c r="A14" s="147" t="s">
        <v>166</v>
      </c>
      <c r="B14" s="168">
        <v>791.51</v>
      </c>
      <c r="C14" s="186" t="s">
        <v>190</v>
      </c>
      <c r="D14" s="205">
        <v>1.1499999999999999</v>
      </c>
      <c r="E14" s="46" t="s">
        <v>124</v>
      </c>
      <c r="F14" s="86">
        <v>42947</v>
      </c>
      <c r="G14" s="30">
        <v>248000</v>
      </c>
      <c r="H14" s="30">
        <v>248000</v>
      </c>
      <c r="I14" s="28">
        <v>248421.35</v>
      </c>
      <c r="J14" s="132">
        <v>719.1</v>
      </c>
      <c r="L14" s="13">
        <f t="shared" si="0"/>
        <v>719.1</v>
      </c>
      <c r="N14" s="132"/>
    </row>
    <row r="15" spans="1:15" ht="12" customHeight="1" x14ac:dyDescent="0.25">
      <c r="A15" s="147" t="s">
        <v>159</v>
      </c>
      <c r="B15" s="168">
        <v>698.23</v>
      </c>
      <c r="C15" s="186" t="s">
        <v>191</v>
      </c>
      <c r="D15" s="205">
        <v>1.1000000000000001</v>
      </c>
      <c r="E15" s="46" t="s">
        <v>125</v>
      </c>
      <c r="F15" s="86">
        <v>42954</v>
      </c>
      <c r="G15" s="30">
        <v>248000</v>
      </c>
      <c r="H15" s="30">
        <v>248000</v>
      </c>
      <c r="I15" s="28">
        <v>248418.62</v>
      </c>
      <c r="J15" s="132">
        <v>685.8</v>
      </c>
      <c r="L15" s="13">
        <f t="shared" si="0"/>
        <v>685.8</v>
      </c>
      <c r="N15" s="132"/>
    </row>
    <row r="16" spans="1:15" ht="12" customHeight="1" x14ac:dyDescent="0.25">
      <c r="A16" s="147" t="s">
        <v>160</v>
      </c>
      <c r="B16" s="168">
        <v>191.61</v>
      </c>
      <c r="C16" s="186" t="s">
        <v>192</v>
      </c>
      <c r="D16" s="205">
        <v>1</v>
      </c>
      <c r="E16" s="46" t="s">
        <v>138</v>
      </c>
      <c r="F16" s="86">
        <v>42962</v>
      </c>
      <c r="G16" s="181">
        <v>535090</v>
      </c>
      <c r="H16" s="30">
        <v>544365</v>
      </c>
      <c r="I16" s="28">
        <v>513955</v>
      </c>
      <c r="J16" s="132">
        <v>4667.3999999999996</v>
      </c>
      <c r="L16" s="13">
        <f t="shared" si="0"/>
        <v>4667.3999999999996</v>
      </c>
      <c r="N16" s="132"/>
    </row>
    <row r="17" spans="1:15" ht="12" customHeight="1" x14ac:dyDescent="0.25">
      <c r="A17" s="147" t="s">
        <v>161</v>
      </c>
      <c r="B17" s="168">
        <v>6.21</v>
      </c>
      <c r="C17" s="186" t="s">
        <v>206</v>
      </c>
      <c r="D17" s="205">
        <v>1.05</v>
      </c>
      <c r="E17" s="46" t="s">
        <v>126</v>
      </c>
      <c r="F17" s="86" t="s">
        <v>127</v>
      </c>
      <c r="G17" s="181">
        <v>248000</v>
      </c>
      <c r="H17" s="30">
        <v>248000</v>
      </c>
      <c r="I17" s="28">
        <v>248346.46</v>
      </c>
      <c r="J17" s="132">
        <v>657</v>
      </c>
      <c r="L17" s="13">
        <f t="shared" si="0"/>
        <v>657</v>
      </c>
      <c r="N17" s="132"/>
    </row>
    <row r="18" spans="1:15" ht="12" customHeight="1" x14ac:dyDescent="0.25">
      <c r="A18" s="209" t="s">
        <v>165</v>
      </c>
      <c r="B18" s="171">
        <v>455.57</v>
      </c>
      <c r="C18" s="186" t="s">
        <v>207</v>
      </c>
      <c r="D18" s="205">
        <v>1.2</v>
      </c>
      <c r="E18" s="46" t="s">
        <v>128</v>
      </c>
      <c r="F18" s="86">
        <v>42975</v>
      </c>
      <c r="G18" s="181">
        <v>248000</v>
      </c>
      <c r="H18" s="30">
        <v>248000</v>
      </c>
      <c r="I18" s="28">
        <v>248614.79</v>
      </c>
      <c r="J18" s="132">
        <v>748.8</v>
      </c>
      <c r="L18" s="13">
        <f t="shared" si="0"/>
        <v>748.8</v>
      </c>
      <c r="N18" s="132"/>
    </row>
    <row r="19" spans="1:15" ht="12" customHeight="1" x14ac:dyDescent="0.25">
      <c r="A19" s="148" t="s">
        <v>162</v>
      </c>
      <c r="B19" s="172">
        <f>SUM(B11:B18)</f>
        <v>3563.4</v>
      </c>
      <c r="C19" s="186" t="s">
        <v>205</v>
      </c>
      <c r="D19" s="205">
        <v>1</v>
      </c>
      <c r="E19" s="46" t="s">
        <v>143</v>
      </c>
      <c r="F19" s="86">
        <v>42979</v>
      </c>
      <c r="G19" s="181">
        <v>402980</v>
      </c>
      <c r="H19" s="30">
        <v>405403.91</v>
      </c>
      <c r="I19" s="28">
        <v>400232</v>
      </c>
      <c r="J19" s="132">
        <v>1008.9</v>
      </c>
      <c r="L19" s="13">
        <f t="shared" si="0"/>
        <v>1008.9</v>
      </c>
      <c r="N19" s="132"/>
    </row>
    <row r="20" spans="1:15" ht="13.8" thickBot="1" x14ac:dyDescent="0.3">
      <c r="A20" s="148" t="s">
        <v>163</v>
      </c>
      <c r="B20" s="173">
        <v>2675.36</v>
      </c>
      <c r="C20" s="186" t="s">
        <v>204</v>
      </c>
      <c r="D20" s="205">
        <v>1.1499999999999999</v>
      </c>
      <c r="E20" s="26" t="s">
        <v>144</v>
      </c>
      <c r="F20" s="44">
        <v>43024</v>
      </c>
      <c r="G20" s="28">
        <v>248000</v>
      </c>
      <c r="H20" s="28">
        <v>248000</v>
      </c>
      <c r="I20" s="28">
        <v>248526.75</v>
      </c>
      <c r="J20" s="132">
        <v>732.6</v>
      </c>
      <c r="L20" s="13">
        <f t="shared" si="0"/>
        <v>732.6</v>
      </c>
      <c r="M20" s="174"/>
      <c r="N20" s="132"/>
    </row>
    <row r="21" spans="1:15" s="87" customFormat="1" ht="13.8" thickTop="1" x14ac:dyDescent="0.25">
      <c r="A21" s="148" t="s">
        <v>164</v>
      </c>
      <c r="B21" s="168">
        <f>SUM(B19:B20)</f>
        <v>6238.76</v>
      </c>
      <c r="C21" s="186" t="s">
        <v>203</v>
      </c>
      <c r="D21" s="205">
        <v>1.1000000000000001</v>
      </c>
      <c r="E21" s="138" t="s">
        <v>145</v>
      </c>
      <c r="F21" s="44">
        <v>43045</v>
      </c>
      <c r="G21" s="30">
        <v>248000</v>
      </c>
      <c r="H21" s="30">
        <v>248000</v>
      </c>
      <c r="I21" s="28">
        <v>248498.98</v>
      </c>
      <c r="J21" s="132">
        <v>685.8</v>
      </c>
      <c r="K21" s="3"/>
      <c r="L21" s="13">
        <f t="shared" si="0"/>
        <v>685.8</v>
      </c>
      <c r="M21" s="174"/>
      <c r="N21" s="132"/>
      <c r="O21" s="132"/>
    </row>
    <row r="22" spans="1:15" x14ac:dyDescent="0.25">
      <c r="A22" s="148"/>
      <c r="B22" s="168"/>
      <c r="C22" s="187" t="s">
        <v>201</v>
      </c>
      <c r="D22" s="205">
        <v>1.1499999999999999</v>
      </c>
      <c r="E22" s="26" t="s">
        <v>146</v>
      </c>
      <c r="F22" s="164">
        <v>43045</v>
      </c>
      <c r="G22" s="28">
        <v>248000</v>
      </c>
      <c r="H22" s="28">
        <v>248000</v>
      </c>
      <c r="I22" s="28">
        <v>248498.73</v>
      </c>
      <c r="J22" s="132">
        <v>717.3</v>
      </c>
      <c r="L22" s="13">
        <f t="shared" si="0"/>
        <v>717.3</v>
      </c>
      <c r="M22" s="174"/>
      <c r="N22" s="132"/>
    </row>
    <row r="23" spans="1:15" s="87" customFormat="1" x14ac:dyDescent="0.25">
      <c r="A23" s="148"/>
      <c r="B23" s="168"/>
      <c r="C23" s="188" t="s">
        <v>202</v>
      </c>
      <c r="D23" s="205">
        <v>1.1499999999999999</v>
      </c>
      <c r="E23" s="138" t="s">
        <v>147</v>
      </c>
      <c r="F23" s="86">
        <v>43045</v>
      </c>
      <c r="G23" s="30">
        <v>248000</v>
      </c>
      <c r="H23" s="30">
        <v>248000</v>
      </c>
      <c r="I23" s="30">
        <v>248498.73</v>
      </c>
      <c r="J23" s="135">
        <v>717.3</v>
      </c>
      <c r="K23" s="3"/>
      <c r="L23" s="13">
        <f t="shared" si="0"/>
        <v>717.3</v>
      </c>
      <c r="M23" s="175"/>
      <c r="N23" s="135"/>
      <c r="O23" s="135"/>
    </row>
    <row r="24" spans="1:15" ht="12" customHeight="1" x14ac:dyDescent="0.25">
      <c r="A24" s="163"/>
      <c r="B24" s="168"/>
      <c r="C24" s="186" t="s">
        <v>200</v>
      </c>
      <c r="D24" s="205">
        <v>0.93</v>
      </c>
      <c r="E24" s="46" t="s">
        <v>148</v>
      </c>
      <c r="F24" s="86">
        <v>43110</v>
      </c>
      <c r="G24" s="30">
        <v>1000000</v>
      </c>
      <c r="H24" s="30">
        <v>1001473.33</v>
      </c>
      <c r="I24" s="28">
        <v>998500</v>
      </c>
      <c r="J24" s="132">
        <v>1744.2</v>
      </c>
      <c r="L24" s="13">
        <f t="shared" si="0"/>
        <v>1744.2</v>
      </c>
      <c r="N24" s="132"/>
    </row>
    <row r="25" spans="1:15" x14ac:dyDescent="0.25">
      <c r="A25" s="148"/>
      <c r="B25" s="168"/>
      <c r="C25" s="186" t="s">
        <v>199</v>
      </c>
      <c r="D25" s="205">
        <v>1.25</v>
      </c>
      <c r="E25" s="46" t="s">
        <v>149</v>
      </c>
      <c r="F25" s="86">
        <v>43116</v>
      </c>
      <c r="G25" s="30">
        <v>248000</v>
      </c>
      <c r="H25" s="30">
        <v>248000</v>
      </c>
      <c r="I25" s="28">
        <v>248982.08</v>
      </c>
      <c r="J25" s="132">
        <v>780.3</v>
      </c>
      <c r="L25" s="13">
        <f t="shared" si="0"/>
        <v>780.3</v>
      </c>
      <c r="N25" s="132"/>
    </row>
    <row r="26" spans="1:15" x14ac:dyDescent="0.25">
      <c r="C26" s="186" t="s">
        <v>198</v>
      </c>
      <c r="D26" s="205">
        <v>1.2</v>
      </c>
      <c r="E26" s="46" t="s">
        <v>150</v>
      </c>
      <c r="F26" s="86">
        <v>43116</v>
      </c>
      <c r="G26" s="30">
        <v>249000</v>
      </c>
      <c r="H26" s="30">
        <v>249000</v>
      </c>
      <c r="I26" s="28">
        <v>249000</v>
      </c>
      <c r="J26" s="132">
        <v>751.5</v>
      </c>
      <c r="L26" s="13">
        <f t="shared" si="0"/>
        <v>751.5</v>
      </c>
      <c r="N26" s="132"/>
    </row>
    <row r="27" spans="1:15" x14ac:dyDescent="0.25">
      <c r="C27" s="186" t="s">
        <v>197</v>
      </c>
      <c r="D27" s="205">
        <v>1.2</v>
      </c>
      <c r="E27" s="46" t="s">
        <v>151</v>
      </c>
      <c r="F27" s="86">
        <v>43119</v>
      </c>
      <c r="G27" s="30">
        <v>248000</v>
      </c>
      <c r="H27" s="30">
        <v>248000</v>
      </c>
      <c r="I27" s="28">
        <v>249143.28</v>
      </c>
      <c r="J27" s="132">
        <v>748.8</v>
      </c>
      <c r="L27" s="13">
        <f t="shared" si="0"/>
        <v>748.8</v>
      </c>
      <c r="N27" s="132"/>
    </row>
    <row r="28" spans="1:15" x14ac:dyDescent="0.25">
      <c r="C28" s="186" t="s">
        <v>196</v>
      </c>
      <c r="D28" s="205">
        <v>1.2</v>
      </c>
      <c r="E28" s="46" t="s">
        <v>152</v>
      </c>
      <c r="F28" s="86">
        <v>43122</v>
      </c>
      <c r="G28" s="30">
        <v>248000</v>
      </c>
      <c r="H28" s="30">
        <v>248000</v>
      </c>
      <c r="I28" s="28">
        <v>249168.33</v>
      </c>
      <c r="J28" s="132">
        <v>748.8</v>
      </c>
      <c r="L28" s="13">
        <f t="shared" si="0"/>
        <v>748.8</v>
      </c>
      <c r="N28" s="132"/>
    </row>
    <row r="29" spans="1:15" x14ac:dyDescent="0.25">
      <c r="C29" s="186" t="s">
        <v>195</v>
      </c>
      <c r="D29" s="205">
        <v>1.3</v>
      </c>
      <c r="E29" s="46" t="s">
        <v>153</v>
      </c>
      <c r="F29" s="86">
        <v>43122</v>
      </c>
      <c r="G29" s="30">
        <v>249000</v>
      </c>
      <c r="H29" s="30">
        <v>249000</v>
      </c>
      <c r="I29" s="28">
        <v>249249</v>
      </c>
      <c r="J29" s="132">
        <v>814.5</v>
      </c>
      <c r="L29" s="13">
        <f t="shared" si="0"/>
        <v>814.5</v>
      </c>
      <c r="N29" s="132"/>
    </row>
    <row r="30" spans="1:15" x14ac:dyDescent="0.25">
      <c r="C30" s="186" t="s">
        <v>194</v>
      </c>
      <c r="D30" s="205">
        <v>1</v>
      </c>
      <c r="E30" s="46" t="s">
        <v>154</v>
      </c>
      <c r="F30" s="86">
        <v>43143</v>
      </c>
      <c r="G30" s="30">
        <v>248000</v>
      </c>
      <c r="H30" s="30">
        <v>248000</v>
      </c>
      <c r="I30" s="28">
        <v>248603.38</v>
      </c>
      <c r="J30" s="132">
        <v>623.70000000000005</v>
      </c>
      <c r="L30" s="13">
        <f t="shared" si="0"/>
        <v>623.70000000000005</v>
      </c>
      <c r="N30" s="132"/>
    </row>
    <row r="31" spans="1:15" x14ac:dyDescent="0.25">
      <c r="C31" s="186" t="s">
        <v>193</v>
      </c>
      <c r="D31" s="205">
        <v>1.1000000000000001</v>
      </c>
      <c r="E31" s="46" t="s">
        <v>155</v>
      </c>
      <c r="F31" s="86">
        <v>43151</v>
      </c>
      <c r="G31" s="30">
        <v>248000</v>
      </c>
      <c r="H31" s="30">
        <v>248000</v>
      </c>
      <c r="I31" s="28">
        <v>248622.98</v>
      </c>
      <c r="J31" s="132">
        <v>685.8</v>
      </c>
      <c r="L31" s="13">
        <f t="shared" si="0"/>
        <v>685.8</v>
      </c>
      <c r="N31" s="132"/>
    </row>
    <row r="32" spans="1:15" ht="13.8" thickBot="1" x14ac:dyDescent="0.3">
      <c r="C32" s="189"/>
      <c r="D32" s="202"/>
      <c r="E32" s="91" t="s">
        <v>88</v>
      </c>
      <c r="F32" s="92"/>
      <c r="G32" s="196">
        <f>SUM(G5:G31)</f>
        <v>35118232.859999999</v>
      </c>
      <c r="H32" s="196">
        <f>SUM(H5:H31)</f>
        <v>35222895.319999993</v>
      </c>
      <c r="I32" s="196">
        <f>SUM(I5:I31)</f>
        <v>35119957.219999999</v>
      </c>
      <c r="J32" s="227">
        <f>SUM(J5:J31)</f>
        <v>56894.510000000009</v>
      </c>
      <c r="K32" s="228"/>
      <c r="L32" s="223">
        <f t="shared" si="0"/>
        <v>56894.510000000009</v>
      </c>
      <c r="M32" s="227"/>
      <c r="N32" s="227"/>
      <c r="O32" s="227"/>
    </row>
    <row r="33" spans="1:15" x14ac:dyDescent="0.25">
      <c r="C33" s="189"/>
      <c r="D33" s="202"/>
      <c r="E33" s="91"/>
      <c r="F33" s="92"/>
      <c r="G33" s="158"/>
      <c r="H33" s="158"/>
      <c r="I33" s="158"/>
      <c r="J33" s="159"/>
      <c r="K33" s="160"/>
      <c r="L33" s="226"/>
      <c r="M33" s="159"/>
      <c r="N33" s="159"/>
      <c r="O33" s="159"/>
    </row>
    <row r="34" spans="1:15" x14ac:dyDescent="0.25">
      <c r="A34" s="42" t="s">
        <v>7</v>
      </c>
      <c r="C34" s="185" t="s">
        <v>181</v>
      </c>
      <c r="D34" s="204">
        <v>0.54779999999999995</v>
      </c>
      <c r="F34" s="86">
        <v>42735</v>
      </c>
      <c r="G34" s="30">
        <v>1504387.43</v>
      </c>
      <c r="H34" s="30">
        <v>1504387.43</v>
      </c>
      <c r="I34" s="30">
        <v>1504387.43</v>
      </c>
      <c r="J34" s="132">
        <v>1748.66</v>
      </c>
      <c r="L34" s="13">
        <f>SUM(J34+M34+N34+O34)</f>
        <v>1748.66</v>
      </c>
      <c r="N34" s="132"/>
    </row>
    <row r="35" spans="1:15" x14ac:dyDescent="0.25">
      <c r="A35" s="42"/>
      <c r="C35" s="185"/>
      <c r="D35" s="198"/>
      <c r="E35"/>
      <c r="F35" s="86"/>
      <c r="G35" s="85"/>
      <c r="H35" s="85"/>
      <c r="I35" s="85"/>
      <c r="J35" s="28"/>
      <c r="M35" s="30"/>
      <c r="N35" s="30"/>
      <c r="O35" s="28"/>
    </row>
    <row r="36" spans="1:15" x14ac:dyDescent="0.25">
      <c r="A36" s="42" t="s">
        <v>92</v>
      </c>
      <c r="C36" s="185" t="s">
        <v>208</v>
      </c>
      <c r="D36" s="204">
        <v>0.54779999999999995</v>
      </c>
      <c r="F36" s="86">
        <v>42735</v>
      </c>
      <c r="G36" s="85">
        <v>462127.94</v>
      </c>
      <c r="H36" s="85">
        <v>462127.94</v>
      </c>
      <c r="I36" s="85">
        <v>462127.94</v>
      </c>
      <c r="J36" s="222">
        <v>745.25</v>
      </c>
      <c r="L36" s="13">
        <f t="shared" ref="L36:L52" si="1">SUM(J36+M36+N36+O36)</f>
        <v>745.25</v>
      </c>
      <c r="M36" s="85"/>
      <c r="N36" s="85"/>
      <c r="O36" s="222"/>
    </row>
    <row r="37" spans="1:15" s="14" customFormat="1" x14ac:dyDescent="0.25">
      <c r="A37" s="47"/>
      <c r="B37" s="165"/>
      <c r="C37" s="185"/>
      <c r="D37" s="198"/>
      <c r="E37" s="48"/>
      <c r="F37" s="49"/>
      <c r="G37" s="34"/>
      <c r="H37" s="34"/>
      <c r="I37" s="34"/>
      <c r="J37" s="222"/>
      <c r="K37" s="31"/>
      <c r="L37" s="13"/>
      <c r="M37" s="85"/>
      <c r="N37" s="85"/>
      <c r="O37" s="222"/>
    </row>
    <row r="38" spans="1:15" x14ac:dyDescent="0.25">
      <c r="A38" s="42" t="s">
        <v>8</v>
      </c>
      <c r="C38" s="185" t="s">
        <v>181</v>
      </c>
      <c r="D38" s="204">
        <v>0.54779999999999995</v>
      </c>
      <c r="F38" s="86">
        <v>42735</v>
      </c>
      <c r="G38" s="30">
        <v>12627.16</v>
      </c>
      <c r="H38" s="30">
        <v>12627.16</v>
      </c>
      <c r="I38" s="30">
        <v>12627.16</v>
      </c>
      <c r="J38" s="28">
        <v>14.68</v>
      </c>
      <c r="L38" s="13">
        <f t="shared" si="1"/>
        <v>14.68</v>
      </c>
      <c r="M38" s="30"/>
      <c r="N38" s="30"/>
      <c r="O38" s="28"/>
    </row>
    <row r="39" spans="1:15" ht="13.5" customHeight="1" x14ac:dyDescent="0.25">
      <c r="C39" s="185"/>
      <c r="D39" s="198"/>
      <c r="E39" s="50"/>
      <c r="F39" s="44"/>
      <c r="G39" s="30"/>
      <c r="H39" s="30"/>
      <c r="I39" s="30"/>
      <c r="J39" s="28"/>
      <c r="M39" s="30"/>
      <c r="N39" s="30"/>
      <c r="O39" s="28"/>
    </row>
    <row r="40" spans="1:15" x14ac:dyDescent="0.25">
      <c r="A40" s="42" t="s">
        <v>9</v>
      </c>
      <c r="C40" s="185" t="s">
        <v>181</v>
      </c>
      <c r="D40" s="204">
        <v>0.54779999999999995</v>
      </c>
      <c r="F40" s="86">
        <v>42735</v>
      </c>
      <c r="G40" s="28">
        <v>362804.16</v>
      </c>
      <c r="H40" s="28">
        <v>362804.16</v>
      </c>
      <c r="I40" s="28">
        <v>362804.16</v>
      </c>
      <c r="J40" s="28">
        <v>421.76</v>
      </c>
      <c r="L40" s="13">
        <f t="shared" si="1"/>
        <v>421.76</v>
      </c>
      <c r="M40" s="28"/>
      <c r="N40" s="28"/>
      <c r="O40" s="28"/>
    </row>
    <row r="41" spans="1:15" x14ac:dyDescent="0.25">
      <c r="A41" s="42"/>
      <c r="C41" s="185" t="s">
        <v>209</v>
      </c>
      <c r="D41" s="198">
        <v>1.05</v>
      </c>
      <c r="F41" s="86">
        <v>42906</v>
      </c>
      <c r="G41" s="28">
        <v>2000000</v>
      </c>
      <c r="H41" s="28">
        <v>2000000</v>
      </c>
      <c r="I41" s="28">
        <v>2000000</v>
      </c>
      <c r="J41" s="28">
        <v>5177.7</v>
      </c>
      <c r="L41" s="13">
        <f t="shared" si="1"/>
        <v>5177.7</v>
      </c>
      <c r="M41" s="28"/>
      <c r="N41" s="28"/>
      <c r="O41" s="28"/>
    </row>
    <row r="42" spans="1:15" x14ac:dyDescent="0.25">
      <c r="A42" s="42"/>
      <c r="C42" s="185"/>
      <c r="D42" s="198"/>
      <c r="F42" s="86"/>
      <c r="H42" s="28"/>
      <c r="I42" s="28"/>
      <c r="J42" s="28"/>
      <c r="M42" s="28"/>
      <c r="N42" s="28"/>
      <c r="O42" s="28"/>
    </row>
    <row r="43" spans="1:15" s="87" customFormat="1" x14ac:dyDescent="0.25">
      <c r="A43" s="26"/>
      <c r="B43" s="165"/>
      <c r="C43" s="189"/>
      <c r="D43" s="202"/>
      <c r="E43" s="91"/>
      <c r="F43" s="92"/>
      <c r="G43" s="158"/>
      <c r="H43" s="158"/>
      <c r="I43" s="158"/>
      <c r="J43" s="35" t="s">
        <v>91</v>
      </c>
      <c r="K43" s="160"/>
      <c r="L43" s="13"/>
      <c r="M43" s="35"/>
      <c r="N43" s="35"/>
      <c r="O43" s="35"/>
    </row>
    <row r="44" spans="1:15" x14ac:dyDescent="0.25">
      <c r="A44" s="32" t="s">
        <v>19</v>
      </c>
      <c r="C44" s="183" t="s">
        <v>20</v>
      </c>
      <c r="D44" s="199" t="s">
        <v>215</v>
      </c>
      <c r="E44" s="32" t="s">
        <v>21</v>
      </c>
      <c r="F44" s="33" t="s">
        <v>22</v>
      </c>
      <c r="G44" s="34" t="s">
        <v>23</v>
      </c>
      <c r="H44" s="35" t="s">
        <v>24</v>
      </c>
      <c r="I44" s="35" t="s">
        <v>25</v>
      </c>
      <c r="J44" s="35" t="s">
        <v>26</v>
      </c>
      <c r="K44" s="31" t="s">
        <v>27</v>
      </c>
      <c r="L44" s="31" t="s">
        <v>85</v>
      </c>
      <c r="M44" s="35"/>
      <c r="N44" s="35"/>
      <c r="O44" s="35"/>
    </row>
    <row r="45" spans="1:15" x14ac:dyDescent="0.25">
      <c r="A45" s="36"/>
      <c r="B45" s="208"/>
      <c r="C45" s="184" t="s">
        <v>28</v>
      </c>
      <c r="D45" s="200" t="s">
        <v>216</v>
      </c>
      <c r="E45" s="37" t="s">
        <v>29</v>
      </c>
      <c r="F45" s="38" t="s">
        <v>30</v>
      </c>
      <c r="G45" s="39" t="s">
        <v>31</v>
      </c>
      <c r="H45" s="40" t="s">
        <v>32</v>
      </c>
      <c r="I45" s="40" t="s">
        <v>33</v>
      </c>
      <c r="J45" s="40" t="s">
        <v>34</v>
      </c>
      <c r="K45" s="41" t="s">
        <v>35</v>
      </c>
      <c r="L45" s="41" t="s">
        <v>34</v>
      </c>
      <c r="M45" s="40"/>
      <c r="N45" s="40"/>
      <c r="O45" s="40"/>
    </row>
    <row r="46" spans="1:15" x14ac:dyDescent="0.25">
      <c r="A46" s="47"/>
      <c r="B46" s="169"/>
      <c r="C46" s="229"/>
      <c r="D46" s="202"/>
      <c r="E46" s="48"/>
      <c r="F46" s="49"/>
      <c r="G46" s="34"/>
      <c r="H46" s="35"/>
      <c r="I46" s="35"/>
      <c r="J46" s="35"/>
      <c r="K46" s="31"/>
      <c r="M46" s="35"/>
      <c r="N46" s="35"/>
      <c r="O46" s="35"/>
    </row>
    <row r="47" spans="1:15" x14ac:dyDescent="0.25">
      <c r="A47" s="42" t="s">
        <v>10</v>
      </c>
      <c r="C47" s="185" t="s">
        <v>181</v>
      </c>
      <c r="D47" s="204">
        <v>0.54779999999999995</v>
      </c>
      <c r="F47" s="86">
        <v>42735</v>
      </c>
      <c r="G47" s="30">
        <v>515963.2</v>
      </c>
      <c r="H47" s="30">
        <v>515963.2</v>
      </c>
      <c r="I47" s="30">
        <v>515963.2</v>
      </c>
      <c r="J47" s="28">
        <v>658.36</v>
      </c>
      <c r="L47" s="13">
        <f t="shared" si="1"/>
        <v>658.36</v>
      </c>
      <c r="M47" s="30"/>
      <c r="N47" s="30"/>
      <c r="O47" s="28"/>
    </row>
    <row r="48" spans="1:15" x14ac:dyDescent="0.25">
      <c r="C48" s="185" t="s">
        <v>210</v>
      </c>
      <c r="D48" s="204">
        <v>1.05</v>
      </c>
      <c r="F48" s="44">
        <v>42906</v>
      </c>
      <c r="G48" s="30">
        <v>1000000</v>
      </c>
      <c r="H48" s="30">
        <v>1000000</v>
      </c>
      <c r="I48" s="30">
        <v>1000000</v>
      </c>
      <c r="J48" s="132">
        <v>2589.3000000000002</v>
      </c>
      <c r="L48" s="13">
        <f t="shared" si="1"/>
        <v>2589.3000000000002</v>
      </c>
    </row>
    <row r="49" spans="1:16" ht="15" customHeight="1" x14ac:dyDescent="0.25">
      <c r="A49" s="42"/>
      <c r="C49" s="185"/>
      <c r="D49" s="198"/>
      <c r="E49"/>
      <c r="F49" s="86"/>
      <c r="G49" s="30"/>
      <c r="H49" s="30"/>
      <c r="I49" s="30"/>
      <c r="J49" s="28"/>
      <c r="M49" s="30"/>
      <c r="N49" s="30"/>
      <c r="O49" s="28"/>
    </row>
    <row r="50" spans="1:16" x14ac:dyDescent="0.25">
      <c r="A50" s="42" t="s">
        <v>11</v>
      </c>
      <c r="C50" s="185" t="s">
        <v>211</v>
      </c>
      <c r="D50" s="204">
        <v>0.54779999999999995</v>
      </c>
      <c r="F50" s="86">
        <v>42735</v>
      </c>
      <c r="G50" s="30">
        <v>1134454.8500000001</v>
      </c>
      <c r="H50" s="30">
        <v>1134454.8500000001</v>
      </c>
      <c r="I50" s="30">
        <v>1134454.8500000001</v>
      </c>
      <c r="J50" s="28">
        <v>1019.89</v>
      </c>
      <c r="L50" s="13">
        <f t="shared" si="1"/>
        <v>1019.89</v>
      </c>
      <c r="M50" s="30"/>
      <c r="N50" s="30"/>
      <c r="O50" s="28"/>
    </row>
    <row r="51" spans="1:16" x14ac:dyDescent="0.25">
      <c r="A51" s="42"/>
      <c r="C51" s="185"/>
      <c r="D51" s="198"/>
      <c r="F51" s="86"/>
      <c r="G51" s="30"/>
      <c r="H51" s="30"/>
      <c r="I51" s="30"/>
      <c r="J51" s="28"/>
      <c r="M51" s="30"/>
      <c r="N51" s="30"/>
      <c r="O51" s="28"/>
    </row>
    <row r="52" spans="1:16" x14ac:dyDescent="0.25">
      <c r="A52" s="42" t="s">
        <v>12</v>
      </c>
      <c r="C52" s="185" t="s">
        <v>211</v>
      </c>
      <c r="D52" s="204">
        <v>0.54779999999999995</v>
      </c>
      <c r="F52" s="86">
        <v>42735</v>
      </c>
      <c r="G52" s="30">
        <v>69054.789999999994</v>
      </c>
      <c r="H52" s="30">
        <v>69054.789999999994</v>
      </c>
      <c r="I52" s="30">
        <v>69054.789999999994</v>
      </c>
      <c r="J52" s="28">
        <v>80.17</v>
      </c>
      <c r="L52" s="13">
        <f t="shared" si="1"/>
        <v>80.17</v>
      </c>
      <c r="M52" s="30"/>
      <c r="N52" s="30"/>
      <c r="O52" s="28"/>
    </row>
    <row r="53" spans="1:16" x14ac:dyDescent="0.25">
      <c r="A53" s="42"/>
      <c r="C53" s="185"/>
      <c r="D53" s="198"/>
      <c r="F53" s="86"/>
      <c r="G53" s="30"/>
      <c r="H53" s="30"/>
      <c r="I53" s="30"/>
      <c r="J53" s="28"/>
      <c r="K53" s="31"/>
      <c r="M53" s="30"/>
      <c r="N53" s="30"/>
      <c r="O53" s="28"/>
    </row>
    <row r="54" spans="1:16" x14ac:dyDescent="0.25">
      <c r="A54" s="42" t="s">
        <v>37</v>
      </c>
      <c r="C54" s="185" t="s">
        <v>211</v>
      </c>
      <c r="D54" s="204">
        <v>0.54779999999999995</v>
      </c>
      <c r="F54" s="86">
        <v>42735</v>
      </c>
      <c r="G54" s="30">
        <v>391700.77</v>
      </c>
      <c r="H54" s="30">
        <v>391700.77</v>
      </c>
      <c r="I54" s="30">
        <v>391700.77</v>
      </c>
      <c r="J54" s="146" t="s">
        <v>110</v>
      </c>
      <c r="K54" s="31"/>
      <c r="L54" s="146" t="s">
        <v>110</v>
      </c>
      <c r="M54" s="146"/>
      <c r="N54" s="146"/>
      <c r="O54" s="146"/>
    </row>
    <row r="55" spans="1:16" x14ac:dyDescent="0.25">
      <c r="A55" s="42"/>
      <c r="C55" s="185"/>
      <c r="D55" s="198"/>
      <c r="F55" s="86"/>
      <c r="H55" s="28"/>
      <c r="I55" s="28"/>
      <c r="J55" s="28"/>
      <c r="K55" s="31"/>
      <c r="M55" s="30"/>
      <c r="N55" s="30"/>
      <c r="O55" s="28"/>
    </row>
    <row r="56" spans="1:16" x14ac:dyDescent="0.25">
      <c r="A56" s="42" t="s">
        <v>38</v>
      </c>
      <c r="C56" s="185" t="s">
        <v>211</v>
      </c>
      <c r="D56" s="204">
        <v>0.54779999999999995</v>
      </c>
      <c r="F56" s="86">
        <v>42735</v>
      </c>
      <c r="G56" s="30">
        <v>170155.41</v>
      </c>
      <c r="H56" s="30">
        <v>170155.41</v>
      </c>
      <c r="I56" s="30">
        <v>170155.41</v>
      </c>
      <c r="J56" s="28">
        <v>203.05</v>
      </c>
      <c r="L56" s="13">
        <f>SUM(J56+M56+N56+O56)</f>
        <v>203.05</v>
      </c>
      <c r="M56" s="30"/>
      <c r="N56" s="30"/>
      <c r="O56" s="28"/>
    </row>
    <row r="57" spans="1:16" x14ac:dyDescent="0.25">
      <c r="A57" s="42"/>
      <c r="C57" s="185"/>
      <c r="D57" s="198"/>
      <c r="F57" s="86"/>
      <c r="G57" s="30"/>
      <c r="H57" s="30"/>
      <c r="I57" s="30"/>
      <c r="J57" s="28"/>
      <c r="M57" s="30"/>
      <c r="N57" s="30"/>
      <c r="O57" s="28"/>
    </row>
    <row r="58" spans="1:16" x14ac:dyDescent="0.25">
      <c r="A58" s="42" t="s">
        <v>39</v>
      </c>
      <c r="C58" s="185" t="s">
        <v>211</v>
      </c>
      <c r="D58" s="204">
        <v>0.54779999999999995</v>
      </c>
      <c r="F58" s="86">
        <v>42735</v>
      </c>
      <c r="G58" s="30">
        <v>277802.44</v>
      </c>
      <c r="H58" s="30">
        <v>277802.44</v>
      </c>
      <c r="I58" s="30">
        <v>277802.44</v>
      </c>
      <c r="J58" s="28">
        <v>398.15</v>
      </c>
      <c r="L58" s="13">
        <f t="shared" ref="L58:L62" si="2">SUM(J58+M58+N58+O58)</f>
        <v>398.15</v>
      </c>
      <c r="M58" s="30"/>
      <c r="N58" s="30"/>
      <c r="O58" s="28"/>
    </row>
    <row r="59" spans="1:16" x14ac:dyDescent="0.25">
      <c r="C59" s="185"/>
      <c r="D59" s="198"/>
      <c r="F59" s="86"/>
      <c r="H59" s="28"/>
      <c r="I59" s="28"/>
      <c r="J59" s="28"/>
      <c r="M59" s="28"/>
      <c r="N59" s="28"/>
      <c r="O59" s="28"/>
    </row>
    <row r="60" spans="1:16" x14ac:dyDescent="0.25">
      <c r="A60" s="42" t="s">
        <v>16</v>
      </c>
      <c r="C60" s="185" t="s">
        <v>181</v>
      </c>
      <c r="D60" s="204">
        <v>0.54779999999999995</v>
      </c>
      <c r="F60" s="86">
        <v>42735</v>
      </c>
      <c r="G60" s="30">
        <v>74674.94</v>
      </c>
      <c r="H60" s="30">
        <v>74674.94</v>
      </c>
      <c r="I60" s="30">
        <v>74674.94</v>
      </c>
      <c r="J60" s="28">
        <v>86.23</v>
      </c>
      <c r="L60" s="13">
        <f t="shared" si="2"/>
        <v>86.23</v>
      </c>
      <c r="M60" s="30"/>
      <c r="N60" s="30"/>
      <c r="O60" s="28"/>
    </row>
    <row r="61" spans="1:16" x14ac:dyDescent="0.25">
      <c r="A61" s="42"/>
      <c r="C61" s="185"/>
      <c r="D61" s="198"/>
      <c r="F61" s="86"/>
      <c r="G61" s="3"/>
      <c r="H61" s="3"/>
      <c r="I61" s="3"/>
      <c r="J61" s="29"/>
      <c r="M61" s="3"/>
      <c r="N61" s="3"/>
      <c r="O61" s="29"/>
    </row>
    <row r="62" spans="1:16" x14ac:dyDescent="0.25">
      <c r="A62" s="42" t="s">
        <v>114</v>
      </c>
      <c r="C62" s="185" t="s">
        <v>208</v>
      </c>
      <c r="D62" s="204">
        <v>0.54779999999999995</v>
      </c>
      <c r="F62" s="86">
        <v>42735</v>
      </c>
      <c r="G62" s="28">
        <v>879900.99</v>
      </c>
      <c r="H62" s="28">
        <v>879900.99</v>
      </c>
      <c r="I62" s="28">
        <v>879900.99</v>
      </c>
      <c r="J62" s="28">
        <v>1020.44</v>
      </c>
      <c r="L62" s="13">
        <f t="shared" si="2"/>
        <v>1020.44</v>
      </c>
      <c r="M62" s="28"/>
      <c r="N62" s="28"/>
      <c r="O62" s="28"/>
    </row>
    <row r="63" spans="1:16" x14ac:dyDescent="0.25">
      <c r="A63" s="42"/>
      <c r="C63" s="185"/>
      <c r="D63" s="198"/>
      <c r="F63" s="86"/>
      <c r="H63" s="28"/>
      <c r="I63" s="28"/>
      <c r="J63" s="28"/>
      <c r="M63" s="28"/>
      <c r="N63" s="28"/>
      <c r="O63" s="28"/>
    </row>
    <row r="64" spans="1:16" s="4" customFormat="1" ht="13.8" thickBot="1" x14ac:dyDescent="0.3">
      <c r="A64" s="42" t="s">
        <v>17</v>
      </c>
      <c r="B64" s="165"/>
      <c r="C64" s="182" t="s">
        <v>117</v>
      </c>
      <c r="D64" s="206"/>
      <c r="E64" s="42"/>
      <c r="F64" s="195"/>
      <c r="G64" s="196">
        <v>7218773.3700000001</v>
      </c>
      <c r="H64" s="196">
        <v>7218773.3700000001</v>
      </c>
      <c r="I64" s="196">
        <v>7218773.3700000001</v>
      </c>
      <c r="J64" s="221">
        <v>6146.01</v>
      </c>
      <c r="K64" s="196">
        <f>SUM(K65:K85)</f>
        <v>0</v>
      </c>
      <c r="L64" s="223">
        <f>SUM(J64+M64+N64+O64)</f>
        <v>6146.01</v>
      </c>
      <c r="M64" s="196"/>
      <c r="N64" s="196"/>
      <c r="O64" s="221"/>
      <c r="P64" s="42"/>
    </row>
    <row r="65" spans="1:16" s="42" customFormat="1" x14ac:dyDescent="0.25">
      <c r="B65" s="177"/>
      <c r="C65" s="190" t="s">
        <v>137</v>
      </c>
      <c r="D65" s="204">
        <v>0.54779999999999995</v>
      </c>
      <c r="E65" s="52"/>
      <c r="F65" s="53">
        <v>42735</v>
      </c>
      <c r="G65" s="194">
        <v>1243602.5</v>
      </c>
      <c r="H65" s="194">
        <v>1243602.5</v>
      </c>
      <c r="I65" s="194">
        <v>1243602.5</v>
      </c>
      <c r="J65" s="133">
        <v>1503.19</v>
      </c>
      <c r="K65" s="55"/>
      <c r="L65" s="224">
        <f>SUM(J65+M65+N65+O65)</f>
        <v>1503.19</v>
      </c>
      <c r="M65" s="133"/>
      <c r="N65" s="133"/>
      <c r="O65" s="133"/>
      <c r="P65" s="52"/>
    </row>
    <row r="66" spans="1:16" s="52" customFormat="1" ht="8.4" x14ac:dyDescent="0.15">
      <c r="A66" s="51" t="s">
        <v>40</v>
      </c>
      <c r="B66" s="165"/>
      <c r="C66" s="191" t="s">
        <v>41</v>
      </c>
      <c r="D66" s="204">
        <v>0.54779999999999995</v>
      </c>
      <c r="E66" s="198"/>
      <c r="F66" s="53">
        <v>42735</v>
      </c>
      <c r="G66" s="194">
        <v>3534.1</v>
      </c>
      <c r="H66" s="194">
        <v>3534.1</v>
      </c>
      <c r="I66" s="194">
        <v>3534.1</v>
      </c>
      <c r="J66" s="133">
        <v>3.46</v>
      </c>
      <c r="K66" s="55"/>
      <c r="L66" s="224">
        <f>SUM(J66+M66+N66+O66)</f>
        <v>3.46</v>
      </c>
      <c r="M66" s="133"/>
      <c r="N66" s="133"/>
      <c r="O66" s="133"/>
      <c r="P66" s="57"/>
    </row>
    <row r="67" spans="1:16" s="57" customFormat="1" ht="8.4" x14ac:dyDescent="0.15">
      <c r="A67" s="56"/>
      <c r="B67" s="165"/>
      <c r="C67" s="190" t="s">
        <v>42</v>
      </c>
      <c r="D67" s="204">
        <v>0.54779999999999995</v>
      </c>
      <c r="E67" s="198"/>
      <c r="F67" s="53">
        <v>42735</v>
      </c>
      <c r="G67" s="155">
        <v>84749.440000000002</v>
      </c>
      <c r="H67" s="155">
        <v>84749.440000000002</v>
      </c>
      <c r="I67" s="155">
        <v>84749.440000000002</v>
      </c>
      <c r="J67" s="133" t="s">
        <v>110</v>
      </c>
      <c r="K67" s="55"/>
      <c r="L67" s="133" t="s">
        <v>110</v>
      </c>
      <c r="M67" s="133"/>
      <c r="N67" s="133"/>
      <c r="O67" s="133"/>
    </row>
    <row r="68" spans="1:16" s="57" customFormat="1" ht="8.4" x14ac:dyDescent="0.15">
      <c r="B68" s="165"/>
      <c r="C68" s="190" t="s">
        <v>113</v>
      </c>
      <c r="D68" s="204">
        <v>0.54779999999999995</v>
      </c>
      <c r="E68" s="198"/>
      <c r="F68" s="53">
        <v>42735</v>
      </c>
      <c r="G68" s="156">
        <v>669889.32999999996</v>
      </c>
      <c r="H68" s="156">
        <v>669889.32999999996</v>
      </c>
      <c r="I68" s="156">
        <v>669889.32999999996</v>
      </c>
      <c r="J68" s="133">
        <v>779.21</v>
      </c>
      <c r="K68" s="54"/>
      <c r="L68" s="224">
        <f>SUM(J68+M68+N68+O68)</f>
        <v>779.21</v>
      </c>
      <c r="M68" s="133"/>
      <c r="N68" s="133"/>
      <c r="O68" s="133"/>
    </row>
    <row r="69" spans="1:16" s="57" customFormat="1" ht="8.4" x14ac:dyDescent="0.15">
      <c r="A69" s="56"/>
      <c r="B69" s="165"/>
      <c r="C69" s="190" t="s">
        <v>43</v>
      </c>
      <c r="D69" s="204">
        <v>0.54779999999999995</v>
      </c>
      <c r="E69" s="198"/>
      <c r="F69" s="53">
        <v>42735</v>
      </c>
      <c r="G69" s="156">
        <v>280586.56</v>
      </c>
      <c r="H69" s="156">
        <v>280586.56</v>
      </c>
      <c r="I69" s="156">
        <v>280586.56</v>
      </c>
      <c r="J69" s="133">
        <v>333.55</v>
      </c>
      <c r="K69" s="54"/>
      <c r="L69" s="224">
        <f>SUM(J69+M69+N69+O69)</f>
        <v>333.55</v>
      </c>
      <c r="M69" s="133"/>
      <c r="N69" s="133"/>
      <c r="O69" s="133"/>
    </row>
    <row r="70" spans="1:16" s="57" customFormat="1" ht="8.4" x14ac:dyDescent="0.15">
      <c r="A70" s="56"/>
      <c r="B70" s="165"/>
      <c r="C70" s="190" t="s">
        <v>98</v>
      </c>
      <c r="D70" s="204">
        <v>0.54779999999999995</v>
      </c>
      <c r="E70" s="198"/>
      <c r="F70" s="53">
        <v>42735</v>
      </c>
      <c r="G70" s="156">
        <v>1133900.8500000001</v>
      </c>
      <c r="H70" s="156">
        <v>1133900.8500000001</v>
      </c>
      <c r="I70" s="156">
        <v>1133900.8500000001</v>
      </c>
      <c r="J70" s="133" t="s">
        <v>110</v>
      </c>
      <c r="K70" s="55"/>
      <c r="L70" s="133" t="s">
        <v>110</v>
      </c>
      <c r="M70" s="133"/>
      <c r="N70" s="133"/>
      <c r="O70" s="133"/>
      <c r="P70" s="52"/>
    </row>
    <row r="71" spans="1:16" s="52" customFormat="1" ht="8.4" x14ac:dyDescent="0.15">
      <c r="A71" s="51"/>
      <c r="B71" s="165"/>
      <c r="C71" s="191" t="s">
        <v>44</v>
      </c>
      <c r="D71" s="204">
        <v>0.54779999999999995</v>
      </c>
      <c r="E71" s="198"/>
      <c r="F71" s="53">
        <v>42735</v>
      </c>
      <c r="G71" s="156">
        <v>95207.41</v>
      </c>
      <c r="H71" s="156">
        <v>95207.41</v>
      </c>
      <c r="I71" s="156">
        <v>95207.41</v>
      </c>
      <c r="J71" s="133">
        <v>112.75</v>
      </c>
      <c r="K71" s="54"/>
      <c r="L71" s="224">
        <f>SUM(J71+M71+N71+O71)</f>
        <v>112.75</v>
      </c>
      <c r="M71" s="133"/>
      <c r="N71" s="133"/>
      <c r="O71" s="133"/>
      <c r="P71" s="57"/>
    </row>
    <row r="72" spans="1:16" s="57" customFormat="1" ht="8.4" x14ac:dyDescent="0.15">
      <c r="A72" s="56"/>
      <c r="B72" s="165"/>
      <c r="C72" s="190" t="s">
        <v>45</v>
      </c>
      <c r="D72" s="204">
        <v>0.54779999999999995</v>
      </c>
      <c r="E72" s="198"/>
      <c r="F72" s="53">
        <v>42735</v>
      </c>
      <c r="G72" s="156">
        <v>129280.47</v>
      </c>
      <c r="H72" s="156">
        <v>129280.47</v>
      </c>
      <c r="I72" s="156">
        <v>129280.47</v>
      </c>
      <c r="J72" s="133">
        <v>205.67</v>
      </c>
      <c r="K72" s="54"/>
      <c r="L72" s="224">
        <f>SUM(J72+M72+N72+O72)</f>
        <v>205.67</v>
      </c>
      <c r="M72" s="133"/>
      <c r="N72" s="133"/>
      <c r="O72" s="133"/>
    </row>
    <row r="73" spans="1:16" s="57" customFormat="1" ht="8.4" x14ac:dyDescent="0.15">
      <c r="A73" s="56"/>
      <c r="B73" s="165"/>
      <c r="C73" s="190" t="s">
        <v>46</v>
      </c>
      <c r="D73" s="204">
        <v>0.54779999999999995</v>
      </c>
      <c r="E73" s="198"/>
      <c r="F73" s="53">
        <v>42735</v>
      </c>
      <c r="G73" s="156">
        <v>1236207.24</v>
      </c>
      <c r="H73" s="156">
        <v>1236207.24</v>
      </c>
      <c r="I73" s="156">
        <v>1236207.24</v>
      </c>
      <c r="J73" s="133">
        <v>1295.95</v>
      </c>
      <c r="K73" s="54"/>
      <c r="L73" s="224">
        <f>SUM(J73+M73+N73+O73)</f>
        <v>1295.95</v>
      </c>
      <c r="M73" s="133"/>
      <c r="N73" s="133"/>
      <c r="O73" s="133"/>
    </row>
    <row r="74" spans="1:16" s="57" customFormat="1" ht="8.4" x14ac:dyDescent="0.15">
      <c r="A74" s="56"/>
      <c r="B74" s="165"/>
      <c r="C74" s="190" t="s">
        <v>47</v>
      </c>
      <c r="D74" s="204">
        <v>0.54779999999999995</v>
      </c>
      <c r="E74" s="198"/>
      <c r="F74" s="53">
        <v>42735</v>
      </c>
      <c r="G74" s="156">
        <v>38866.230000000003</v>
      </c>
      <c r="H74" s="156">
        <v>38866.230000000003</v>
      </c>
      <c r="I74" s="156">
        <v>38866.230000000003</v>
      </c>
      <c r="J74" s="133">
        <v>44.86</v>
      </c>
      <c r="K74" s="54"/>
      <c r="L74" s="224">
        <f>SUM(J74+M74+N74+O74)</f>
        <v>44.86</v>
      </c>
      <c r="M74" s="133"/>
      <c r="N74" s="133"/>
      <c r="O74" s="133"/>
    </row>
    <row r="75" spans="1:16" s="57" customFormat="1" ht="8.4" x14ac:dyDescent="0.15">
      <c r="A75" s="56"/>
      <c r="B75" s="170"/>
      <c r="C75" s="190" t="s">
        <v>48</v>
      </c>
      <c r="D75" s="204">
        <v>0.54779999999999995</v>
      </c>
      <c r="E75" s="198"/>
      <c r="F75" s="53">
        <v>42735</v>
      </c>
      <c r="G75" s="156">
        <v>136430.35999999999</v>
      </c>
      <c r="H75" s="156">
        <v>136430.35999999999</v>
      </c>
      <c r="I75" s="156">
        <v>136430.35999999999</v>
      </c>
      <c r="J75" s="133">
        <v>158.41</v>
      </c>
      <c r="K75" s="54"/>
      <c r="L75" s="224">
        <f>SUM(J75+M75+N75+O75)</f>
        <v>158.41</v>
      </c>
      <c r="M75" s="133"/>
      <c r="N75" s="133"/>
      <c r="O75" s="133"/>
    </row>
    <row r="76" spans="1:16" s="57" customFormat="1" ht="8.4" x14ac:dyDescent="0.15">
      <c r="A76" s="56"/>
      <c r="B76" s="165"/>
      <c r="C76" s="190" t="s">
        <v>99</v>
      </c>
      <c r="D76" s="204">
        <v>0.54779999999999995</v>
      </c>
      <c r="E76" s="198"/>
      <c r="F76" s="53">
        <v>42735</v>
      </c>
      <c r="G76" s="157">
        <v>25328.080000000002</v>
      </c>
      <c r="H76" s="157">
        <v>25328.080000000002</v>
      </c>
      <c r="I76" s="157">
        <v>25328.080000000002</v>
      </c>
      <c r="J76" s="133" t="s">
        <v>110</v>
      </c>
      <c r="K76" s="54"/>
      <c r="L76" s="133" t="s">
        <v>110</v>
      </c>
      <c r="M76" s="133"/>
      <c r="N76" s="133"/>
      <c r="O76" s="133"/>
    </row>
    <row r="77" spans="1:16" s="57" customFormat="1" ht="8.25" customHeight="1" x14ac:dyDescent="0.15">
      <c r="A77" s="56"/>
      <c r="B77" s="170"/>
      <c r="C77" s="190" t="s">
        <v>90</v>
      </c>
      <c r="D77" s="204">
        <v>0.54779999999999995</v>
      </c>
      <c r="E77" s="198"/>
      <c r="F77" s="53">
        <v>42735</v>
      </c>
      <c r="G77" s="156">
        <v>1</v>
      </c>
      <c r="H77" s="156">
        <v>1</v>
      </c>
      <c r="I77" s="156">
        <v>1</v>
      </c>
      <c r="J77" s="133" t="s">
        <v>110</v>
      </c>
      <c r="K77" s="54"/>
      <c r="L77" s="133" t="s">
        <v>110</v>
      </c>
      <c r="M77" s="133"/>
      <c r="N77" s="133"/>
      <c r="O77" s="133"/>
    </row>
    <row r="78" spans="1:16" s="57" customFormat="1" ht="8.4" x14ac:dyDescent="0.15">
      <c r="A78" s="56"/>
      <c r="B78" s="165"/>
      <c r="C78" s="190" t="s">
        <v>49</v>
      </c>
      <c r="D78" s="204">
        <v>0.54779999999999995</v>
      </c>
      <c r="E78" s="198"/>
      <c r="F78" s="53">
        <v>42735</v>
      </c>
      <c r="G78" s="156">
        <v>355174.1</v>
      </c>
      <c r="H78" s="156">
        <v>355174.1</v>
      </c>
      <c r="I78" s="156">
        <v>355174.1</v>
      </c>
      <c r="J78" s="133" t="s">
        <v>110</v>
      </c>
      <c r="K78" s="54"/>
      <c r="L78" s="133" t="s">
        <v>110</v>
      </c>
      <c r="M78" s="133"/>
      <c r="N78" s="133"/>
      <c r="O78" s="133"/>
    </row>
    <row r="79" spans="1:16" s="57" customFormat="1" ht="8.4" x14ac:dyDescent="0.15">
      <c r="A79" s="56"/>
      <c r="B79" s="165"/>
      <c r="C79" s="190" t="s">
        <v>50</v>
      </c>
      <c r="D79" s="204">
        <v>0.54779999999999995</v>
      </c>
      <c r="E79" s="198"/>
      <c r="F79" s="53">
        <v>42735</v>
      </c>
      <c r="G79" s="156">
        <v>105569.07</v>
      </c>
      <c r="H79" s="156">
        <v>105569.07</v>
      </c>
      <c r="I79" s="156">
        <v>105569.07</v>
      </c>
      <c r="J79" s="133">
        <v>117.91</v>
      </c>
      <c r="K79" s="54"/>
      <c r="L79" s="224">
        <f>SUM(J79+M79+N79+O79)</f>
        <v>117.91</v>
      </c>
      <c r="M79" s="133"/>
      <c r="N79" s="133"/>
      <c r="O79" s="133"/>
    </row>
    <row r="80" spans="1:16" s="57" customFormat="1" ht="8.4" x14ac:dyDescent="0.15">
      <c r="A80" s="56"/>
      <c r="B80" s="165"/>
      <c r="C80" s="190" t="s">
        <v>51</v>
      </c>
      <c r="D80" s="204">
        <v>0.54779999999999995</v>
      </c>
      <c r="E80" s="198"/>
      <c r="F80" s="53">
        <v>42735</v>
      </c>
      <c r="G80" s="156">
        <v>202009.05</v>
      </c>
      <c r="H80" s="156">
        <v>202009.05</v>
      </c>
      <c r="I80" s="156">
        <v>202009.05</v>
      </c>
      <c r="J80" s="133" t="s">
        <v>110</v>
      </c>
      <c r="K80" s="54"/>
      <c r="L80" s="133" t="s">
        <v>110</v>
      </c>
      <c r="M80" s="133"/>
      <c r="N80" s="133"/>
      <c r="O80" s="133"/>
    </row>
    <row r="81" spans="1:16" s="57" customFormat="1" ht="8.4" x14ac:dyDescent="0.15">
      <c r="A81" s="56"/>
      <c r="B81" s="165"/>
      <c r="C81" s="190" t="s">
        <v>52</v>
      </c>
      <c r="D81" s="204">
        <v>0.54779999999999995</v>
      </c>
      <c r="E81" s="198"/>
      <c r="F81" s="53">
        <v>42735</v>
      </c>
      <c r="G81" s="156">
        <v>37607.35</v>
      </c>
      <c r="H81" s="156">
        <v>37607.35</v>
      </c>
      <c r="I81" s="156">
        <v>37607.35</v>
      </c>
      <c r="J81" s="133">
        <v>43.71</v>
      </c>
      <c r="K81" s="54"/>
      <c r="L81" s="224">
        <f>SUM(J81+M81+N81+O81)</f>
        <v>43.71</v>
      </c>
      <c r="M81" s="133"/>
      <c r="N81" s="133"/>
      <c r="O81" s="133"/>
    </row>
    <row r="82" spans="1:16" s="57" customFormat="1" ht="8.4" x14ac:dyDescent="0.15">
      <c r="A82" s="56"/>
      <c r="B82" s="165"/>
      <c r="C82" s="190" t="s">
        <v>53</v>
      </c>
      <c r="D82" s="204">
        <v>0.54779999999999995</v>
      </c>
      <c r="E82" s="198"/>
      <c r="F82" s="53">
        <v>42735</v>
      </c>
      <c r="G82" s="156">
        <v>364270.25</v>
      </c>
      <c r="H82" s="156">
        <v>364270.25</v>
      </c>
      <c r="I82" s="156">
        <v>364270.25</v>
      </c>
      <c r="J82" s="133">
        <v>423.83</v>
      </c>
      <c r="K82" s="55"/>
      <c r="L82" s="224">
        <f>SUM(J82+M82+N82+O82)</f>
        <v>423.83</v>
      </c>
      <c r="M82" s="133"/>
      <c r="N82" s="133"/>
      <c r="O82" s="133"/>
      <c r="P82" s="52"/>
    </row>
    <row r="83" spans="1:16" s="52" customFormat="1" ht="8.4" x14ac:dyDescent="0.15">
      <c r="A83" s="51"/>
      <c r="B83" s="165"/>
      <c r="C83" s="190" t="s">
        <v>54</v>
      </c>
      <c r="D83" s="204">
        <v>0.54779999999999995</v>
      </c>
      <c r="E83" s="198"/>
      <c r="F83" s="53">
        <v>42735</v>
      </c>
      <c r="G83" s="156">
        <v>5320.27</v>
      </c>
      <c r="H83" s="156">
        <v>5320.27</v>
      </c>
      <c r="I83" s="156">
        <v>5320.27</v>
      </c>
      <c r="J83" s="133" t="s">
        <v>110</v>
      </c>
      <c r="K83" s="54"/>
      <c r="L83" s="133" t="s">
        <v>110</v>
      </c>
      <c r="M83" s="133"/>
      <c r="N83" s="133"/>
      <c r="O83" s="133"/>
      <c r="P83" s="57"/>
    </row>
    <row r="84" spans="1:16" s="57" customFormat="1" ht="8.4" customHeight="1" x14ac:dyDescent="0.15">
      <c r="A84" s="56"/>
      <c r="B84" s="165"/>
      <c r="C84" s="190" t="s">
        <v>55</v>
      </c>
      <c r="D84" s="204">
        <v>0.54779999999999995</v>
      </c>
      <c r="E84" s="198"/>
      <c r="F84" s="53">
        <v>42735</v>
      </c>
      <c r="G84" s="156">
        <v>1017539.82</v>
      </c>
      <c r="H84" s="156">
        <v>1017539.82</v>
      </c>
      <c r="I84" s="156">
        <v>1017539.82</v>
      </c>
      <c r="J84" s="133">
        <v>1062.5</v>
      </c>
      <c r="K84" s="55"/>
      <c r="L84" s="224">
        <f>SUM(J84+M84+N84+O84)</f>
        <v>1062.5</v>
      </c>
      <c r="M84" s="133"/>
      <c r="N84" s="133"/>
      <c r="O84" s="133"/>
      <c r="P84" s="52"/>
    </row>
    <row r="85" spans="1:16" s="52" customFormat="1" ht="9.6" customHeight="1" x14ac:dyDescent="0.25">
      <c r="A85" s="51"/>
      <c r="B85" s="165"/>
      <c r="C85" s="190" t="s">
        <v>56</v>
      </c>
      <c r="D85" s="204">
        <v>0.54779999999999995</v>
      </c>
      <c r="E85" s="198"/>
      <c r="F85" s="53">
        <v>42735</v>
      </c>
      <c r="G85" s="54">
        <v>53699.89</v>
      </c>
      <c r="H85" s="54">
        <v>53699.89</v>
      </c>
      <c r="I85" s="54">
        <v>53699.89</v>
      </c>
      <c r="J85" s="52">
        <v>61.01</v>
      </c>
      <c r="K85" s="54"/>
      <c r="L85" s="224">
        <f>SUM(J85+M85+N85+O85)</f>
        <v>61.01</v>
      </c>
      <c r="M85" s="133"/>
      <c r="N85" s="133"/>
      <c r="O85" s="133"/>
      <c r="P85"/>
    </row>
    <row r="86" spans="1:16" ht="13.8" thickBot="1" x14ac:dyDescent="0.3">
      <c r="A86" s="56"/>
      <c r="C86" s="192"/>
      <c r="D86" s="201"/>
      <c r="E86" s="57"/>
      <c r="F86" s="53"/>
      <c r="G86" s="231">
        <f>SUM(G65:G85)</f>
        <v>7218773.3700000001</v>
      </c>
      <c r="H86" s="231">
        <f>SUM(H65:H85)</f>
        <v>7218773.3700000001</v>
      </c>
      <c r="I86" s="231">
        <f>SUM(I65:I85)</f>
        <v>7218773.3700000001</v>
      </c>
      <c r="J86" s="232">
        <f>SUM(J65:J85)</f>
        <v>6146.01</v>
      </c>
      <c r="K86" s="233"/>
      <c r="L86" s="234">
        <f>SUM(J86+M86+N86+O86)</f>
        <v>6146.01</v>
      </c>
      <c r="M86" s="232"/>
      <c r="N86" s="134"/>
      <c r="O86" s="134"/>
    </row>
    <row r="87" spans="1:16" x14ac:dyDescent="0.25">
      <c r="A87" s="56"/>
      <c r="C87" s="192"/>
      <c r="D87" s="201"/>
      <c r="E87" s="57"/>
      <c r="F87" s="53"/>
      <c r="G87" s="58"/>
      <c r="H87" s="58"/>
      <c r="I87" s="151"/>
      <c r="J87" s="133"/>
      <c r="K87" s="54"/>
      <c r="L87" s="224"/>
      <c r="M87" s="133"/>
      <c r="N87" s="133"/>
      <c r="O87" s="133"/>
    </row>
    <row r="88" spans="1:16" ht="13.8" thickBot="1" x14ac:dyDescent="0.3">
      <c r="A88" s="56"/>
      <c r="C88" s="193"/>
      <c r="D88" s="207"/>
      <c r="E88" s="125"/>
      <c r="F88" s="127"/>
      <c r="G88" s="210">
        <v>51192660.310000002</v>
      </c>
      <c r="H88" s="211">
        <v>51297322.770000003</v>
      </c>
      <c r="I88" s="211">
        <v>51194384.670000002</v>
      </c>
      <c r="J88" s="213">
        <v>77204.160000000003</v>
      </c>
      <c r="K88" s="212"/>
      <c r="L88" s="225">
        <f>SUM(J88+M88+N88+O88)</f>
        <v>77204.160000000003</v>
      </c>
      <c r="M88" s="213"/>
      <c r="N88" s="213"/>
      <c r="O88" s="213"/>
    </row>
    <row r="89" spans="1:16" ht="13.8" thickTop="1" x14ac:dyDescent="0.25">
      <c r="A89" s="125" t="s">
        <v>57</v>
      </c>
      <c r="D89" s="201"/>
      <c r="F89" s="59"/>
      <c r="N89" s="132"/>
    </row>
    <row r="90" spans="1:16" x14ac:dyDescent="0.25">
      <c r="C90" s="185"/>
      <c r="D90" s="197"/>
      <c r="E90" s="87"/>
      <c r="F90" s="86"/>
      <c r="G90" s="30"/>
      <c r="H90" s="30"/>
      <c r="I90" s="28"/>
      <c r="K90" s="31"/>
      <c r="L90" s="180"/>
    </row>
    <row r="91" spans="1:16" x14ac:dyDescent="0.25">
      <c r="A91" s="42"/>
    </row>
    <row r="92" spans="1:16" x14ac:dyDescent="0.25">
      <c r="C92" s="190"/>
      <c r="D92" s="201"/>
      <c r="E92" s="57"/>
      <c r="F92" s="53"/>
      <c r="G92" s="90"/>
      <c r="H92" s="90"/>
      <c r="I92" s="89"/>
      <c r="J92" s="133"/>
      <c r="M92" s="133"/>
      <c r="O92" s="133"/>
    </row>
    <row r="93" spans="1:16" x14ac:dyDescent="0.25">
      <c r="A93" s="56"/>
      <c r="C93" s="190"/>
      <c r="D93" s="201"/>
      <c r="E93" s="57"/>
      <c r="F93" s="53"/>
      <c r="G93" s="90"/>
      <c r="H93" s="90"/>
      <c r="I93" s="89"/>
      <c r="J93" s="133"/>
      <c r="M93" s="133"/>
      <c r="O93" s="133"/>
    </row>
    <row r="94" spans="1:16" x14ac:dyDescent="0.25">
      <c r="A94" s="56"/>
      <c r="C94" s="190"/>
      <c r="D94" s="201"/>
      <c r="E94" s="57"/>
      <c r="F94" s="53"/>
      <c r="G94" s="90"/>
      <c r="H94" s="90"/>
      <c r="I94" s="89"/>
      <c r="J94" s="133"/>
      <c r="M94" s="133"/>
      <c r="O94" s="133"/>
    </row>
    <row r="95" spans="1:16" x14ac:dyDescent="0.25">
      <c r="A95" s="56"/>
      <c r="C95" s="190"/>
      <c r="D95" s="201"/>
      <c r="J95" s="133"/>
      <c r="M95" s="133"/>
      <c r="O95" s="133"/>
    </row>
  </sheetData>
  <phoneticPr fontId="5" type="noConversion"/>
  <pageMargins left="0" right="0" top="0.73402777799999996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1" manualBreakCount="1">
    <brk id="42" max="16383" man="1"/>
  </rowBreaks>
  <cellWatches>
    <cellWatch r="C40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7"/>
  <sheetViews>
    <sheetView topLeftCell="A28" zoomScaleNormal="100" workbookViewId="0">
      <selection activeCell="K33" sqref="K33"/>
    </sheetView>
  </sheetViews>
  <sheetFormatPr defaultColWidth="9.109375" defaultRowHeight="13.2" outlineLevelRow="1" x14ac:dyDescent="0.25"/>
  <cols>
    <col min="1" max="1" width="21.6640625" style="60" customWidth="1"/>
    <col min="2" max="2" width="15" style="60" customWidth="1"/>
    <col min="3" max="3" width="11.5546875" style="63" customWidth="1"/>
    <col min="4" max="4" width="11.5546875" style="93" customWidth="1"/>
    <col min="5" max="5" width="2.33203125" style="60" customWidth="1"/>
    <col min="6" max="6" width="15.109375" style="22" bestFit="1" customWidth="1"/>
    <col min="7" max="7" width="8.109375" style="61" customWidth="1"/>
    <col min="8" max="8" width="15" style="22" customWidth="1"/>
    <col min="9" max="9" width="1.5546875" style="64" customWidth="1"/>
    <col min="10" max="10" width="15.5546875" style="22" customWidth="1"/>
    <col min="11" max="11" width="9.44140625" style="61" bestFit="1" customWidth="1"/>
    <col min="12" max="12" width="17.5546875" style="22" customWidth="1"/>
    <col min="13" max="13" width="1.44140625" style="22" customWidth="1"/>
    <col min="14" max="14" width="16.33203125" style="122" customWidth="1"/>
    <col min="15" max="16384" width="9.109375" style="84"/>
  </cols>
  <sheetData>
    <row r="1" spans="1:256" x14ac:dyDescent="0.25">
      <c r="A1"/>
      <c r="B1" s="62"/>
      <c r="I1" s="120"/>
      <c r="M1" s="118"/>
    </row>
    <row r="2" spans="1:256" s="102" customFormat="1" x14ac:dyDescent="0.25">
      <c r="B2" s="106"/>
      <c r="C2" s="101"/>
      <c r="D2" s="100"/>
      <c r="E2" s="100"/>
      <c r="F2" s="71"/>
      <c r="G2" s="109">
        <v>42614</v>
      </c>
      <c r="H2" s="71"/>
      <c r="I2" s="115"/>
      <c r="J2" s="71"/>
      <c r="K2" s="109">
        <v>42705</v>
      </c>
      <c r="L2" s="71"/>
      <c r="M2" s="115"/>
      <c r="N2" s="122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</row>
    <row r="3" spans="1:256" s="102" customFormat="1" x14ac:dyDescent="0.25">
      <c r="A3" s="100"/>
      <c r="B3" s="100"/>
      <c r="C3" s="101"/>
      <c r="D3" s="100"/>
      <c r="E3" s="100"/>
      <c r="F3" s="71"/>
      <c r="G3" s="103"/>
      <c r="H3" s="71"/>
      <c r="I3" s="115"/>
      <c r="J3" s="71"/>
      <c r="K3" s="103"/>
      <c r="L3" s="71"/>
      <c r="M3" s="115"/>
      <c r="N3" s="122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</row>
    <row r="4" spans="1:256" s="102" customFormat="1" x14ac:dyDescent="0.25">
      <c r="A4" s="100" t="s">
        <v>58</v>
      </c>
      <c r="B4" s="107" t="s">
        <v>20</v>
      </c>
      <c r="C4" s="101" t="s">
        <v>21</v>
      </c>
      <c r="D4" s="100" t="s">
        <v>59</v>
      </c>
      <c r="E4" s="100"/>
      <c r="F4" s="71" t="s">
        <v>60</v>
      </c>
      <c r="G4" s="103" t="s">
        <v>61</v>
      </c>
      <c r="H4" s="71"/>
      <c r="I4" s="115"/>
      <c r="J4" s="71" t="s">
        <v>60</v>
      </c>
      <c r="K4" s="103" t="s">
        <v>61</v>
      </c>
      <c r="L4" s="71"/>
      <c r="M4" s="115"/>
      <c r="N4" s="122" t="s">
        <v>62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</row>
    <row r="5" spans="1:256" s="102" customFormat="1" ht="13.5" customHeight="1" x14ac:dyDescent="0.25">
      <c r="A5" s="100"/>
      <c r="B5" s="107" t="s">
        <v>28</v>
      </c>
      <c r="C5" s="101" t="s">
        <v>29</v>
      </c>
      <c r="D5" s="100" t="s">
        <v>63</v>
      </c>
      <c r="E5" s="100"/>
      <c r="F5" s="71" t="s">
        <v>64</v>
      </c>
      <c r="G5" s="103" t="s">
        <v>65</v>
      </c>
      <c r="H5" s="71" t="s">
        <v>66</v>
      </c>
      <c r="I5" s="115"/>
      <c r="J5" s="71" t="s">
        <v>64</v>
      </c>
      <c r="K5" s="103" t="s">
        <v>65</v>
      </c>
      <c r="L5" s="71" t="s">
        <v>66</v>
      </c>
      <c r="M5" s="115"/>
      <c r="N5" s="122" t="s">
        <v>18</v>
      </c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</row>
    <row r="6" spans="1:256" s="102" customFormat="1" ht="5.25" customHeight="1" x14ac:dyDescent="0.25">
      <c r="A6" s="112"/>
      <c r="B6" s="113"/>
      <c r="C6" s="114"/>
      <c r="D6" s="112"/>
      <c r="E6" s="112"/>
      <c r="F6" s="115"/>
      <c r="G6" s="121"/>
      <c r="H6" s="115"/>
      <c r="I6" s="115"/>
      <c r="J6" s="115"/>
      <c r="K6" s="121"/>
      <c r="L6" s="115"/>
      <c r="M6" s="115"/>
      <c r="N6" s="123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</row>
    <row r="7" spans="1:256" s="14" customFormat="1" outlineLevel="1" x14ac:dyDescent="0.25">
      <c r="A7" s="43" t="s">
        <v>36</v>
      </c>
      <c r="B7" s="43" t="s">
        <v>112</v>
      </c>
      <c r="C7" s="80"/>
      <c r="D7" s="94">
        <v>42735</v>
      </c>
      <c r="E7" s="65"/>
      <c r="F7" s="22">
        <v>242160.87</v>
      </c>
      <c r="G7" s="161">
        <f>+H7/F7</f>
        <v>1</v>
      </c>
      <c r="H7" s="22">
        <v>242160.87</v>
      </c>
      <c r="I7" s="120" t="s">
        <v>68</v>
      </c>
      <c r="J7" s="22">
        <v>6704140.8399999999</v>
      </c>
      <c r="K7" s="161">
        <f>+L7/J7</f>
        <v>1</v>
      </c>
      <c r="L7" s="22">
        <v>6704140.8399999999</v>
      </c>
      <c r="M7" s="118"/>
      <c r="N7" s="122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pans="1:256" s="14" customFormat="1" outlineLevel="1" x14ac:dyDescent="0.25">
      <c r="A8" s="43"/>
      <c r="B8" s="43" t="s">
        <v>67</v>
      </c>
      <c r="C8" s="80"/>
      <c r="D8" s="94">
        <v>42735</v>
      </c>
      <c r="E8" s="65"/>
      <c r="F8" s="22">
        <v>800</v>
      </c>
      <c r="G8" s="161">
        <f t="shared" ref="G8:G10" si="0">+H8/F8</f>
        <v>1</v>
      </c>
      <c r="H8" s="22">
        <v>800</v>
      </c>
      <c r="I8" s="120" t="s">
        <v>68</v>
      </c>
      <c r="J8" s="22">
        <v>800</v>
      </c>
      <c r="K8" s="161">
        <f t="shared" ref="K8:K10" si="1">+L8/J8</f>
        <v>1</v>
      </c>
      <c r="L8" s="22">
        <v>800</v>
      </c>
      <c r="M8" s="118"/>
      <c r="N8" s="122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pans="1:256" s="14" customFormat="1" outlineLevel="1" x14ac:dyDescent="0.25">
      <c r="A9" s="43"/>
      <c r="B9" s="43" t="s">
        <v>212</v>
      </c>
      <c r="C9" s="80"/>
      <c r="D9" s="94">
        <v>42735</v>
      </c>
      <c r="E9" s="65"/>
      <c r="F9" s="22">
        <v>10000000</v>
      </c>
      <c r="G9" s="161">
        <f t="shared" si="0"/>
        <v>1</v>
      </c>
      <c r="H9" s="22">
        <v>10000000</v>
      </c>
      <c r="I9" s="120" t="s">
        <v>68</v>
      </c>
      <c r="J9" s="22">
        <v>16000000</v>
      </c>
      <c r="K9" s="161">
        <f t="shared" si="1"/>
        <v>1</v>
      </c>
      <c r="L9" s="22">
        <v>16000000</v>
      </c>
      <c r="M9" s="118"/>
      <c r="N9" s="122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spans="1:256" s="14" customFormat="1" outlineLevel="1" x14ac:dyDescent="0.25">
      <c r="A10" s="43"/>
      <c r="B10" s="43" t="s">
        <v>213</v>
      </c>
      <c r="C10" s="80"/>
      <c r="D10" s="94">
        <v>42735</v>
      </c>
      <c r="E10" s="65"/>
      <c r="F10" s="22">
        <v>3005811.4</v>
      </c>
      <c r="G10" s="161">
        <f t="shared" si="0"/>
        <v>1</v>
      </c>
      <c r="H10" s="22">
        <v>3005811.4</v>
      </c>
      <c r="I10" s="120" t="s">
        <v>68</v>
      </c>
      <c r="J10" s="22">
        <v>3009222.02</v>
      </c>
      <c r="K10" s="161">
        <f t="shared" si="1"/>
        <v>1</v>
      </c>
      <c r="L10" s="22">
        <v>3009222.02</v>
      </c>
      <c r="M10" s="118"/>
      <c r="N10" s="122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pans="1:256" s="14" customFormat="1" ht="12" customHeight="1" outlineLevel="1" x14ac:dyDescent="0.25">
      <c r="A11" s="43"/>
      <c r="B11" s="66" t="s">
        <v>120</v>
      </c>
      <c r="C11" s="88" t="s">
        <v>118</v>
      </c>
      <c r="D11" s="67">
        <v>42765</v>
      </c>
      <c r="E11" s="65"/>
      <c r="F11" s="22">
        <v>248000</v>
      </c>
      <c r="G11" s="162">
        <f t="shared" ref="G11:G34" si="2">H11/F11</f>
        <v>1.0010870161290322</v>
      </c>
      <c r="H11" s="22">
        <v>248269.58</v>
      </c>
      <c r="I11" s="120" t="s">
        <v>68</v>
      </c>
      <c r="J11" s="22">
        <v>248000</v>
      </c>
      <c r="K11" s="162">
        <f t="shared" ref="K11:K73" si="3">L11/J11</f>
        <v>1.00024</v>
      </c>
      <c r="L11" s="22">
        <v>248059.51999999999</v>
      </c>
      <c r="M11" s="118"/>
      <c r="N11" s="122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spans="1:256" s="14" customFormat="1" ht="12" customHeight="1" outlineLevel="1" x14ac:dyDescent="0.25">
      <c r="A12" s="43"/>
      <c r="B12" s="66" t="s">
        <v>129</v>
      </c>
      <c r="C12" s="88" t="s">
        <v>121</v>
      </c>
      <c r="D12" s="67">
        <v>39128</v>
      </c>
      <c r="E12" s="65"/>
      <c r="F12" s="22">
        <v>1000000</v>
      </c>
      <c r="G12" s="162">
        <f t="shared" si="2"/>
        <v>1.00065</v>
      </c>
      <c r="H12" s="22">
        <v>1000650</v>
      </c>
      <c r="I12" s="120" t="s">
        <v>68</v>
      </c>
      <c r="J12" s="22">
        <v>1000000</v>
      </c>
      <c r="K12" s="162">
        <f t="shared" si="3"/>
        <v>1.0001100000000001</v>
      </c>
      <c r="L12" s="22">
        <v>1000110</v>
      </c>
      <c r="M12" s="118"/>
      <c r="N12" s="122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spans="1:256" s="14" customFormat="1" outlineLevel="1" x14ac:dyDescent="0.25">
      <c r="A13" s="43"/>
      <c r="B13" s="43" t="s">
        <v>168</v>
      </c>
      <c r="C13" s="80" t="s">
        <v>142</v>
      </c>
      <c r="D13" s="94">
        <v>42856</v>
      </c>
      <c r="E13" s="65"/>
      <c r="F13" s="22">
        <v>2000000</v>
      </c>
      <c r="G13" s="162">
        <f t="shared" si="2"/>
        <v>1.01684</v>
      </c>
      <c r="H13" s="22">
        <v>2033680</v>
      </c>
      <c r="I13" s="120" t="s">
        <v>68</v>
      </c>
      <c r="J13" s="22">
        <v>2000000</v>
      </c>
      <c r="K13" s="162">
        <f t="shared" si="3"/>
        <v>1.0088699999999999</v>
      </c>
      <c r="L13" s="22">
        <v>2017740</v>
      </c>
      <c r="M13" s="118"/>
      <c r="N13" s="122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spans="1:256" s="14" customFormat="1" ht="12" customHeight="1" outlineLevel="1" x14ac:dyDescent="0.25">
      <c r="A14" s="43"/>
      <c r="B14" s="66" t="s">
        <v>130</v>
      </c>
      <c r="C14" s="88" t="s">
        <v>122</v>
      </c>
      <c r="D14" s="67">
        <v>42933</v>
      </c>
      <c r="E14" s="65"/>
      <c r="F14" s="22">
        <v>248000</v>
      </c>
      <c r="G14" s="162">
        <f t="shared" si="2"/>
        <v>1.0029170161290324</v>
      </c>
      <c r="H14" s="22">
        <v>248723.42</v>
      </c>
      <c r="I14" s="120" t="s">
        <v>68</v>
      </c>
      <c r="J14" s="22">
        <v>248000</v>
      </c>
      <c r="K14" s="162">
        <f t="shared" si="3"/>
        <v>1.0012300000000001</v>
      </c>
      <c r="L14" s="22">
        <v>248305.04</v>
      </c>
      <c r="M14" s="118"/>
      <c r="N14" s="122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spans="1:256" s="14" customFormat="1" ht="12" customHeight="1" outlineLevel="1" x14ac:dyDescent="0.25">
      <c r="A15" s="43"/>
      <c r="B15" s="66" t="s">
        <v>131</v>
      </c>
      <c r="C15" s="88" t="s">
        <v>123</v>
      </c>
      <c r="D15" s="67">
        <v>42940</v>
      </c>
      <c r="E15" s="65"/>
      <c r="F15" s="22">
        <v>248000</v>
      </c>
      <c r="G15" s="162">
        <f t="shared" si="2"/>
        <v>1.0028979838709677</v>
      </c>
      <c r="H15" s="22">
        <v>248718.7</v>
      </c>
      <c r="I15" s="120" t="s">
        <v>68</v>
      </c>
      <c r="J15" s="22">
        <v>248000</v>
      </c>
      <c r="K15" s="162">
        <f t="shared" si="3"/>
        <v>1.0012070161290323</v>
      </c>
      <c r="L15" s="22">
        <v>248299.34</v>
      </c>
      <c r="M15" s="118"/>
      <c r="N15" s="122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spans="1:256" s="14" customFormat="1" ht="12" customHeight="1" outlineLevel="1" x14ac:dyDescent="0.25">
      <c r="A16" s="43"/>
      <c r="B16" s="66" t="s">
        <v>132</v>
      </c>
      <c r="C16" s="88" t="s">
        <v>124</v>
      </c>
      <c r="D16" s="67">
        <v>42947</v>
      </c>
      <c r="E16" s="65"/>
      <c r="F16" s="22">
        <v>248000</v>
      </c>
      <c r="G16" s="162">
        <f t="shared" si="2"/>
        <v>1.0036079838709677</v>
      </c>
      <c r="H16" s="22">
        <v>248894.78</v>
      </c>
      <c r="I16" s="120" t="s">
        <v>68</v>
      </c>
      <c r="J16" s="22">
        <v>248000</v>
      </c>
      <c r="K16" s="162">
        <f t="shared" si="3"/>
        <v>1.001698991935484</v>
      </c>
      <c r="L16" s="22">
        <v>248421.35</v>
      </c>
      <c r="M16" s="118"/>
      <c r="N16" s="122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spans="1:256" s="14" customFormat="1" ht="12" customHeight="1" outlineLevel="1" x14ac:dyDescent="0.25">
      <c r="A17" s="43"/>
      <c r="B17" s="66" t="s">
        <v>133</v>
      </c>
      <c r="C17" s="88" t="s">
        <v>125</v>
      </c>
      <c r="D17" s="67">
        <v>42954</v>
      </c>
      <c r="E17" s="65"/>
      <c r="F17" s="22">
        <v>248000</v>
      </c>
      <c r="G17" s="162">
        <f t="shared" si="2"/>
        <v>1.0035970161290322</v>
      </c>
      <c r="H17" s="22">
        <v>248892.06</v>
      </c>
      <c r="I17" s="120" t="s">
        <v>68</v>
      </c>
      <c r="J17" s="22">
        <v>248000</v>
      </c>
      <c r="K17" s="162">
        <f t="shared" si="3"/>
        <v>1.0016879838709678</v>
      </c>
      <c r="L17" s="22">
        <v>248418.62</v>
      </c>
      <c r="M17" s="118"/>
      <c r="N17" s="122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spans="1:256" s="14" customFormat="1" ht="12" customHeight="1" outlineLevel="1" x14ac:dyDescent="0.25">
      <c r="A18" s="43"/>
      <c r="B18" s="66" t="s">
        <v>140</v>
      </c>
      <c r="C18" s="88" t="s">
        <v>138</v>
      </c>
      <c r="D18" s="67">
        <v>42962</v>
      </c>
      <c r="E18" s="65"/>
      <c r="F18" s="22">
        <v>535090</v>
      </c>
      <c r="G18" s="162">
        <f t="shared" si="2"/>
        <v>0.97190192304098377</v>
      </c>
      <c r="H18" s="22">
        <v>520055</v>
      </c>
      <c r="I18" s="120" t="s">
        <v>68</v>
      </c>
      <c r="J18" s="22">
        <v>535090</v>
      </c>
      <c r="K18" s="162">
        <f t="shared" si="3"/>
        <v>0.96050197163094064</v>
      </c>
      <c r="L18" s="22">
        <v>513955</v>
      </c>
      <c r="M18" s="118"/>
      <c r="N18" s="122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spans="1:256" s="14" customFormat="1" ht="12" customHeight="1" outlineLevel="1" x14ac:dyDescent="0.25">
      <c r="A19" s="43"/>
      <c r="B19" s="66" t="s">
        <v>134</v>
      </c>
      <c r="C19" s="88" t="s">
        <v>135</v>
      </c>
      <c r="D19" s="67">
        <v>42968</v>
      </c>
      <c r="E19" s="65"/>
      <c r="F19" s="22">
        <v>248000</v>
      </c>
      <c r="G19" s="162">
        <f t="shared" si="2"/>
        <v>1.0032010080645162</v>
      </c>
      <c r="H19" s="22">
        <v>248793.85</v>
      </c>
      <c r="I19" s="120" t="s">
        <v>68</v>
      </c>
      <c r="J19" s="22">
        <v>248000</v>
      </c>
      <c r="K19" s="162">
        <f t="shared" si="3"/>
        <v>1.0013970161290322</v>
      </c>
      <c r="L19" s="22">
        <v>248346.46</v>
      </c>
      <c r="M19" s="118"/>
      <c r="N19" s="122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spans="1:256" s="14" customFormat="1" ht="12" customHeight="1" outlineLevel="1" x14ac:dyDescent="0.25">
      <c r="A20" s="43"/>
      <c r="B20" s="66" t="s">
        <v>136</v>
      </c>
      <c r="C20" s="88" t="s">
        <v>128</v>
      </c>
      <c r="D20" s="67">
        <v>42949</v>
      </c>
      <c r="E20" s="65"/>
      <c r="F20" s="22">
        <v>248000</v>
      </c>
      <c r="G20" s="162">
        <f t="shared" si="2"/>
        <v>1.0046920161290323</v>
      </c>
      <c r="H20" s="22">
        <v>249163.62</v>
      </c>
      <c r="I20" s="120" t="s">
        <v>68</v>
      </c>
      <c r="J20" s="22">
        <v>248000</v>
      </c>
      <c r="K20" s="162">
        <f t="shared" si="3"/>
        <v>1.002478991935484</v>
      </c>
      <c r="L20" s="22">
        <v>248614.79</v>
      </c>
      <c r="M20" s="118"/>
      <c r="N20" s="122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</row>
    <row r="21" spans="1:256" s="14" customFormat="1" outlineLevel="1" x14ac:dyDescent="0.25">
      <c r="A21" s="43"/>
      <c r="B21" s="43" t="s">
        <v>169</v>
      </c>
      <c r="C21" s="80" t="s">
        <v>143</v>
      </c>
      <c r="D21" s="94">
        <v>42979</v>
      </c>
      <c r="E21" s="65"/>
      <c r="F21" s="22">
        <v>402980</v>
      </c>
      <c r="G21" s="162">
        <f t="shared" si="2"/>
        <v>0.99790560325574473</v>
      </c>
      <c r="H21" s="22">
        <v>402136</v>
      </c>
      <c r="I21" s="120" t="s">
        <v>68</v>
      </c>
      <c r="J21" s="22">
        <v>402980</v>
      </c>
      <c r="K21" s="162">
        <f t="shared" si="3"/>
        <v>0.99318080301751943</v>
      </c>
      <c r="L21" s="22">
        <v>400232</v>
      </c>
      <c r="M21" s="118"/>
      <c r="N21" s="122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</row>
    <row r="22" spans="1:256" s="14" customFormat="1" outlineLevel="1" x14ac:dyDescent="0.25">
      <c r="A22" s="43"/>
      <c r="B22" s="43" t="s">
        <v>170</v>
      </c>
      <c r="C22" s="80" t="s">
        <v>144</v>
      </c>
      <c r="D22" s="94">
        <v>43024</v>
      </c>
      <c r="E22" s="65"/>
      <c r="F22" s="22">
        <v>248000</v>
      </c>
      <c r="G22" s="162">
        <f t="shared" si="2"/>
        <v>1.0044189919354838</v>
      </c>
      <c r="H22" s="22">
        <v>249095.91</v>
      </c>
      <c r="I22" s="120" t="s">
        <v>68</v>
      </c>
      <c r="J22" s="22">
        <v>248000</v>
      </c>
      <c r="K22" s="162">
        <f t="shared" si="3"/>
        <v>1.0021239919354838</v>
      </c>
      <c r="L22" s="22">
        <v>248526.75</v>
      </c>
      <c r="M22" s="118"/>
      <c r="N22" s="122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</row>
    <row r="23" spans="1:256" s="14" customFormat="1" outlineLevel="1" x14ac:dyDescent="0.25">
      <c r="A23" s="43"/>
      <c r="B23" s="43" t="s">
        <v>139</v>
      </c>
      <c r="C23" s="80" t="s">
        <v>145</v>
      </c>
      <c r="D23" s="94">
        <v>43045</v>
      </c>
      <c r="E23" s="65"/>
      <c r="F23" s="22">
        <v>248000</v>
      </c>
      <c r="G23" s="162">
        <f t="shared" si="2"/>
        <v>1.0045410080645161</v>
      </c>
      <c r="H23" s="22">
        <v>249126.17</v>
      </c>
      <c r="I23" s="120" t="s">
        <v>68</v>
      </c>
      <c r="J23" s="22">
        <v>248000</v>
      </c>
      <c r="K23" s="162">
        <f t="shared" si="3"/>
        <v>1.0020120161290322</v>
      </c>
      <c r="L23" s="22">
        <v>248498.98</v>
      </c>
      <c r="M23" s="118"/>
      <c r="N23" s="122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</row>
    <row r="24" spans="1:256" s="14" customFormat="1" outlineLevel="1" x14ac:dyDescent="0.25">
      <c r="A24" s="43"/>
      <c r="B24" s="43" t="s">
        <v>171</v>
      </c>
      <c r="C24" s="80" t="s">
        <v>146</v>
      </c>
      <c r="D24" s="94">
        <v>43045</v>
      </c>
      <c r="E24" s="65"/>
      <c r="F24" s="22">
        <v>248000</v>
      </c>
      <c r="G24" s="162">
        <f t="shared" si="2"/>
        <v>1.0045389919354839</v>
      </c>
      <c r="H24" s="22">
        <v>249125.67</v>
      </c>
      <c r="I24" s="120" t="s">
        <v>68</v>
      </c>
      <c r="J24" s="22">
        <v>248000</v>
      </c>
      <c r="K24" s="162">
        <f t="shared" si="3"/>
        <v>1.0020110080645162</v>
      </c>
      <c r="L24" s="22">
        <v>248498.73</v>
      </c>
      <c r="M24" s="118"/>
      <c r="N24" s="122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s="14" customFormat="1" outlineLevel="1" x14ac:dyDescent="0.25">
      <c r="A25" s="43"/>
      <c r="B25" s="43" t="s">
        <v>119</v>
      </c>
      <c r="C25" s="80" t="s">
        <v>147</v>
      </c>
      <c r="D25" s="94">
        <v>43045</v>
      </c>
      <c r="E25" s="65"/>
      <c r="F25" s="22">
        <v>248000</v>
      </c>
      <c r="G25" s="162">
        <f t="shared" si="2"/>
        <v>1.0045389919354839</v>
      </c>
      <c r="H25" s="22">
        <v>249125.67</v>
      </c>
      <c r="I25" s="120" t="s">
        <v>68</v>
      </c>
      <c r="J25" s="22">
        <v>248000</v>
      </c>
      <c r="K25" s="162">
        <f t="shared" si="3"/>
        <v>1.0020110080645162</v>
      </c>
      <c r="L25" s="22">
        <v>248498.73</v>
      </c>
      <c r="M25" s="118"/>
      <c r="N25" s="122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</row>
    <row r="26" spans="1:256" s="14" customFormat="1" outlineLevel="1" x14ac:dyDescent="0.25">
      <c r="A26" s="43"/>
      <c r="B26" s="43" t="s">
        <v>172</v>
      </c>
      <c r="C26" s="80" t="s">
        <v>148</v>
      </c>
      <c r="D26" s="94">
        <v>43110</v>
      </c>
      <c r="E26" s="65"/>
      <c r="F26" s="22">
        <v>1000000</v>
      </c>
      <c r="G26" s="162">
        <f t="shared" si="2"/>
        <v>0.99990000000000001</v>
      </c>
      <c r="H26" s="22">
        <v>999900</v>
      </c>
      <c r="I26" s="120" t="s">
        <v>68</v>
      </c>
      <c r="J26" s="22">
        <v>1000000</v>
      </c>
      <c r="K26" s="162">
        <f t="shared" si="3"/>
        <v>0.99850000000000005</v>
      </c>
      <c r="L26" s="22">
        <v>998500</v>
      </c>
      <c r="M26" s="118"/>
      <c r="N26" s="122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</row>
    <row r="27" spans="1:256" s="14" customFormat="1" outlineLevel="1" x14ac:dyDescent="0.25">
      <c r="A27" s="43"/>
      <c r="B27" s="43" t="s">
        <v>173</v>
      </c>
      <c r="C27" s="80" t="s">
        <v>149</v>
      </c>
      <c r="D27" s="94">
        <v>43116</v>
      </c>
      <c r="E27" s="65"/>
      <c r="F27" s="22">
        <v>248000</v>
      </c>
      <c r="G27" s="162">
        <f t="shared" si="2"/>
        <v>1.0079160080645162</v>
      </c>
      <c r="H27" s="22">
        <v>249963.17</v>
      </c>
      <c r="I27" s="120" t="s">
        <v>68</v>
      </c>
      <c r="J27" s="22">
        <v>248000</v>
      </c>
      <c r="K27" s="162">
        <f t="shared" si="3"/>
        <v>1.00396</v>
      </c>
      <c r="L27" s="22">
        <v>248982.08</v>
      </c>
      <c r="M27" s="118"/>
      <c r="N27" s="122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</row>
    <row r="28" spans="1:256" s="14" customFormat="1" outlineLevel="1" x14ac:dyDescent="0.25">
      <c r="A28" s="43"/>
      <c r="B28" s="43" t="s">
        <v>174</v>
      </c>
      <c r="C28" s="80" t="s">
        <v>150</v>
      </c>
      <c r="D28" s="94">
        <v>43116</v>
      </c>
      <c r="E28" s="65"/>
      <c r="F28" s="22">
        <v>249000</v>
      </c>
      <c r="G28" s="162">
        <f t="shared" si="2"/>
        <v>1.0022500000000001</v>
      </c>
      <c r="H28" s="22">
        <v>249560.25</v>
      </c>
      <c r="I28" s="120" t="s">
        <v>68</v>
      </c>
      <c r="J28" s="22">
        <v>249000</v>
      </c>
      <c r="K28" s="162">
        <f t="shared" si="3"/>
        <v>1</v>
      </c>
      <c r="L28" s="22">
        <v>249000</v>
      </c>
      <c r="M28" s="118"/>
      <c r="N28" s="122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</row>
    <row r="29" spans="1:256" s="14" customFormat="1" outlineLevel="1" x14ac:dyDescent="0.25">
      <c r="A29" s="43"/>
      <c r="B29" s="43" t="s">
        <v>175</v>
      </c>
      <c r="C29" s="80" t="s">
        <v>151</v>
      </c>
      <c r="D29" s="94">
        <v>43119</v>
      </c>
      <c r="E29" s="65"/>
      <c r="F29" s="22">
        <v>248000</v>
      </c>
      <c r="G29" s="162">
        <f t="shared" si="2"/>
        <v>1.0087320161290323</v>
      </c>
      <c r="H29" s="22">
        <v>250165.54</v>
      </c>
      <c r="I29" s="120" t="s">
        <v>68</v>
      </c>
      <c r="J29" s="22">
        <v>248000</v>
      </c>
      <c r="K29" s="162">
        <f t="shared" si="3"/>
        <v>1.00461</v>
      </c>
      <c r="L29" s="22">
        <v>249143.28</v>
      </c>
      <c r="M29" s="118"/>
      <c r="N29" s="122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</row>
    <row r="30" spans="1:256" s="14" customFormat="1" outlineLevel="1" x14ac:dyDescent="0.25">
      <c r="A30" s="43"/>
      <c r="B30" s="43" t="s">
        <v>176</v>
      </c>
      <c r="C30" s="80" t="s">
        <v>152</v>
      </c>
      <c r="D30" s="94">
        <v>43122</v>
      </c>
      <c r="E30" s="65"/>
      <c r="F30" s="22">
        <v>248000</v>
      </c>
      <c r="G30" s="162">
        <f t="shared" si="2"/>
        <v>1.008885</v>
      </c>
      <c r="H30" s="22">
        <v>250203.48</v>
      </c>
      <c r="I30" s="120" t="s">
        <v>68</v>
      </c>
      <c r="J30" s="22">
        <v>248000</v>
      </c>
      <c r="K30" s="162">
        <f t="shared" si="3"/>
        <v>1.0047110080645161</v>
      </c>
      <c r="L30" s="22">
        <v>249168.33</v>
      </c>
      <c r="M30" s="118"/>
      <c r="N30" s="122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</row>
    <row r="31" spans="1:256" s="14" customFormat="1" outlineLevel="1" x14ac:dyDescent="0.25">
      <c r="A31" s="43"/>
      <c r="B31" s="43" t="s">
        <v>177</v>
      </c>
      <c r="C31" s="80" t="s">
        <v>153</v>
      </c>
      <c r="D31" s="94">
        <v>43122</v>
      </c>
      <c r="E31" s="65"/>
      <c r="F31" s="22">
        <v>249000</v>
      </c>
      <c r="G31" s="162">
        <f t="shared" si="2"/>
        <v>1.00325</v>
      </c>
      <c r="H31" s="22">
        <v>249809.25</v>
      </c>
      <c r="I31" s="120" t="s">
        <v>68</v>
      </c>
      <c r="J31" s="22">
        <v>249000</v>
      </c>
      <c r="K31" s="162">
        <f t="shared" si="3"/>
        <v>1.0009999999999999</v>
      </c>
      <c r="L31" s="22">
        <v>249249</v>
      </c>
      <c r="M31" s="118"/>
      <c r="N31" s="122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</row>
    <row r="32" spans="1:256" s="14" customFormat="1" outlineLevel="1" x14ac:dyDescent="0.25">
      <c r="A32" s="43"/>
      <c r="B32" s="43" t="s">
        <v>178</v>
      </c>
      <c r="C32" s="80" t="s">
        <v>179</v>
      </c>
      <c r="D32" s="94">
        <v>43143</v>
      </c>
      <c r="E32" s="65"/>
      <c r="F32" s="22">
        <v>248000</v>
      </c>
      <c r="G32" s="162">
        <f t="shared" si="2"/>
        <v>1.0062810080645161</v>
      </c>
      <c r="H32" s="22">
        <v>249557.69</v>
      </c>
      <c r="I32" s="120" t="s">
        <v>68</v>
      </c>
      <c r="J32" s="22">
        <v>248000</v>
      </c>
      <c r="K32" s="162">
        <f t="shared" si="3"/>
        <v>1.0024329838709678</v>
      </c>
      <c r="L32" s="22">
        <v>248603.38</v>
      </c>
      <c r="M32" s="118"/>
      <c r="N32" s="122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</row>
    <row r="33" spans="1:256" s="14" customFormat="1" ht="13.8" customHeight="1" outlineLevel="1" x14ac:dyDescent="0.25">
      <c r="A33" s="43"/>
      <c r="B33" s="43" t="s">
        <v>167</v>
      </c>
      <c r="C33" s="80" t="s">
        <v>141</v>
      </c>
      <c r="D33" s="94">
        <v>42646</v>
      </c>
      <c r="E33" s="65"/>
      <c r="F33" s="22">
        <v>2500000</v>
      </c>
      <c r="G33" s="162">
        <f>H33/F33</f>
        <v>0.999966252</v>
      </c>
      <c r="H33" s="22">
        <v>2499915.63</v>
      </c>
      <c r="I33" s="120" t="s">
        <v>68</v>
      </c>
      <c r="J33" s="22">
        <v>0</v>
      </c>
      <c r="K33" s="230"/>
      <c r="L33" s="22">
        <v>0</v>
      </c>
      <c r="M33" s="118"/>
      <c r="N33" s="122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</row>
    <row r="34" spans="1:256" s="14" customFormat="1" outlineLevel="1" x14ac:dyDescent="0.25">
      <c r="A34" s="43"/>
      <c r="B34" s="43" t="s">
        <v>180</v>
      </c>
      <c r="C34" s="80" t="s">
        <v>155</v>
      </c>
      <c r="D34" s="94">
        <v>43151</v>
      </c>
      <c r="E34" s="65"/>
      <c r="F34" s="22">
        <v>248000</v>
      </c>
      <c r="G34" s="162">
        <f t="shared" si="2"/>
        <v>1.0064620161290323</v>
      </c>
      <c r="H34" s="22">
        <v>249602.58</v>
      </c>
      <c r="I34" s="120" t="s">
        <v>68</v>
      </c>
      <c r="J34" s="22">
        <v>248000</v>
      </c>
      <c r="K34" s="162">
        <f t="shared" si="3"/>
        <v>1.0025120161290324</v>
      </c>
      <c r="L34" s="22">
        <v>248622.98</v>
      </c>
      <c r="M34" s="118"/>
      <c r="N34" s="122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</row>
    <row r="35" spans="1:256" s="14" customFormat="1" ht="12" customHeight="1" x14ac:dyDescent="0.25">
      <c r="A35" s="43" t="s">
        <v>89</v>
      </c>
      <c r="B35" s="111"/>
      <c r="C35" s="140"/>
      <c r="D35" s="150"/>
      <c r="E35" s="65"/>
      <c r="F35" s="68">
        <f>SUM(F1:F34)</f>
        <v>25152842.27</v>
      </c>
      <c r="G35" s="162"/>
      <c r="H35" s="68">
        <f>SUM(H1:H34)</f>
        <v>25191900.290000007</v>
      </c>
      <c r="I35" s="115"/>
      <c r="J35" s="68">
        <f>SUM(J1:J34)</f>
        <v>35118232.859999999</v>
      </c>
      <c r="K35" s="162"/>
      <c r="L35" s="68">
        <f>SUM(L1:L34)</f>
        <v>35119957.219999999</v>
      </c>
      <c r="M35" s="116"/>
      <c r="N35" s="122">
        <f>SUM(L35-H35)</f>
        <v>9928056.9299999923</v>
      </c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</row>
    <row r="36" spans="1:256" s="14" customFormat="1" ht="12" customHeight="1" x14ac:dyDescent="0.25">
      <c r="A36" s="43"/>
      <c r="B36" s="111"/>
      <c r="C36" s="140"/>
      <c r="D36" s="150"/>
      <c r="E36" s="65"/>
      <c r="F36" s="68"/>
      <c r="G36" s="162"/>
      <c r="H36" s="68"/>
      <c r="I36" s="115"/>
      <c r="J36" s="68"/>
      <c r="K36" s="162"/>
      <c r="L36" s="68"/>
      <c r="M36" s="116"/>
      <c r="N36" s="122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</row>
    <row r="37" spans="1:256" s="105" customFormat="1" ht="15.75" customHeight="1" x14ac:dyDescent="0.25">
      <c r="A37" s="101"/>
      <c r="B37" s="101"/>
      <c r="C37" s="101"/>
      <c r="D37" s="104"/>
      <c r="E37" s="104"/>
      <c r="H37" s="71"/>
      <c r="I37" s="115"/>
      <c r="K37" s="162"/>
      <c r="L37" s="71"/>
      <c r="M37" s="115"/>
      <c r="N37" s="122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</row>
    <row r="38" spans="1:256" s="105" customFormat="1" ht="15.75" customHeight="1" x14ac:dyDescent="0.25">
      <c r="A38" s="101"/>
      <c r="B38" s="101"/>
      <c r="C38" s="101"/>
      <c r="D38" s="104"/>
      <c r="E38" s="104"/>
      <c r="G38" s="109">
        <v>42614</v>
      </c>
      <c r="H38" s="71"/>
      <c r="I38" s="115"/>
      <c r="K38" s="109">
        <v>42705</v>
      </c>
      <c r="L38" s="71"/>
      <c r="M38" s="115"/>
      <c r="N38" s="122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</row>
    <row r="39" spans="1:256" s="105" customFormat="1" ht="15.75" customHeight="1" x14ac:dyDescent="0.25">
      <c r="A39" s="101"/>
      <c r="B39" s="101"/>
      <c r="C39" s="101"/>
      <c r="D39" s="104"/>
      <c r="E39" s="104"/>
      <c r="G39" s="109"/>
      <c r="H39" s="71"/>
      <c r="I39" s="115"/>
      <c r="K39" s="162"/>
      <c r="L39" s="71"/>
      <c r="M39" s="115"/>
      <c r="N39" s="122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  <c r="GZ39" s="110"/>
      <c r="HA39" s="110"/>
      <c r="HB39" s="110"/>
      <c r="HC39" s="110"/>
      <c r="HD39" s="110"/>
      <c r="HE39" s="110"/>
      <c r="HF39" s="110"/>
      <c r="HG39" s="110"/>
      <c r="HH39" s="110"/>
      <c r="HI39" s="110"/>
      <c r="HJ39" s="110"/>
      <c r="HK39" s="110"/>
      <c r="HL39" s="110"/>
      <c r="HM39" s="110"/>
      <c r="HN39" s="110"/>
      <c r="HO39" s="110"/>
      <c r="HP39" s="110"/>
      <c r="HQ39" s="110"/>
      <c r="HR39" s="110"/>
      <c r="HS39" s="110"/>
      <c r="HT39" s="110"/>
      <c r="HU39" s="110"/>
      <c r="HV39" s="110"/>
      <c r="HW39" s="110"/>
      <c r="HX39" s="110"/>
      <c r="HY39" s="110"/>
      <c r="HZ39" s="110"/>
      <c r="IA39" s="110"/>
      <c r="IB39" s="110"/>
      <c r="IC39" s="110"/>
      <c r="ID39" s="110"/>
      <c r="IE39" s="110"/>
      <c r="IF39" s="110"/>
      <c r="IG39" s="110"/>
      <c r="IH39" s="110"/>
      <c r="II39" s="110"/>
      <c r="IJ39" s="110"/>
      <c r="IK39" s="110"/>
      <c r="IL39" s="110"/>
      <c r="IM39" s="110"/>
      <c r="IN39" s="110"/>
      <c r="IO39" s="110"/>
      <c r="IP39" s="110"/>
      <c r="IQ39" s="110"/>
      <c r="IR39" s="110"/>
      <c r="IS39" s="110"/>
      <c r="IT39" s="110"/>
      <c r="IU39" s="110"/>
      <c r="IV39" s="110"/>
    </row>
    <row r="40" spans="1:256" s="105" customFormat="1" x14ac:dyDescent="0.25">
      <c r="A40" s="101" t="s">
        <v>58</v>
      </c>
      <c r="B40" s="108" t="s">
        <v>20</v>
      </c>
      <c r="C40" s="101" t="s">
        <v>21</v>
      </c>
      <c r="D40" s="101" t="s">
        <v>59</v>
      </c>
      <c r="E40" s="101"/>
      <c r="F40" s="71" t="s">
        <v>60</v>
      </c>
      <c r="G40" s="103" t="s">
        <v>61</v>
      </c>
      <c r="H40" s="71"/>
      <c r="I40" s="115"/>
      <c r="J40" s="71" t="s">
        <v>60</v>
      </c>
      <c r="K40" s="103" t="s">
        <v>61</v>
      </c>
      <c r="L40" s="71"/>
      <c r="M40" s="115"/>
      <c r="N40" s="122" t="s">
        <v>62</v>
      </c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10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  <c r="HN40" s="110"/>
      <c r="HO40" s="110"/>
      <c r="HP40" s="110"/>
      <c r="HQ40" s="110"/>
      <c r="HR40" s="110"/>
      <c r="HS40" s="110"/>
      <c r="HT40" s="110"/>
      <c r="HU40" s="110"/>
      <c r="HV40" s="110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10"/>
      <c r="IH40" s="110"/>
      <c r="II40" s="110"/>
      <c r="IJ40" s="110"/>
      <c r="IK40" s="110"/>
      <c r="IL40" s="110"/>
      <c r="IM40" s="110"/>
      <c r="IN40" s="110"/>
      <c r="IO40" s="110"/>
      <c r="IP40" s="110"/>
      <c r="IQ40" s="110"/>
      <c r="IR40" s="110"/>
      <c r="IS40" s="110"/>
      <c r="IT40" s="110"/>
      <c r="IU40" s="110"/>
      <c r="IV40" s="110"/>
    </row>
    <row r="41" spans="1:256" s="105" customFormat="1" x14ac:dyDescent="0.25">
      <c r="A41" s="101"/>
      <c r="B41" s="108" t="s">
        <v>28</v>
      </c>
      <c r="C41" s="101" t="s">
        <v>29</v>
      </c>
      <c r="D41" s="101" t="s">
        <v>63</v>
      </c>
      <c r="E41" s="101"/>
      <c r="F41" s="71" t="s">
        <v>64</v>
      </c>
      <c r="G41" s="103" t="s">
        <v>65</v>
      </c>
      <c r="H41" s="71" t="s">
        <v>66</v>
      </c>
      <c r="I41" s="115"/>
      <c r="J41" s="71" t="s">
        <v>64</v>
      </c>
      <c r="K41" s="103" t="s">
        <v>65</v>
      </c>
      <c r="L41" s="71" t="s">
        <v>66</v>
      </c>
      <c r="M41" s="115"/>
      <c r="N41" s="122" t="s">
        <v>18</v>
      </c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</row>
    <row r="42" spans="1:256" s="105" customFormat="1" ht="9" customHeight="1" x14ac:dyDescent="0.25">
      <c r="A42" s="114"/>
      <c r="B42" s="117"/>
      <c r="C42" s="114"/>
      <c r="D42" s="114"/>
      <c r="E42" s="114"/>
      <c r="F42" s="115"/>
      <c r="G42" s="121"/>
      <c r="H42" s="115"/>
      <c r="I42" s="115"/>
      <c r="J42" s="115"/>
      <c r="K42" s="121"/>
      <c r="L42" s="115"/>
      <c r="M42" s="115"/>
      <c r="N42" s="123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  <c r="IR42" s="110"/>
      <c r="IS42" s="110"/>
      <c r="IT42" s="110"/>
      <c r="IU42" s="110"/>
      <c r="IV42" s="110"/>
    </row>
    <row r="43" spans="1:256" s="14" customFormat="1" ht="12" customHeight="1" x14ac:dyDescent="0.25">
      <c r="A43" s="43"/>
      <c r="B43" s="111"/>
      <c r="C43" s="140"/>
      <c r="D43" s="150"/>
      <c r="E43" s="65"/>
      <c r="F43" s="68"/>
      <c r="G43" s="99"/>
      <c r="H43" s="68"/>
      <c r="I43" s="115"/>
      <c r="J43" s="68"/>
      <c r="K43" s="162"/>
      <c r="L43" s="68"/>
      <c r="M43" s="116"/>
      <c r="N43" s="122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</row>
    <row r="44" spans="1:256" s="14" customFormat="1" x14ac:dyDescent="0.25">
      <c r="A44" s="43" t="s">
        <v>7</v>
      </c>
      <c r="B44" s="43" t="s">
        <v>67</v>
      </c>
      <c r="C44" s="80"/>
      <c r="D44" s="94">
        <v>42735</v>
      </c>
      <c r="E44" s="65"/>
      <c r="F44" s="64">
        <v>1502638.77</v>
      </c>
      <c r="G44" s="162">
        <f t="shared" ref="G44" si="4">H44/F44</f>
        <v>1</v>
      </c>
      <c r="H44" s="64">
        <v>1502638.77</v>
      </c>
      <c r="I44" s="120" t="s">
        <v>68</v>
      </c>
      <c r="J44" s="64">
        <v>1504387.43</v>
      </c>
      <c r="K44" s="162">
        <f t="shared" si="3"/>
        <v>1</v>
      </c>
      <c r="L44" s="64">
        <v>1504387.43</v>
      </c>
      <c r="M44" s="118"/>
      <c r="N44" s="122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</row>
    <row r="45" spans="1:256" s="14" customFormat="1" x14ac:dyDescent="0.25">
      <c r="A45" s="43"/>
      <c r="B45" s="43"/>
      <c r="C45" s="80"/>
      <c r="D45" s="94"/>
      <c r="E45" s="65"/>
      <c r="F45" s="68">
        <f>SUM(F44:F44)</f>
        <v>1502638.77</v>
      </c>
      <c r="G45" s="162"/>
      <c r="H45" s="68">
        <f>SUM(H44:H44)</f>
        <v>1502638.77</v>
      </c>
      <c r="I45" s="115"/>
      <c r="J45" s="68">
        <f>SUM(J44:J44)</f>
        <v>1504387.43</v>
      </c>
      <c r="K45" s="162"/>
      <c r="L45" s="68">
        <f>SUM(L44:L44)</f>
        <v>1504387.43</v>
      </c>
      <c r="M45" s="116"/>
      <c r="N45" s="122">
        <f>SUM(L45-H45)</f>
        <v>1748.6599999999162</v>
      </c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</row>
    <row r="46" spans="1:256" s="14" customFormat="1" x14ac:dyDescent="0.25">
      <c r="A46" s="43"/>
      <c r="B46" s="43"/>
      <c r="C46" s="80"/>
      <c r="D46" s="94"/>
      <c r="E46" s="65"/>
      <c r="F46" s="68" t="s">
        <v>111</v>
      </c>
      <c r="G46" s="162"/>
      <c r="H46" s="68" t="s">
        <v>111</v>
      </c>
      <c r="I46" s="115"/>
      <c r="J46" s="68" t="s">
        <v>111</v>
      </c>
      <c r="K46" s="162"/>
      <c r="L46" s="68" t="s">
        <v>111</v>
      </c>
      <c r="M46" s="116"/>
      <c r="N46" s="122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</row>
    <row r="47" spans="1:256" s="14" customFormat="1" x14ac:dyDescent="0.25">
      <c r="A47" s="43" t="s">
        <v>92</v>
      </c>
      <c r="B47" s="43" t="s">
        <v>67</v>
      </c>
      <c r="C47" s="80"/>
      <c r="D47" s="94">
        <v>42735</v>
      </c>
      <c r="E47" s="65"/>
      <c r="F47" s="22">
        <v>929580.74</v>
      </c>
      <c r="G47" s="162">
        <f t="shared" ref="G47" si="5">H47/F47</f>
        <v>1</v>
      </c>
      <c r="H47" s="22">
        <v>929580.74</v>
      </c>
      <c r="I47" s="115" t="s">
        <v>68</v>
      </c>
      <c r="J47" s="22">
        <v>462127.94</v>
      </c>
      <c r="K47" s="162">
        <f t="shared" si="3"/>
        <v>1</v>
      </c>
      <c r="L47" s="22">
        <v>462127.94</v>
      </c>
      <c r="M47" s="118"/>
      <c r="N47" s="122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</row>
    <row r="48" spans="1:256" s="14" customFormat="1" x14ac:dyDescent="0.25">
      <c r="A48" s="43"/>
      <c r="B48" s="43"/>
      <c r="C48" s="80"/>
      <c r="D48" s="94"/>
      <c r="E48" s="65"/>
      <c r="F48" s="68">
        <f>SUM(F47:F47)</f>
        <v>929580.74</v>
      </c>
      <c r="G48" s="162"/>
      <c r="H48" s="68">
        <f>SUM(H47:H47)</f>
        <v>929580.74</v>
      </c>
      <c r="I48" s="115"/>
      <c r="J48" s="68">
        <f>SUM(J47:J47)</f>
        <v>462127.94</v>
      </c>
      <c r="K48" s="162"/>
      <c r="L48" s="68">
        <f>SUM(L47:L47)</f>
        <v>462127.94</v>
      </c>
      <c r="M48" s="116"/>
      <c r="N48" s="122">
        <f>SUM(L48-H48)</f>
        <v>-467452.8</v>
      </c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spans="1:256" s="14" customFormat="1" x14ac:dyDescent="0.25">
      <c r="A49" s="43"/>
      <c r="B49" s="43"/>
      <c r="C49" s="80"/>
      <c r="D49" s="94"/>
      <c r="E49" s="65"/>
      <c r="F49" s="68"/>
      <c r="G49" s="162"/>
      <c r="H49" s="68"/>
      <c r="I49" s="115"/>
      <c r="J49" s="68"/>
      <c r="K49" s="162"/>
      <c r="L49" s="68"/>
      <c r="M49" s="116"/>
      <c r="N49" s="122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</row>
    <row r="50" spans="1:256" s="14" customFormat="1" x14ac:dyDescent="0.25">
      <c r="A50" s="43" t="s">
        <v>8</v>
      </c>
      <c r="B50" s="43" t="s">
        <v>67</v>
      </c>
      <c r="C50" s="80"/>
      <c r="D50" s="94">
        <v>42735</v>
      </c>
      <c r="E50" s="65"/>
      <c r="F50" s="22">
        <v>12612.48</v>
      </c>
      <c r="G50" s="162">
        <f t="shared" ref="G50" si="6">H50/F50</f>
        <v>1</v>
      </c>
      <c r="H50" s="22">
        <v>12612.48</v>
      </c>
      <c r="I50" s="120" t="s">
        <v>68</v>
      </c>
      <c r="J50" s="22">
        <v>12627.16</v>
      </c>
      <c r="K50" s="162">
        <f t="shared" si="3"/>
        <v>1</v>
      </c>
      <c r="L50" s="22">
        <v>12627.16</v>
      </c>
      <c r="M50" s="118"/>
      <c r="N50" s="122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</row>
    <row r="51" spans="1:256" s="14" customFormat="1" x14ac:dyDescent="0.25">
      <c r="A51" s="43"/>
      <c r="B51" s="43"/>
      <c r="C51" s="80"/>
      <c r="D51" s="94"/>
      <c r="E51" s="65"/>
      <c r="F51" s="68">
        <f>SUM(F50)</f>
        <v>12612.48</v>
      </c>
      <c r="G51" s="162"/>
      <c r="H51" s="68">
        <f>SUM(H50)</f>
        <v>12612.48</v>
      </c>
      <c r="I51" s="115"/>
      <c r="J51" s="68">
        <f>SUM(J50)</f>
        <v>12627.16</v>
      </c>
      <c r="K51" s="162"/>
      <c r="L51" s="68">
        <f>SUM(L50)</f>
        <v>12627.16</v>
      </c>
      <c r="M51" s="116"/>
      <c r="N51" s="122">
        <f>SUM(L51-H51)</f>
        <v>14.680000000000291</v>
      </c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</row>
    <row r="52" spans="1:256" s="14" customFormat="1" ht="12" customHeight="1" x14ac:dyDescent="0.25">
      <c r="A52" s="43"/>
      <c r="B52" s="111"/>
      <c r="C52" s="140"/>
      <c r="D52" s="150"/>
      <c r="E52" s="65"/>
      <c r="F52" s="68"/>
      <c r="G52" s="162"/>
      <c r="H52" s="68"/>
      <c r="I52" s="115"/>
      <c r="J52" s="68"/>
      <c r="K52" s="162"/>
      <c r="L52" s="68"/>
      <c r="M52" s="116"/>
      <c r="N52" s="122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</row>
    <row r="53" spans="1:256" s="14" customFormat="1" outlineLevel="1" x14ac:dyDescent="0.25">
      <c r="A53" s="43" t="s">
        <v>9</v>
      </c>
      <c r="B53" s="43" t="s">
        <v>67</v>
      </c>
      <c r="C53" s="63"/>
      <c r="D53" s="94">
        <v>42735</v>
      </c>
      <c r="E53" s="65"/>
      <c r="F53" s="69">
        <v>361199.27</v>
      </c>
      <c r="G53" s="162">
        <f>H53/F53</f>
        <v>1</v>
      </c>
      <c r="H53" s="69">
        <v>361199.27</v>
      </c>
      <c r="I53" s="120" t="s">
        <v>68</v>
      </c>
      <c r="J53" s="69">
        <v>362804.16</v>
      </c>
      <c r="K53" s="162">
        <f>L53/J53</f>
        <v>1</v>
      </c>
      <c r="L53" s="69">
        <v>362804.16</v>
      </c>
      <c r="M53" s="119"/>
      <c r="N53" s="122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</row>
    <row r="54" spans="1:256" s="14" customFormat="1" outlineLevel="1" x14ac:dyDescent="0.25">
      <c r="A54" s="43"/>
      <c r="B54" s="43" t="s">
        <v>214</v>
      </c>
      <c r="C54" s="63"/>
      <c r="D54" s="94">
        <v>42998</v>
      </c>
      <c r="E54" s="65"/>
      <c r="F54" s="69">
        <v>2003682.6</v>
      </c>
      <c r="G54" s="162">
        <f>H54/F54</f>
        <v>1</v>
      </c>
      <c r="H54" s="69">
        <v>2003682.6</v>
      </c>
      <c r="I54" s="120" t="s">
        <v>68</v>
      </c>
      <c r="J54" s="69">
        <v>2000000</v>
      </c>
      <c r="K54" s="162">
        <f>L54/J54</f>
        <v>1</v>
      </c>
      <c r="L54" s="69">
        <v>2000000</v>
      </c>
      <c r="M54" s="119"/>
      <c r="N54" s="122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</row>
    <row r="55" spans="1:256" s="14" customFormat="1" x14ac:dyDescent="0.25">
      <c r="A55" s="43"/>
      <c r="B55" s="43"/>
      <c r="C55" s="63"/>
      <c r="D55" s="94"/>
      <c r="E55" s="65"/>
      <c r="F55" s="68">
        <f>SUM(F53:F54)</f>
        <v>2364881.87</v>
      </c>
      <c r="G55" s="162"/>
      <c r="H55" s="68">
        <f>SUM(H53:H54)</f>
        <v>2364881.87</v>
      </c>
      <c r="I55" s="115"/>
      <c r="J55" s="68">
        <f>SUM(J53:J54)</f>
        <v>2362804.16</v>
      </c>
      <c r="K55" s="162"/>
      <c r="L55" s="68">
        <f>SUM(L53:L54)</f>
        <v>2362804.16</v>
      </c>
      <c r="M55" s="116"/>
      <c r="N55" s="122">
        <f>SUM(L55-H55)</f>
        <v>-2077.7099999999627</v>
      </c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</row>
    <row r="56" spans="1:256" s="14" customFormat="1" x14ac:dyDescent="0.25">
      <c r="A56" s="43"/>
      <c r="B56" s="43"/>
      <c r="C56" s="63"/>
      <c r="D56" s="94"/>
      <c r="E56" s="65"/>
      <c r="F56" s="22"/>
      <c r="G56" s="162"/>
      <c r="H56" s="22"/>
      <c r="I56" s="120"/>
      <c r="J56" s="22"/>
      <c r="K56" s="162"/>
      <c r="L56" s="22"/>
      <c r="M56" s="118"/>
      <c r="N56" s="122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</row>
    <row r="57" spans="1:256" s="14" customFormat="1" x14ac:dyDescent="0.25">
      <c r="A57" s="43" t="s">
        <v>69</v>
      </c>
      <c r="B57" s="43" t="s">
        <v>67</v>
      </c>
      <c r="C57" s="63"/>
      <c r="D57" s="94">
        <v>42735</v>
      </c>
      <c r="E57" s="65"/>
      <c r="F57" s="22">
        <v>626540.46</v>
      </c>
      <c r="G57" s="162">
        <f t="shared" ref="G57:G58" si="7">H57/F57</f>
        <v>1</v>
      </c>
      <c r="H57" s="22">
        <v>626540.46</v>
      </c>
      <c r="I57" s="120" t="s">
        <v>68</v>
      </c>
      <c r="J57" s="22">
        <v>515963.2</v>
      </c>
      <c r="K57" s="162">
        <f t="shared" si="3"/>
        <v>1</v>
      </c>
      <c r="L57" s="22">
        <v>515963.2</v>
      </c>
      <c r="M57" s="118"/>
      <c r="N57" s="122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</row>
    <row r="58" spans="1:256" s="14" customFormat="1" outlineLevel="1" x14ac:dyDescent="0.25">
      <c r="A58" s="43"/>
      <c r="B58" s="43" t="s">
        <v>214</v>
      </c>
      <c r="C58" s="63"/>
      <c r="D58" s="94">
        <v>42998</v>
      </c>
      <c r="E58" s="65"/>
      <c r="F58" s="69">
        <v>1001841.3</v>
      </c>
      <c r="G58" s="162">
        <f t="shared" si="7"/>
        <v>1</v>
      </c>
      <c r="H58" s="69">
        <v>1001841.3</v>
      </c>
      <c r="I58" s="120" t="s">
        <v>68</v>
      </c>
      <c r="J58" s="69">
        <v>1000000</v>
      </c>
      <c r="K58" s="162">
        <f t="shared" si="3"/>
        <v>1</v>
      </c>
      <c r="L58" s="69">
        <v>1000000</v>
      </c>
      <c r="M58" s="119"/>
      <c r="N58" s="122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</row>
    <row r="59" spans="1:256" s="14" customFormat="1" x14ac:dyDescent="0.25">
      <c r="A59" s="43"/>
      <c r="B59" s="43"/>
      <c r="C59" s="63"/>
      <c r="D59" s="94"/>
      <c r="E59" s="65"/>
      <c r="F59" s="68">
        <f>SUM(F57:F58)</f>
        <v>1628381.76</v>
      </c>
      <c r="G59" s="162"/>
      <c r="H59" s="68">
        <f>SUM(H57:H58)</f>
        <v>1628381.76</v>
      </c>
      <c r="I59" s="115"/>
      <c r="J59" s="68">
        <f>SUM(J57:J58)</f>
        <v>1515963.2</v>
      </c>
      <c r="K59" s="162"/>
      <c r="L59" s="68">
        <f>SUM(L57:L58)</f>
        <v>1515963.2</v>
      </c>
      <c r="M59" s="116"/>
      <c r="N59" s="122">
        <f>SUM(L59-H59)</f>
        <v>-112418.56000000006</v>
      </c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</row>
    <row r="60" spans="1:256" s="14" customFormat="1" x14ac:dyDescent="0.25">
      <c r="A60" s="43"/>
      <c r="B60" s="43"/>
      <c r="C60" s="63"/>
      <c r="D60" s="94"/>
      <c r="E60" s="65"/>
      <c r="F60" s="68"/>
      <c r="G60" s="162"/>
      <c r="H60" s="68"/>
      <c r="I60" s="115"/>
      <c r="J60" s="68"/>
      <c r="K60" s="162"/>
      <c r="L60" s="68"/>
      <c r="M60" s="116"/>
      <c r="N60" s="122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</row>
    <row r="61" spans="1:256" s="14" customFormat="1" x14ac:dyDescent="0.25">
      <c r="A61" s="43" t="s">
        <v>70</v>
      </c>
      <c r="B61" s="43" t="s">
        <v>67</v>
      </c>
      <c r="C61" s="63"/>
      <c r="D61" s="94">
        <v>42735</v>
      </c>
      <c r="E61" s="63"/>
      <c r="F61" s="64">
        <v>1174249.8899999999</v>
      </c>
      <c r="G61" s="162">
        <f t="shared" ref="G61" si="8">H61/F61</f>
        <v>1</v>
      </c>
      <c r="H61" s="64">
        <v>1174249.8899999999</v>
      </c>
      <c r="I61" s="120" t="s">
        <v>68</v>
      </c>
      <c r="J61" s="64">
        <v>1134454.8500000001</v>
      </c>
      <c r="K61" s="162">
        <f t="shared" si="3"/>
        <v>1</v>
      </c>
      <c r="L61" s="64">
        <v>1134454.8500000001</v>
      </c>
      <c r="M61" s="120"/>
      <c r="N61" s="122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</row>
    <row r="62" spans="1:256" s="14" customFormat="1" x14ac:dyDescent="0.25">
      <c r="A62" s="43"/>
      <c r="B62" s="43"/>
      <c r="C62" s="63"/>
      <c r="D62" s="95"/>
      <c r="E62" s="63"/>
      <c r="F62" s="71">
        <f>SUM(F61)</f>
        <v>1174249.8899999999</v>
      </c>
      <c r="G62" s="162"/>
      <c r="H62" s="71">
        <f>SUM(H61)</f>
        <v>1174249.8899999999</v>
      </c>
      <c r="I62" s="115"/>
      <c r="J62" s="71">
        <f>SUM(J61)</f>
        <v>1134454.8500000001</v>
      </c>
      <c r="K62" s="162"/>
      <c r="L62" s="71">
        <f>SUM(L61)</f>
        <v>1134454.8500000001</v>
      </c>
      <c r="M62" s="115"/>
      <c r="N62" s="122">
        <f>SUM(L62-H62)</f>
        <v>-39795.039999999804</v>
      </c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</row>
    <row r="63" spans="1:256" s="14" customFormat="1" x14ac:dyDescent="0.25">
      <c r="A63" s="45"/>
      <c r="B63" s="43"/>
      <c r="C63" s="63"/>
      <c r="D63" s="94"/>
      <c r="E63" s="65"/>
      <c r="F63" s="68"/>
      <c r="G63" s="162"/>
      <c r="H63" s="68"/>
      <c r="I63" s="115"/>
      <c r="J63" s="68"/>
      <c r="K63" s="162"/>
      <c r="L63" s="68"/>
      <c r="M63" s="116"/>
      <c r="N63" s="122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</row>
    <row r="64" spans="1:256" s="43" customFormat="1" ht="14.25" customHeight="1" x14ac:dyDescent="0.25">
      <c r="A64" s="43" t="s">
        <v>12</v>
      </c>
      <c r="B64" s="43" t="s">
        <v>67</v>
      </c>
      <c r="C64" s="63"/>
      <c r="D64" s="94">
        <v>42735</v>
      </c>
      <c r="E64" s="65"/>
      <c r="F64" s="22">
        <v>66897.440000000002</v>
      </c>
      <c r="G64" s="162">
        <f t="shared" ref="G64" si="9">H64/F64</f>
        <v>1</v>
      </c>
      <c r="H64" s="22">
        <v>66897.440000000002</v>
      </c>
      <c r="I64" s="120" t="s">
        <v>68</v>
      </c>
      <c r="J64" s="22">
        <v>69054.789999999994</v>
      </c>
      <c r="K64" s="162">
        <f t="shared" si="3"/>
        <v>1</v>
      </c>
      <c r="L64" s="22">
        <v>69054.789999999994</v>
      </c>
      <c r="M64" s="118"/>
      <c r="N64" s="122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  <c r="DA64" s="111"/>
      <c r="DB64" s="111"/>
      <c r="DC64" s="111"/>
      <c r="DD64" s="111"/>
      <c r="DE64" s="111"/>
      <c r="DF64" s="111"/>
      <c r="DG64" s="111"/>
      <c r="DH64" s="111"/>
      <c r="DI64" s="111"/>
      <c r="DJ64" s="111"/>
      <c r="DK64" s="111"/>
      <c r="DL64" s="111"/>
      <c r="DM64" s="111"/>
      <c r="DN64" s="111"/>
      <c r="DO64" s="111"/>
      <c r="DP64" s="111"/>
      <c r="DQ64" s="111"/>
      <c r="DR64" s="111"/>
      <c r="DS64" s="111"/>
      <c r="DT64" s="111"/>
      <c r="DU64" s="111"/>
      <c r="DV64" s="111"/>
      <c r="DW64" s="111"/>
      <c r="DX64" s="111"/>
      <c r="DY64" s="111"/>
      <c r="DZ64" s="111"/>
      <c r="EA64" s="111"/>
      <c r="EB64" s="111"/>
      <c r="EC64" s="111"/>
      <c r="ED64" s="111"/>
      <c r="EE64" s="111"/>
      <c r="EF64" s="111"/>
      <c r="EG64" s="111"/>
      <c r="EH64" s="111"/>
      <c r="EI64" s="111"/>
      <c r="EJ64" s="111"/>
      <c r="EK64" s="111"/>
      <c r="EL64" s="111"/>
      <c r="EM64" s="111"/>
      <c r="EN64" s="111"/>
      <c r="EO64" s="111"/>
      <c r="EP64" s="111"/>
      <c r="EQ64" s="111"/>
      <c r="ER64" s="111"/>
      <c r="ES64" s="111"/>
      <c r="ET64" s="111"/>
      <c r="EU64" s="111"/>
      <c r="EV64" s="111"/>
      <c r="EW64" s="111"/>
      <c r="EX64" s="111"/>
      <c r="EY64" s="111"/>
      <c r="EZ64" s="111"/>
      <c r="FA64" s="111"/>
      <c r="FB64" s="111"/>
      <c r="FC64" s="111"/>
      <c r="FD64" s="111"/>
      <c r="FE64" s="111"/>
      <c r="FF64" s="111"/>
      <c r="FG64" s="111"/>
      <c r="FH64" s="111"/>
      <c r="FI64" s="111"/>
      <c r="FJ64" s="111"/>
      <c r="FK64" s="111"/>
      <c r="FL64" s="111"/>
      <c r="FM64" s="111"/>
      <c r="FN64" s="111"/>
      <c r="FO64" s="111"/>
      <c r="FP64" s="111"/>
      <c r="FQ64" s="111"/>
      <c r="FR64" s="111"/>
      <c r="FS64" s="111"/>
      <c r="FT64" s="111"/>
      <c r="FU64" s="111"/>
      <c r="FV64" s="111"/>
      <c r="FW64" s="111"/>
      <c r="FX64" s="111"/>
      <c r="FY64" s="111"/>
      <c r="FZ64" s="111"/>
      <c r="GA64" s="111"/>
      <c r="GB64" s="111"/>
      <c r="GC64" s="111"/>
      <c r="GD64" s="111"/>
      <c r="GE64" s="111"/>
      <c r="GF64" s="111"/>
      <c r="GG64" s="111"/>
      <c r="GH64" s="111"/>
      <c r="GI64" s="111"/>
      <c r="GJ64" s="111"/>
      <c r="GK64" s="111"/>
      <c r="GL64" s="111"/>
      <c r="GM64" s="111"/>
      <c r="GN64" s="111"/>
      <c r="GO64" s="111"/>
      <c r="GP64" s="111"/>
      <c r="GQ64" s="111"/>
      <c r="GR64" s="111"/>
      <c r="GS64" s="111"/>
      <c r="GT64" s="111"/>
      <c r="GU64" s="111"/>
      <c r="GV64" s="111"/>
      <c r="GW64" s="111"/>
      <c r="GX64" s="111"/>
      <c r="GY64" s="111"/>
      <c r="GZ64" s="111"/>
      <c r="HA64" s="111"/>
      <c r="HB64" s="111"/>
      <c r="HC64" s="111"/>
      <c r="HD64" s="111"/>
      <c r="HE64" s="111"/>
      <c r="HF64" s="111"/>
      <c r="HG64" s="111"/>
      <c r="HH64" s="111"/>
      <c r="HI64" s="111"/>
      <c r="HJ64" s="111"/>
      <c r="HK64" s="111"/>
      <c r="HL64" s="111"/>
      <c r="HM64" s="111"/>
      <c r="HN64" s="111"/>
      <c r="HO64" s="111"/>
      <c r="HP64" s="111"/>
      <c r="HQ64" s="111"/>
      <c r="HR64" s="111"/>
      <c r="HS64" s="111"/>
      <c r="HT64" s="111"/>
      <c r="HU64" s="111"/>
      <c r="HV64" s="111"/>
      <c r="HW64" s="111"/>
      <c r="HX64" s="111"/>
      <c r="HY64" s="111"/>
      <c r="HZ64" s="111"/>
      <c r="IA64" s="111"/>
      <c r="IB64" s="111"/>
      <c r="IC64" s="111"/>
      <c r="ID64" s="111"/>
      <c r="IE64" s="111"/>
      <c r="IF64" s="111"/>
      <c r="IG64" s="111"/>
      <c r="IH64" s="111"/>
      <c r="II64" s="111"/>
      <c r="IJ64" s="111"/>
      <c r="IK64" s="111"/>
      <c r="IL64" s="111"/>
      <c r="IM64" s="111"/>
      <c r="IN64" s="111"/>
      <c r="IO64" s="111"/>
      <c r="IP64" s="111"/>
      <c r="IQ64" s="111"/>
      <c r="IR64" s="111"/>
      <c r="IS64" s="111"/>
      <c r="IT64" s="111"/>
      <c r="IU64" s="111"/>
      <c r="IV64" s="111"/>
    </row>
    <row r="65" spans="1:256" s="14" customFormat="1" x14ac:dyDescent="0.25">
      <c r="C65" s="81"/>
      <c r="D65" s="96"/>
      <c r="F65" s="68">
        <f>SUM(F64)</f>
        <v>66897.440000000002</v>
      </c>
      <c r="G65" s="162"/>
      <c r="H65" s="68">
        <f>SUM(H64)</f>
        <v>66897.440000000002</v>
      </c>
      <c r="I65" s="115"/>
      <c r="J65" s="68">
        <f>SUM(J64)</f>
        <v>69054.789999999994</v>
      </c>
      <c r="K65" s="162"/>
      <c r="L65" s="68">
        <f>SUM(L64)</f>
        <v>69054.789999999994</v>
      </c>
      <c r="M65" s="116"/>
      <c r="N65" s="122">
        <f>SUM(L65-H65)</f>
        <v>2157.3499999999913</v>
      </c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</row>
    <row r="66" spans="1:256" s="14" customFormat="1" x14ac:dyDescent="0.25">
      <c r="A66" s="43"/>
      <c r="B66" s="43"/>
      <c r="C66" s="63"/>
      <c r="D66" s="95"/>
      <c r="E66" s="43"/>
      <c r="F66" s="22"/>
      <c r="G66" s="162"/>
      <c r="H66" s="22"/>
      <c r="I66" s="120"/>
      <c r="J66" s="22"/>
      <c r="K66" s="162"/>
      <c r="L66" s="22"/>
      <c r="M66" s="118"/>
      <c r="N66" s="122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</row>
    <row r="67" spans="1:256" s="14" customFormat="1" x14ac:dyDescent="0.25">
      <c r="A67" s="43" t="s">
        <v>37</v>
      </c>
      <c r="B67" s="43" t="s">
        <v>67</v>
      </c>
      <c r="C67" s="63"/>
      <c r="D67" s="94">
        <v>42735</v>
      </c>
      <c r="E67" s="43"/>
      <c r="F67" s="22">
        <v>390880.64</v>
      </c>
      <c r="G67" s="162">
        <f t="shared" ref="G67" si="10">H67/F67</f>
        <v>1</v>
      </c>
      <c r="H67" s="22">
        <v>390880.64</v>
      </c>
      <c r="I67" s="120" t="s">
        <v>68</v>
      </c>
      <c r="J67" s="22">
        <v>391700.77</v>
      </c>
      <c r="K67" s="162">
        <f t="shared" si="3"/>
        <v>1</v>
      </c>
      <c r="L67" s="22">
        <v>391700.77</v>
      </c>
      <c r="M67" s="118"/>
      <c r="N67" s="122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</row>
    <row r="68" spans="1:256" s="14" customFormat="1" x14ac:dyDescent="0.25">
      <c r="A68" s="43"/>
      <c r="B68" s="43"/>
      <c r="C68" s="63"/>
      <c r="D68" s="95"/>
      <c r="E68" s="43"/>
      <c r="F68" s="68">
        <f>SUM(F67:F67)</f>
        <v>390880.64</v>
      </c>
      <c r="G68" s="162"/>
      <c r="H68" s="68">
        <f>SUM(H67:H67)</f>
        <v>390880.64</v>
      </c>
      <c r="I68" s="115"/>
      <c r="J68" s="68">
        <f>SUM(J67:J67)</f>
        <v>391700.77</v>
      </c>
      <c r="K68" s="162"/>
      <c r="L68" s="68">
        <f>SUM(L67:L67)</f>
        <v>391700.77</v>
      </c>
      <c r="M68" s="116"/>
      <c r="N68" s="122">
        <f>SUM(L68-H68)</f>
        <v>820.13000000000466</v>
      </c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</row>
    <row r="69" spans="1:256" s="14" customFormat="1" x14ac:dyDescent="0.25">
      <c r="A69" s="43"/>
      <c r="B69" s="43"/>
      <c r="C69" s="63"/>
      <c r="D69" s="95"/>
      <c r="E69" s="43"/>
      <c r="F69" s="68"/>
      <c r="G69" s="162"/>
      <c r="H69" s="68"/>
      <c r="I69" s="115"/>
      <c r="J69" s="68"/>
      <c r="K69" s="162"/>
      <c r="L69" s="68"/>
      <c r="M69" s="116"/>
      <c r="N69" s="122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</row>
    <row r="70" spans="1:256" s="14" customFormat="1" x14ac:dyDescent="0.25">
      <c r="A70" s="43" t="s">
        <v>38</v>
      </c>
      <c r="B70" s="43" t="s">
        <v>67</v>
      </c>
      <c r="C70" s="63"/>
      <c r="D70" s="94">
        <v>42735</v>
      </c>
      <c r="E70" s="65"/>
      <c r="F70" s="22">
        <v>245112.24</v>
      </c>
      <c r="G70" s="162">
        <f t="shared" ref="G70" si="11">H70/F70</f>
        <v>1</v>
      </c>
      <c r="H70" s="22">
        <v>245112.24</v>
      </c>
      <c r="I70" s="120" t="s">
        <v>68</v>
      </c>
      <c r="J70" s="22">
        <v>170155.41</v>
      </c>
      <c r="K70" s="162">
        <f t="shared" si="3"/>
        <v>1</v>
      </c>
      <c r="L70" s="22">
        <v>170155.41</v>
      </c>
      <c r="M70" s="118"/>
      <c r="N70" s="122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</row>
    <row r="71" spans="1:256" s="14" customFormat="1" ht="12" customHeight="1" x14ac:dyDescent="0.25">
      <c r="A71" s="43"/>
      <c r="B71" s="66"/>
      <c r="C71" s="82"/>
      <c r="D71" s="67"/>
      <c r="E71" s="43"/>
      <c r="F71" s="68">
        <f>SUM(F70:F70)</f>
        <v>245112.24</v>
      </c>
      <c r="G71" s="162"/>
      <c r="H71" s="68">
        <f>SUM(H70:H70)</f>
        <v>245112.24</v>
      </c>
      <c r="I71" s="115"/>
      <c r="J71" s="68">
        <f>SUM(J70:J70)</f>
        <v>170155.41</v>
      </c>
      <c r="K71" s="162"/>
      <c r="L71" s="68">
        <f>SUM(L70:L70)</f>
        <v>170155.41</v>
      </c>
      <c r="M71" s="116"/>
      <c r="N71" s="122">
        <f>SUM(L71-H71)</f>
        <v>-74956.829999999987</v>
      </c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</row>
    <row r="72" spans="1:256" s="14" customFormat="1" x14ac:dyDescent="0.25">
      <c r="A72" s="43"/>
      <c r="B72" s="43"/>
      <c r="C72" s="63"/>
      <c r="D72" s="95"/>
      <c r="E72" s="43"/>
      <c r="F72" s="22"/>
      <c r="G72" s="162"/>
      <c r="H72" s="22"/>
      <c r="I72" s="120"/>
      <c r="J72" s="22"/>
      <c r="K72" s="162"/>
      <c r="L72" s="22"/>
      <c r="M72" s="118"/>
      <c r="N72" s="122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</row>
    <row r="73" spans="1:256" s="14" customFormat="1" x14ac:dyDescent="0.25">
      <c r="A73" s="43" t="s">
        <v>39</v>
      </c>
      <c r="B73" s="43" t="s">
        <v>67</v>
      </c>
      <c r="C73" s="63"/>
      <c r="D73" s="94">
        <v>42735</v>
      </c>
      <c r="E73" s="65"/>
      <c r="F73" s="22">
        <v>723664.82</v>
      </c>
      <c r="G73" s="162">
        <f t="shared" ref="G73" si="12">H73/F73</f>
        <v>1</v>
      </c>
      <c r="H73" s="22">
        <v>723664.82</v>
      </c>
      <c r="I73" s="120" t="s">
        <v>68</v>
      </c>
      <c r="J73" s="22">
        <v>277802.44</v>
      </c>
      <c r="K73" s="162">
        <f t="shared" si="3"/>
        <v>1</v>
      </c>
      <c r="L73" s="22">
        <v>277802.44</v>
      </c>
      <c r="M73" s="118"/>
      <c r="N73" s="122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</row>
    <row r="74" spans="1:256" s="14" customFormat="1" ht="13.5" customHeight="1" x14ac:dyDescent="0.25">
      <c r="A74" s="43"/>
      <c r="B74" s="43"/>
      <c r="C74" s="63"/>
      <c r="D74" s="95"/>
      <c r="E74" s="43"/>
      <c r="F74" s="68">
        <f>SUM(F73)</f>
        <v>723664.82</v>
      </c>
      <c r="G74" s="162"/>
      <c r="H74" s="68">
        <f>SUM(H73)</f>
        <v>723664.82</v>
      </c>
      <c r="I74" s="115"/>
      <c r="J74" s="68">
        <f>SUM(J73)</f>
        <v>277802.44</v>
      </c>
      <c r="K74" s="162"/>
      <c r="L74" s="68">
        <f>SUM(L73)</f>
        <v>277802.44</v>
      </c>
      <c r="M74" s="116"/>
      <c r="N74" s="122">
        <f>SUM(L74-H74)</f>
        <v>-445862.37999999995</v>
      </c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</row>
    <row r="75" spans="1:256" s="14" customFormat="1" ht="13.5" customHeight="1" x14ac:dyDescent="0.25">
      <c r="A75" s="43"/>
      <c r="B75" s="43"/>
      <c r="C75" s="63"/>
      <c r="D75" s="95"/>
      <c r="E75" s="43"/>
      <c r="F75" s="68"/>
      <c r="G75" s="154"/>
      <c r="H75" s="68"/>
      <c r="I75" s="115"/>
      <c r="J75" s="68"/>
      <c r="K75" s="162"/>
      <c r="L75" s="68"/>
      <c r="M75" s="116"/>
      <c r="N75" s="122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</row>
    <row r="76" spans="1:256" s="105" customFormat="1" ht="15" customHeight="1" x14ac:dyDescent="0.25">
      <c r="A76" s="101"/>
      <c r="B76" s="101"/>
      <c r="C76" s="101"/>
      <c r="D76" s="104"/>
      <c r="E76" s="104"/>
      <c r="G76" s="109">
        <v>42614</v>
      </c>
      <c r="H76" s="71"/>
      <c r="I76" s="115"/>
      <c r="K76" s="109">
        <v>42705</v>
      </c>
      <c r="L76" s="71"/>
      <c r="M76" s="115"/>
      <c r="N76" s="122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  <c r="DC76" s="110"/>
      <c r="DD76" s="110"/>
      <c r="DE76" s="110"/>
      <c r="DF76" s="110"/>
      <c r="DG76" s="110"/>
      <c r="DH76" s="110"/>
      <c r="DI76" s="110"/>
      <c r="DJ76" s="110"/>
      <c r="DK76" s="110"/>
      <c r="DL76" s="110"/>
      <c r="DM76" s="110"/>
      <c r="DN76" s="110"/>
      <c r="DO76" s="110"/>
      <c r="DP76" s="110"/>
      <c r="DQ76" s="110"/>
      <c r="DR76" s="110"/>
      <c r="DS76" s="110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  <c r="ED76" s="110"/>
      <c r="EE76" s="110"/>
      <c r="EF76" s="110"/>
      <c r="EG76" s="110"/>
      <c r="EH76" s="110"/>
      <c r="EI76" s="110"/>
      <c r="EJ76" s="110"/>
      <c r="EK76" s="110"/>
      <c r="EL76" s="110"/>
      <c r="EM76" s="110"/>
      <c r="EN76" s="110"/>
      <c r="EO76" s="110"/>
      <c r="EP76" s="110"/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10"/>
      <c r="FG76" s="110"/>
      <c r="FH76" s="110"/>
      <c r="FI76" s="110"/>
      <c r="FJ76" s="110"/>
      <c r="FK76" s="110"/>
      <c r="FL76" s="110"/>
      <c r="FM76" s="110"/>
      <c r="FN76" s="110"/>
      <c r="FO76" s="110"/>
      <c r="FP76" s="110"/>
      <c r="FQ76" s="110"/>
      <c r="FR76" s="110"/>
      <c r="FS76" s="110"/>
      <c r="FT76" s="110"/>
      <c r="FU76" s="110"/>
      <c r="FV76" s="110"/>
      <c r="FW76" s="110"/>
      <c r="FX76" s="110"/>
      <c r="FY76" s="110"/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  <c r="GQ76" s="110"/>
      <c r="GR76" s="110"/>
      <c r="GS76" s="110"/>
      <c r="GT76" s="110"/>
      <c r="GU76" s="110"/>
      <c r="GV76" s="110"/>
      <c r="GW76" s="110"/>
      <c r="GX76" s="110"/>
      <c r="GY76" s="110"/>
      <c r="GZ76" s="110"/>
      <c r="HA76" s="110"/>
      <c r="HB76" s="110"/>
      <c r="HC76" s="110"/>
      <c r="HD76" s="110"/>
      <c r="HE76" s="110"/>
      <c r="HF76" s="110"/>
      <c r="HG76" s="110"/>
      <c r="HH76" s="110"/>
      <c r="HI76" s="110"/>
      <c r="HJ76" s="110"/>
      <c r="HK76" s="110"/>
      <c r="HL76" s="110"/>
      <c r="HM76" s="110"/>
      <c r="HN76" s="110"/>
      <c r="HO76" s="110"/>
      <c r="HP76" s="110"/>
      <c r="HQ76" s="110"/>
      <c r="HR76" s="110"/>
      <c r="HS76" s="110"/>
      <c r="HT76" s="110"/>
      <c r="HU76" s="110"/>
      <c r="HV76" s="110"/>
      <c r="HW76" s="110"/>
      <c r="HX76" s="110"/>
      <c r="HY76" s="110"/>
      <c r="HZ76" s="110"/>
      <c r="IA76" s="110"/>
      <c r="IB76" s="110"/>
      <c r="IC76" s="110"/>
      <c r="ID76" s="110"/>
      <c r="IE76" s="110"/>
      <c r="IF76" s="110"/>
      <c r="IG76" s="110"/>
      <c r="IH76" s="110"/>
      <c r="II76" s="110"/>
      <c r="IJ76" s="110"/>
      <c r="IK76" s="110"/>
      <c r="IL76" s="110"/>
      <c r="IM76" s="110"/>
      <c r="IN76" s="110"/>
      <c r="IO76" s="110"/>
      <c r="IP76" s="110"/>
      <c r="IQ76" s="110"/>
      <c r="IR76" s="110"/>
      <c r="IS76" s="110"/>
      <c r="IT76" s="110"/>
      <c r="IU76" s="110"/>
      <c r="IV76" s="110"/>
    </row>
    <row r="77" spans="1:256" s="105" customFormat="1" ht="15" customHeight="1" x14ac:dyDescent="0.25">
      <c r="A77" s="101"/>
      <c r="B77" s="101"/>
      <c r="C77" s="101"/>
      <c r="D77" s="104"/>
      <c r="E77" s="104"/>
      <c r="G77" s="109"/>
      <c r="H77" s="71"/>
      <c r="I77" s="115"/>
      <c r="K77" s="109"/>
      <c r="L77" s="71"/>
      <c r="M77" s="115"/>
      <c r="N77" s="122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10"/>
      <c r="DC77" s="110"/>
      <c r="DD77" s="110"/>
      <c r="DE77" s="110"/>
      <c r="DF77" s="110"/>
      <c r="DG77" s="110"/>
      <c r="DH77" s="110"/>
      <c r="DI77" s="110"/>
      <c r="DJ77" s="110"/>
      <c r="DK77" s="110"/>
      <c r="DL77" s="110"/>
      <c r="DM77" s="110"/>
      <c r="DN77" s="110"/>
      <c r="DO77" s="110"/>
      <c r="DP77" s="110"/>
      <c r="DQ77" s="110"/>
      <c r="DR77" s="110"/>
      <c r="DS77" s="110"/>
      <c r="DT77" s="110"/>
      <c r="DU77" s="110"/>
      <c r="DV77" s="110"/>
      <c r="DW77" s="110"/>
      <c r="DX77" s="110"/>
      <c r="DY77" s="110"/>
      <c r="DZ77" s="110"/>
      <c r="EA77" s="110"/>
      <c r="EB77" s="110"/>
      <c r="EC77" s="110"/>
      <c r="ED77" s="110"/>
      <c r="EE77" s="110"/>
      <c r="EF77" s="110"/>
      <c r="EG77" s="110"/>
      <c r="EH77" s="110"/>
      <c r="EI77" s="110"/>
      <c r="EJ77" s="110"/>
      <c r="EK77" s="110"/>
      <c r="EL77" s="110"/>
      <c r="EM77" s="110"/>
      <c r="EN77" s="110"/>
      <c r="EO77" s="110"/>
      <c r="EP77" s="110"/>
      <c r="EQ77" s="110"/>
      <c r="ER77" s="110"/>
      <c r="ES77" s="110"/>
      <c r="ET77" s="110"/>
      <c r="EU77" s="110"/>
      <c r="EV77" s="110"/>
      <c r="EW77" s="110"/>
      <c r="EX77" s="110"/>
      <c r="EY77" s="110"/>
      <c r="EZ77" s="110"/>
      <c r="FA77" s="110"/>
      <c r="FB77" s="110"/>
      <c r="FC77" s="110"/>
      <c r="FD77" s="110"/>
      <c r="FE77" s="110"/>
      <c r="FF77" s="110"/>
      <c r="FG77" s="110"/>
      <c r="FH77" s="110"/>
      <c r="FI77" s="110"/>
      <c r="FJ77" s="110"/>
      <c r="FK77" s="110"/>
      <c r="FL77" s="110"/>
      <c r="FM77" s="110"/>
      <c r="FN77" s="110"/>
      <c r="FO77" s="110"/>
      <c r="FP77" s="110"/>
      <c r="FQ77" s="110"/>
      <c r="FR77" s="110"/>
      <c r="FS77" s="110"/>
      <c r="FT77" s="110"/>
      <c r="FU77" s="110"/>
      <c r="FV77" s="110"/>
      <c r="FW77" s="110"/>
      <c r="FX77" s="110"/>
      <c r="FY77" s="110"/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  <c r="GQ77" s="110"/>
      <c r="GR77" s="110"/>
      <c r="GS77" s="110"/>
      <c r="GT77" s="110"/>
      <c r="GU77" s="110"/>
      <c r="GV77" s="110"/>
      <c r="GW77" s="110"/>
      <c r="GX77" s="110"/>
      <c r="GY77" s="110"/>
      <c r="GZ77" s="110"/>
      <c r="HA77" s="110"/>
      <c r="HB77" s="110"/>
      <c r="HC77" s="110"/>
      <c r="HD77" s="110"/>
      <c r="HE77" s="110"/>
      <c r="HF77" s="110"/>
      <c r="HG77" s="110"/>
      <c r="HH77" s="110"/>
      <c r="HI77" s="110"/>
      <c r="HJ77" s="110"/>
      <c r="HK77" s="110"/>
      <c r="HL77" s="110"/>
      <c r="HM77" s="110"/>
      <c r="HN77" s="110"/>
      <c r="HO77" s="110"/>
      <c r="HP77" s="110"/>
      <c r="HQ77" s="110"/>
      <c r="HR77" s="110"/>
      <c r="HS77" s="110"/>
      <c r="HT77" s="110"/>
      <c r="HU77" s="110"/>
      <c r="HV77" s="110"/>
      <c r="HW77" s="110"/>
      <c r="HX77" s="110"/>
      <c r="HY77" s="110"/>
      <c r="HZ77" s="110"/>
      <c r="IA77" s="110"/>
      <c r="IB77" s="110"/>
      <c r="IC77" s="110"/>
      <c r="ID77" s="110"/>
      <c r="IE77" s="110"/>
      <c r="IF77" s="110"/>
      <c r="IG77" s="110"/>
      <c r="IH77" s="110"/>
      <c r="II77" s="110"/>
      <c r="IJ77" s="110"/>
      <c r="IK77" s="110"/>
      <c r="IL77" s="110"/>
      <c r="IM77" s="110"/>
      <c r="IN77" s="110"/>
      <c r="IO77" s="110"/>
      <c r="IP77" s="110"/>
      <c r="IQ77" s="110"/>
      <c r="IR77" s="110"/>
      <c r="IS77" s="110"/>
      <c r="IT77" s="110"/>
      <c r="IU77" s="110"/>
      <c r="IV77" s="110"/>
    </row>
    <row r="78" spans="1:256" s="105" customFormat="1" x14ac:dyDescent="0.25">
      <c r="A78" s="101" t="s">
        <v>58</v>
      </c>
      <c r="B78" s="108" t="s">
        <v>20</v>
      </c>
      <c r="C78" s="101" t="s">
        <v>21</v>
      </c>
      <c r="D78" s="101" t="s">
        <v>59</v>
      </c>
      <c r="E78" s="101"/>
      <c r="F78" s="71" t="s">
        <v>60</v>
      </c>
      <c r="G78" s="103" t="s">
        <v>61</v>
      </c>
      <c r="H78" s="71"/>
      <c r="I78" s="115"/>
      <c r="J78" s="71" t="s">
        <v>60</v>
      </c>
      <c r="K78" s="103" t="s">
        <v>61</v>
      </c>
      <c r="L78" s="71"/>
      <c r="M78" s="115"/>
      <c r="N78" s="122" t="s">
        <v>62</v>
      </c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  <c r="CN78" s="110"/>
      <c r="CO78" s="110"/>
      <c r="CP78" s="110"/>
      <c r="CQ78" s="110"/>
      <c r="CR78" s="110"/>
      <c r="CS78" s="110"/>
      <c r="CT78" s="110"/>
      <c r="CU78" s="110"/>
      <c r="CV78" s="110"/>
      <c r="CW78" s="110"/>
      <c r="CX78" s="110"/>
      <c r="CY78" s="110"/>
      <c r="CZ78" s="110"/>
      <c r="DA78" s="110"/>
      <c r="DB78" s="110"/>
      <c r="DC78" s="110"/>
      <c r="DD78" s="110"/>
      <c r="DE78" s="110"/>
      <c r="DF78" s="110"/>
      <c r="DG78" s="110"/>
      <c r="DH78" s="110"/>
      <c r="DI78" s="110"/>
      <c r="DJ78" s="110"/>
      <c r="DK78" s="110"/>
      <c r="DL78" s="110"/>
      <c r="DM78" s="110"/>
      <c r="DN78" s="110"/>
      <c r="DO78" s="110"/>
      <c r="DP78" s="110"/>
      <c r="DQ78" s="110"/>
      <c r="DR78" s="110"/>
      <c r="DS78" s="110"/>
      <c r="DT78" s="110"/>
      <c r="DU78" s="110"/>
      <c r="DV78" s="110"/>
      <c r="DW78" s="110"/>
      <c r="DX78" s="110"/>
      <c r="DY78" s="110"/>
      <c r="DZ78" s="110"/>
      <c r="EA78" s="110"/>
      <c r="EB78" s="110"/>
      <c r="EC78" s="110"/>
      <c r="ED78" s="110"/>
      <c r="EE78" s="110"/>
      <c r="EF78" s="110"/>
      <c r="EG78" s="110"/>
      <c r="EH78" s="110"/>
      <c r="EI78" s="110"/>
      <c r="EJ78" s="110"/>
      <c r="EK78" s="110"/>
      <c r="EL78" s="110"/>
      <c r="EM78" s="110"/>
      <c r="EN78" s="110"/>
      <c r="EO78" s="110"/>
      <c r="EP78" s="110"/>
      <c r="EQ78" s="110"/>
      <c r="ER78" s="110"/>
      <c r="ES78" s="110"/>
      <c r="ET78" s="110"/>
      <c r="EU78" s="110"/>
      <c r="EV78" s="110"/>
      <c r="EW78" s="110"/>
      <c r="EX78" s="110"/>
      <c r="EY78" s="110"/>
      <c r="EZ78" s="110"/>
      <c r="FA78" s="110"/>
      <c r="FB78" s="110"/>
      <c r="FC78" s="110"/>
      <c r="FD78" s="110"/>
      <c r="FE78" s="110"/>
      <c r="FF78" s="110"/>
      <c r="FG78" s="110"/>
      <c r="FH78" s="110"/>
      <c r="FI78" s="110"/>
      <c r="FJ78" s="110"/>
      <c r="FK78" s="110"/>
      <c r="FL78" s="110"/>
      <c r="FM78" s="110"/>
      <c r="FN78" s="110"/>
      <c r="FO78" s="110"/>
      <c r="FP78" s="110"/>
      <c r="FQ78" s="110"/>
      <c r="FR78" s="110"/>
      <c r="FS78" s="110"/>
      <c r="FT78" s="110"/>
      <c r="FU78" s="110"/>
      <c r="FV78" s="110"/>
      <c r="FW78" s="110"/>
      <c r="FX78" s="110"/>
      <c r="FY78" s="110"/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  <c r="GQ78" s="110"/>
      <c r="GR78" s="110"/>
      <c r="GS78" s="110"/>
      <c r="GT78" s="110"/>
      <c r="GU78" s="110"/>
      <c r="GV78" s="110"/>
      <c r="GW78" s="110"/>
      <c r="GX78" s="110"/>
      <c r="GY78" s="110"/>
      <c r="GZ78" s="110"/>
      <c r="HA78" s="110"/>
      <c r="HB78" s="110"/>
      <c r="HC78" s="110"/>
      <c r="HD78" s="110"/>
      <c r="HE78" s="110"/>
      <c r="HF78" s="110"/>
      <c r="HG78" s="110"/>
      <c r="HH78" s="110"/>
      <c r="HI78" s="110"/>
      <c r="HJ78" s="110"/>
      <c r="HK78" s="110"/>
      <c r="HL78" s="110"/>
      <c r="HM78" s="110"/>
      <c r="HN78" s="110"/>
      <c r="HO78" s="110"/>
      <c r="HP78" s="110"/>
      <c r="HQ78" s="110"/>
      <c r="HR78" s="110"/>
      <c r="HS78" s="110"/>
      <c r="HT78" s="110"/>
      <c r="HU78" s="110"/>
      <c r="HV78" s="110"/>
      <c r="HW78" s="110"/>
      <c r="HX78" s="110"/>
      <c r="HY78" s="110"/>
      <c r="HZ78" s="110"/>
      <c r="IA78" s="110"/>
      <c r="IB78" s="110"/>
      <c r="IC78" s="110"/>
      <c r="ID78" s="110"/>
      <c r="IE78" s="110"/>
      <c r="IF78" s="110"/>
      <c r="IG78" s="110"/>
      <c r="IH78" s="110"/>
      <c r="II78" s="110"/>
      <c r="IJ78" s="110"/>
      <c r="IK78" s="110"/>
      <c r="IL78" s="110"/>
      <c r="IM78" s="110"/>
      <c r="IN78" s="110"/>
      <c r="IO78" s="110"/>
      <c r="IP78" s="110"/>
      <c r="IQ78" s="110"/>
      <c r="IR78" s="110"/>
      <c r="IS78" s="110"/>
      <c r="IT78" s="110"/>
      <c r="IU78" s="110"/>
      <c r="IV78" s="110"/>
    </row>
    <row r="79" spans="1:256" s="105" customFormat="1" x14ac:dyDescent="0.25">
      <c r="A79" s="101"/>
      <c r="B79" s="108" t="s">
        <v>28</v>
      </c>
      <c r="C79" s="101" t="s">
        <v>29</v>
      </c>
      <c r="D79" s="101" t="s">
        <v>63</v>
      </c>
      <c r="E79" s="101"/>
      <c r="F79" s="71" t="s">
        <v>64</v>
      </c>
      <c r="G79" s="103" t="s">
        <v>65</v>
      </c>
      <c r="H79" s="71" t="s">
        <v>66</v>
      </c>
      <c r="I79" s="115"/>
      <c r="J79" s="71" t="s">
        <v>64</v>
      </c>
      <c r="K79" s="103" t="s">
        <v>65</v>
      </c>
      <c r="L79" s="71" t="s">
        <v>66</v>
      </c>
      <c r="M79" s="115"/>
      <c r="N79" s="122" t="s">
        <v>18</v>
      </c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  <c r="CS79" s="110"/>
      <c r="CT79" s="110"/>
      <c r="CU79" s="110"/>
      <c r="CV79" s="110"/>
      <c r="CW79" s="110"/>
      <c r="CX79" s="110"/>
      <c r="CY79" s="110"/>
      <c r="CZ79" s="110"/>
      <c r="DA79" s="110"/>
      <c r="DB79" s="110"/>
      <c r="DC79" s="110"/>
      <c r="DD79" s="110"/>
      <c r="DE79" s="110"/>
      <c r="DF79" s="110"/>
      <c r="DG79" s="110"/>
      <c r="DH79" s="110"/>
      <c r="DI79" s="110"/>
      <c r="DJ79" s="110"/>
      <c r="DK79" s="110"/>
      <c r="DL79" s="110"/>
      <c r="DM79" s="110"/>
      <c r="DN79" s="110"/>
      <c r="DO79" s="110"/>
      <c r="DP79" s="110"/>
      <c r="DQ79" s="110"/>
      <c r="DR79" s="110"/>
      <c r="DS79" s="110"/>
      <c r="DT79" s="110"/>
      <c r="DU79" s="110"/>
      <c r="DV79" s="110"/>
      <c r="DW79" s="110"/>
      <c r="DX79" s="110"/>
      <c r="DY79" s="110"/>
      <c r="DZ79" s="110"/>
      <c r="EA79" s="110"/>
      <c r="EB79" s="110"/>
      <c r="EC79" s="110"/>
      <c r="ED79" s="110"/>
      <c r="EE79" s="110"/>
      <c r="EF79" s="110"/>
      <c r="EG79" s="110"/>
      <c r="EH79" s="110"/>
      <c r="EI79" s="110"/>
      <c r="EJ79" s="110"/>
      <c r="EK79" s="110"/>
      <c r="EL79" s="110"/>
      <c r="EM79" s="110"/>
      <c r="EN79" s="110"/>
      <c r="EO79" s="110"/>
      <c r="EP79" s="110"/>
      <c r="EQ79" s="110"/>
      <c r="ER79" s="110"/>
      <c r="ES79" s="110"/>
      <c r="ET79" s="110"/>
      <c r="EU79" s="110"/>
      <c r="EV79" s="110"/>
      <c r="EW79" s="110"/>
      <c r="EX79" s="110"/>
      <c r="EY79" s="110"/>
      <c r="EZ79" s="110"/>
      <c r="FA79" s="110"/>
      <c r="FB79" s="110"/>
      <c r="FC79" s="110"/>
      <c r="FD79" s="110"/>
      <c r="FE79" s="110"/>
      <c r="FF79" s="110"/>
      <c r="FG79" s="110"/>
      <c r="FH79" s="110"/>
      <c r="FI79" s="110"/>
      <c r="FJ79" s="110"/>
      <c r="FK79" s="110"/>
      <c r="FL79" s="110"/>
      <c r="FM79" s="110"/>
      <c r="FN79" s="110"/>
      <c r="FO79" s="110"/>
      <c r="FP79" s="110"/>
      <c r="FQ79" s="110"/>
      <c r="FR79" s="110"/>
      <c r="FS79" s="110"/>
      <c r="FT79" s="110"/>
      <c r="FU79" s="110"/>
      <c r="FV79" s="110"/>
      <c r="FW79" s="110"/>
      <c r="FX79" s="110"/>
      <c r="FY79" s="110"/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  <c r="GQ79" s="110"/>
      <c r="GR79" s="110"/>
      <c r="GS79" s="110"/>
      <c r="GT79" s="110"/>
      <c r="GU79" s="110"/>
      <c r="GV79" s="110"/>
      <c r="GW79" s="110"/>
      <c r="GX79" s="110"/>
      <c r="GY79" s="110"/>
      <c r="GZ79" s="110"/>
      <c r="HA79" s="110"/>
      <c r="HB79" s="110"/>
      <c r="HC79" s="110"/>
      <c r="HD79" s="110"/>
      <c r="HE79" s="110"/>
      <c r="HF79" s="110"/>
      <c r="HG79" s="110"/>
      <c r="HH79" s="110"/>
      <c r="HI79" s="110"/>
      <c r="HJ79" s="110"/>
      <c r="HK79" s="110"/>
      <c r="HL79" s="110"/>
      <c r="HM79" s="110"/>
      <c r="HN79" s="110"/>
      <c r="HO79" s="110"/>
      <c r="HP79" s="110"/>
      <c r="HQ79" s="110"/>
      <c r="HR79" s="110"/>
      <c r="HS79" s="110"/>
      <c r="HT79" s="110"/>
      <c r="HU79" s="110"/>
      <c r="HV79" s="110"/>
      <c r="HW79" s="110"/>
      <c r="HX79" s="110"/>
      <c r="HY79" s="110"/>
      <c r="HZ79" s="110"/>
      <c r="IA79" s="110"/>
      <c r="IB79" s="110"/>
      <c r="IC79" s="110"/>
      <c r="ID79" s="110"/>
      <c r="IE79" s="110"/>
      <c r="IF79" s="110"/>
      <c r="IG79" s="110"/>
      <c r="IH79" s="110"/>
      <c r="II79" s="110"/>
      <c r="IJ79" s="110"/>
      <c r="IK79" s="110"/>
      <c r="IL79" s="110"/>
      <c r="IM79" s="110"/>
      <c r="IN79" s="110"/>
      <c r="IO79" s="110"/>
      <c r="IP79" s="110"/>
      <c r="IQ79" s="110"/>
      <c r="IR79" s="110"/>
      <c r="IS79" s="110"/>
      <c r="IT79" s="110"/>
      <c r="IU79" s="110"/>
      <c r="IV79" s="110"/>
    </row>
    <row r="80" spans="1:256" s="105" customFormat="1" ht="9" customHeight="1" x14ac:dyDescent="0.25">
      <c r="A80" s="114"/>
      <c r="B80" s="117"/>
      <c r="C80" s="114"/>
      <c r="D80" s="114"/>
      <c r="E80" s="114"/>
      <c r="F80" s="115"/>
      <c r="G80" s="121"/>
      <c r="H80" s="115"/>
      <c r="I80" s="115"/>
      <c r="J80" s="115"/>
      <c r="K80" s="121"/>
      <c r="L80" s="115"/>
      <c r="M80" s="115"/>
      <c r="N80" s="123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  <c r="CS80" s="110"/>
      <c r="CT80" s="110"/>
      <c r="CU80" s="110"/>
      <c r="CV80" s="110"/>
      <c r="CW80" s="110"/>
      <c r="CX80" s="110"/>
      <c r="CY80" s="110"/>
      <c r="CZ80" s="110"/>
      <c r="DA80" s="110"/>
      <c r="DB80" s="110"/>
      <c r="DC80" s="110"/>
      <c r="DD80" s="110"/>
      <c r="DE80" s="110"/>
      <c r="DF80" s="110"/>
      <c r="DG80" s="110"/>
      <c r="DH80" s="110"/>
      <c r="DI80" s="110"/>
      <c r="DJ80" s="110"/>
      <c r="DK80" s="110"/>
      <c r="DL80" s="110"/>
      <c r="DM80" s="110"/>
      <c r="DN80" s="110"/>
      <c r="DO80" s="110"/>
      <c r="DP80" s="110"/>
      <c r="DQ80" s="110"/>
      <c r="DR80" s="110"/>
      <c r="DS80" s="110"/>
      <c r="DT80" s="110"/>
      <c r="DU80" s="110"/>
      <c r="DV80" s="110"/>
      <c r="DW80" s="110"/>
      <c r="DX80" s="110"/>
      <c r="DY80" s="110"/>
      <c r="DZ80" s="110"/>
      <c r="EA80" s="110"/>
      <c r="EB80" s="110"/>
      <c r="EC80" s="110"/>
      <c r="ED80" s="110"/>
      <c r="EE80" s="110"/>
      <c r="EF80" s="110"/>
      <c r="EG80" s="110"/>
      <c r="EH80" s="110"/>
      <c r="EI80" s="110"/>
      <c r="EJ80" s="110"/>
      <c r="EK80" s="110"/>
      <c r="EL80" s="110"/>
      <c r="EM80" s="110"/>
      <c r="EN80" s="110"/>
      <c r="EO80" s="110"/>
      <c r="EP80" s="110"/>
      <c r="EQ80" s="110"/>
      <c r="ER80" s="110"/>
      <c r="ES80" s="110"/>
      <c r="ET80" s="110"/>
      <c r="EU80" s="110"/>
      <c r="EV80" s="110"/>
      <c r="EW80" s="110"/>
      <c r="EX80" s="110"/>
      <c r="EY80" s="110"/>
      <c r="EZ80" s="110"/>
      <c r="FA80" s="110"/>
      <c r="FB80" s="110"/>
      <c r="FC80" s="110"/>
      <c r="FD80" s="110"/>
      <c r="FE80" s="110"/>
      <c r="FF80" s="110"/>
      <c r="FG80" s="110"/>
      <c r="FH80" s="110"/>
      <c r="FI80" s="110"/>
      <c r="FJ80" s="110"/>
      <c r="FK80" s="110"/>
      <c r="FL80" s="110"/>
      <c r="FM80" s="110"/>
      <c r="FN80" s="110"/>
      <c r="FO80" s="110"/>
      <c r="FP80" s="110"/>
      <c r="FQ80" s="110"/>
      <c r="FR80" s="110"/>
      <c r="FS80" s="110"/>
      <c r="FT80" s="110"/>
      <c r="FU80" s="110"/>
      <c r="FV80" s="110"/>
      <c r="FW80" s="110"/>
      <c r="FX80" s="110"/>
      <c r="FY80" s="110"/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  <c r="GQ80" s="110"/>
      <c r="GR80" s="110"/>
      <c r="GS80" s="110"/>
      <c r="GT80" s="110"/>
      <c r="GU80" s="110"/>
      <c r="GV80" s="110"/>
      <c r="GW80" s="110"/>
      <c r="GX80" s="110"/>
      <c r="GY80" s="110"/>
      <c r="GZ80" s="110"/>
      <c r="HA80" s="110"/>
      <c r="HB80" s="110"/>
      <c r="HC80" s="110"/>
      <c r="HD80" s="110"/>
      <c r="HE80" s="110"/>
      <c r="HF80" s="110"/>
      <c r="HG80" s="110"/>
      <c r="HH80" s="110"/>
      <c r="HI80" s="110"/>
      <c r="HJ80" s="110"/>
      <c r="HK80" s="110"/>
      <c r="HL80" s="110"/>
      <c r="HM80" s="110"/>
      <c r="HN80" s="110"/>
      <c r="HO80" s="110"/>
      <c r="HP80" s="110"/>
      <c r="HQ80" s="110"/>
      <c r="HR80" s="110"/>
      <c r="HS80" s="110"/>
      <c r="HT80" s="110"/>
      <c r="HU80" s="110"/>
      <c r="HV80" s="110"/>
      <c r="HW80" s="110"/>
      <c r="HX80" s="110"/>
      <c r="HY80" s="110"/>
      <c r="HZ80" s="110"/>
      <c r="IA80" s="110"/>
      <c r="IB80" s="110"/>
      <c r="IC80" s="110"/>
      <c r="ID80" s="110"/>
      <c r="IE80" s="110"/>
      <c r="IF80" s="110"/>
      <c r="IG80" s="110"/>
      <c r="IH80" s="110"/>
      <c r="II80" s="110"/>
      <c r="IJ80" s="110"/>
      <c r="IK80" s="110"/>
      <c r="IL80" s="110"/>
      <c r="IM80" s="110"/>
      <c r="IN80" s="110"/>
      <c r="IO80" s="110"/>
      <c r="IP80" s="110"/>
      <c r="IQ80" s="110"/>
      <c r="IR80" s="110"/>
      <c r="IS80" s="110"/>
      <c r="IT80" s="110"/>
      <c r="IU80" s="110"/>
      <c r="IV80" s="110"/>
    </row>
    <row r="81" spans="1:256" s="14" customFormat="1" x14ac:dyDescent="0.25">
      <c r="A81" s="43" t="s">
        <v>114</v>
      </c>
      <c r="B81" s="43" t="s">
        <v>67</v>
      </c>
      <c r="C81" s="63"/>
      <c r="D81" s="94">
        <v>42735</v>
      </c>
      <c r="E81" s="65"/>
      <c r="F81" s="22">
        <v>874287.54</v>
      </c>
      <c r="G81" s="162">
        <f t="shared" ref="G81" si="13">H81/F81</f>
        <v>1</v>
      </c>
      <c r="H81" s="22">
        <v>874287.54</v>
      </c>
      <c r="I81" s="120" t="s">
        <v>68</v>
      </c>
      <c r="J81" s="22">
        <v>879900.99</v>
      </c>
      <c r="K81" s="162">
        <f t="shared" ref="K81:K87" si="14">L81/J81</f>
        <v>1</v>
      </c>
      <c r="L81" s="22">
        <v>879900.99</v>
      </c>
      <c r="M81" s="118"/>
      <c r="N81" s="122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</row>
    <row r="82" spans="1:256" s="14" customFormat="1" x14ac:dyDescent="0.25">
      <c r="A82" s="43"/>
      <c r="B82" s="43"/>
      <c r="C82" s="63"/>
      <c r="D82" s="95"/>
      <c r="E82" s="43"/>
      <c r="F82" s="68">
        <f>SUM(F81:F81)</f>
        <v>874287.54</v>
      </c>
      <c r="G82" s="162"/>
      <c r="H82" s="68">
        <f>SUM(H81:H81)</f>
        <v>874287.54</v>
      </c>
      <c r="I82" s="115"/>
      <c r="J82" s="68">
        <f>SUM(J81:J81)</f>
        <v>879900.99</v>
      </c>
      <c r="K82" s="162"/>
      <c r="L82" s="68">
        <f>SUM(L81:L81)</f>
        <v>879900.99</v>
      </c>
      <c r="M82" s="116"/>
      <c r="N82" s="122">
        <f>SUM(L82-H82)</f>
        <v>5613.4499999999534</v>
      </c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N82" s="84"/>
      <c r="GO82" s="84"/>
      <c r="GP82" s="84"/>
      <c r="GQ82" s="84"/>
      <c r="GR82" s="84"/>
      <c r="GS82" s="84"/>
      <c r="GT82" s="84"/>
      <c r="GU82" s="84"/>
      <c r="GV82" s="84"/>
      <c r="GW82" s="84"/>
      <c r="GX82" s="84"/>
      <c r="GY82" s="84"/>
      <c r="GZ82" s="84"/>
      <c r="HA82" s="84"/>
      <c r="HB82" s="84"/>
      <c r="HC82" s="84"/>
      <c r="HD82" s="8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84"/>
      <c r="HQ82" s="84"/>
      <c r="HR82" s="84"/>
      <c r="HS82" s="84"/>
      <c r="HT82" s="84"/>
      <c r="HU82" s="84"/>
      <c r="HV82" s="84"/>
      <c r="HW82" s="84"/>
      <c r="HX82" s="84"/>
      <c r="HY82" s="84"/>
      <c r="HZ82" s="84"/>
      <c r="IA82" s="84"/>
      <c r="IB82" s="84"/>
      <c r="IC82" s="84"/>
      <c r="ID82" s="84"/>
      <c r="IE82" s="84"/>
      <c r="IF82" s="84"/>
      <c r="IG82" s="84"/>
      <c r="IH82" s="84"/>
      <c r="II82" s="84"/>
      <c r="IJ82" s="84"/>
      <c r="IK82" s="84"/>
      <c r="IL82" s="84"/>
      <c r="IM82" s="84"/>
      <c r="IN82" s="84"/>
      <c r="IO82" s="84"/>
      <c r="IP82" s="84"/>
      <c r="IQ82" s="84"/>
      <c r="IR82" s="84"/>
      <c r="IS82" s="84"/>
      <c r="IT82" s="84"/>
      <c r="IU82" s="84"/>
      <c r="IV82" s="84"/>
    </row>
    <row r="83" spans="1:256" s="14" customFormat="1" x14ac:dyDescent="0.25">
      <c r="A83" s="43"/>
      <c r="B83" s="43"/>
      <c r="C83" s="63"/>
      <c r="D83" s="95"/>
      <c r="E83" s="43"/>
      <c r="F83" s="68"/>
      <c r="G83" s="162"/>
      <c r="H83" s="68"/>
      <c r="I83" s="115"/>
      <c r="J83" s="68"/>
      <c r="K83" s="162"/>
      <c r="L83" s="68"/>
      <c r="M83" s="116"/>
      <c r="N83" s="122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N83" s="84"/>
      <c r="GO83" s="84"/>
      <c r="GP83" s="84"/>
      <c r="GQ83" s="84"/>
      <c r="GR83" s="84"/>
      <c r="GS83" s="84"/>
      <c r="GT83" s="84"/>
      <c r="GU83" s="84"/>
      <c r="GV83" s="84"/>
      <c r="GW83" s="84"/>
      <c r="GX83" s="84"/>
      <c r="GY83" s="84"/>
      <c r="GZ83" s="84"/>
      <c r="HA83" s="84"/>
      <c r="HB83" s="84"/>
      <c r="HC83" s="84"/>
      <c r="HD83" s="84"/>
      <c r="HE83" s="84"/>
      <c r="HF83" s="84"/>
      <c r="HG83" s="84"/>
      <c r="HH83" s="84"/>
      <c r="HI83" s="84"/>
      <c r="HJ83" s="84"/>
      <c r="HK83" s="84"/>
      <c r="HL83" s="84"/>
      <c r="HM83" s="84"/>
      <c r="HN83" s="84"/>
      <c r="HO83" s="84"/>
      <c r="HP83" s="84"/>
      <c r="HQ83" s="84"/>
      <c r="HR83" s="84"/>
      <c r="HS83" s="84"/>
      <c r="HT83" s="84"/>
      <c r="HU83" s="84"/>
      <c r="HV83" s="84"/>
      <c r="HW83" s="84"/>
      <c r="HX83" s="84"/>
      <c r="HY83" s="84"/>
      <c r="HZ83" s="84"/>
      <c r="IA83" s="84"/>
      <c r="IB83" s="84"/>
      <c r="IC83" s="84"/>
      <c r="ID83" s="84"/>
      <c r="IE83" s="84"/>
      <c r="IF83" s="84"/>
      <c r="IG83" s="84"/>
      <c r="IH83" s="84"/>
      <c r="II83" s="84"/>
      <c r="IJ83" s="84"/>
      <c r="IK83" s="84"/>
      <c r="IL83" s="84"/>
      <c r="IM83" s="84"/>
      <c r="IN83" s="84"/>
      <c r="IO83" s="84"/>
      <c r="IP83" s="84"/>
      <c r="IQ83" s="84"/>
      <c r="IR83" s="84"/>
      <c r="IS83" s="84"/>
      <c r="IT83" s="84"/>
      <c r="IU83" s="84"/>
      <c r="IV83" s="84"/>
    </row>
    <row r="84" spans="1:256" s="14" customFormat="1" x14ac:dyDescent="0.25">
      <c r="A84" s="43" t="s">
        <v>16</v>
      </c>
      <c r="B84" s="43" t="s">
        <v>67</v>
      </c>
      <c r="C84" s="83"/>
      <c r="D84" s="94">
        <v>42735</v>
      </c>
      <c r="E84" s="65"/>
      <c r="F84" s="22">
        <v>71654.570000000007</v>
      </c>
      <c r="G84" s="162">
        <f t="shared" ref="G84" si="15">H84/F84</f>
        <v>1</v>
      </c>
      <c r="H84" s="22">
        <v>71654.570000000007</v>
      </c>
      <c r="I84" s="120" t="s">
        <v>68</v>
      </c>
      <c r="J84" s="22">
        <v>74674.94</v>
      </c>
      <c r="K84" s="162">
        <f t="shared" si="14"/>
        <v>1</v>
      </c>
      <c r="L84" s="22">
        <v>74674.94</v>
      </c>
      <c r="M84" s="118"/>
      <c r="N84" s="122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84"/>
      <c r="FI84" s="84"/>
      <c r="FJ84" s="84"/>
      <c r="FK84" s="84"/>
      <c r="FL84" s="84"/>
      <c r="FM84" s="84"/>
      <c r="FN84" s="84"/>
      <c r="FO84" s="84"/>
      <c r="FP84" s="84"/>
      <c r="FQ84" s="84"/>
      <c r="FR84" s="84"/>
      <c r="FS84" s="84"/>
      <c r="FT84" s="84"/>
      <c r="FU84" s="84"/>
      <c r="FV84" s="84"/>
      <c r="FW84" s="84"/>
      <c r="FX84" s="84"/>
      <c r="FY84" s="84"/>
      <c r="FZ84" s="84"/>
      <c r="GA84" s="84"/>
      <c r="GB84" s="84"/>
      <c r="GC84" s="84"/>
      <c r="GD84" s="84"/>
      <c r="GE84" s="84"/>
      <c r="GF84" s="84"/>
      <c r="GG84" s="84"/>
      <c r="GH84" s="84"/>
      <c r="GI84" s="84"/>
      <c r="GJ84" s="84"/>
      <c r="GK84" s="84"/>
      <c r="GL84" s="84"/>
      <c r="GM84" s="84"/>
      <c r="GN84" s="84"/>
      <c r="GO84" s="84"/>
      <c r="GP84" s="84"/>
      <c r="GQ84" s="84"/>
      <c r="GR84" s="84"/>
      <c r="GS84" s="84"/>
      <c r="GT84" s="84"/>
      <c r="GU84" s="84"/>
      <c r="GV84" s="84"/>
      <c r="GW84" s="84"/>
      <c r="GX84" s="84"/>
      <c r="GY84" s="84"/>
      <c r="GZ84" s="84"/>
      <c r="HA84" s="84"/>
      <c r="HB84" s="84"/>
      <c r="HC84" s="84"/>
      <c r="HD84" s="84"/>
      <c r="HE84" s="84"/>
      <c r="HF84" s="84"/>
      <c r="HG84" s="84"/>
      <c r="HH84" s="84"/>
      <c r="HI84" s="84"/>
      <c r="HJ84" s="84"/>
      <c r="HK84" s="84"/>
      <c r="HL84" s="84"/>
      <c r="HM84" s="84"/>
      <c r="HN84" s="84"/>
      <c r="HO84" s="84"/>
      <c r="HP84" s="84"/>
      <c r="HQ84" s="84"/>
      <c r="HR84" s="84"/>
      <c r="HS84" s="84"/>
      <c r="HT84" s="84"/>
      <c r="HU84" s="84"/>
      <c r="HV84" s="84"/>
      <c r="HW84" s="84"/>
      <c r="HX84" s="84"/>
      <c r="HY84" s="84"/>
      <c r="HZ84" s="84"/>
      <c r="IA84" s="84"/>
      <c r="IB84" s="84"/>
      <c r="IC84" s="84"/>
      <c r="ID84" s="84"/>
      <c r="IE84" s="84"/>
      <c r="IF84" s="84"/>
      <c r="IG84" s="84"/>
      <c r="IH84" s="84"/>
      <c r="II84" s="84"/>
      <c r="IJ84" s="84"/>
      <c r="IK84" s="84"/>
      <c r="IL84" s="84"/>
      <c r="IM84" s="84"/>
      <c r="IN84" s="84"/>
      <c r="IO84" s="84"/>
      <c r="IP84" s="84"/>
      <c r="IQ84" s="84"/>
      <c r="IR84" s="84"/>
      <c r="IS84" s="84"/>
      <c r="IT84" s="84"/>
      <c r="IU84" s="84"/>
      <c r="IV84" s="84"/>
    </row>
    <row r="85" spans="1:256" s="14" customFormat="1" x14ac:dyDescent="0.25">
      <c r="A85" s="45"/>
      <c r="B85" s="66"/>
      <c r="C85" s="82"/>
      <c r="D85" s="67"/>
      <c r="E85" s="45"/>
      <c r="F85" s="68">
        <f>SUM(F84:F84)</f>
        <v>71654.570000000007</v>
      </c>
      <c r="G85" s="162"/>
      <c r="H85" s="68">
        <f>SUM(H84:H84)</f>
        <v>71654.570000000007</v>
      </c>
      <c r="I85" s="115"/>
      <c r="J85" s="68">
        <f>SUM(J84:J84)</f>
        <v>74674.94</v>
      </c>
      <c r="K85" s="162"/>
      <c r="L85" s="68">
        <f>SUM(L84:L84)</f>
        <v>74674.94</v>
      </c>
      <c r="M85" s="116"/>
      <c r="N85" s="122">
        <f>SUM(L85-H85)</f>
        <v>3020.3699999999953</v>
      </c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4"/>
      <c r="FF85" s="84"/>
      <c r="FG85" s="84"/>
      <c r="FH85" s="84"/>
      <c r="FI85" s="84"/>
      <c r="FJ85" s="84"/>
      <c r="FK85" s="84"/>
      <c r="FL85" s="84"/>
      <c r="FM85" s="84"/>
      <c r="FN85" s="84"/>
      <c r="FO85" s="84"/>
      <c r="FP85" s="84"/>
      <c r="FQ85" s="84"/>
      <c r="FR85" s="84"/>
      <c r="FS85" s="84"/>
      <c r="FT85" s="84"/>
      <c r="FU85" s="84"/>
      <c r="FV85" s="84"/>
      <c r="FW85" s="84"/>
      <c r="FX85" s="84"/>
      <c r="FY85" s="84"/>
      <c r="FZ85" s="84"/>
      <c r="GA85" s="84"/>
      <c r="GB85" s="84"/>
      <c r="GC85" s="84"/>
      <c r="GD85" s="84"/>
      <c r="GE85" s="84"/>
      <c r="GF85" s="84"/>
      <c r="GG85" s="84"/>
      <c r="GH85" s="84"/>
      <c r="GI85" s="84"/>
      <c r="GJ85" s="84"/>
      <c r="GK85" s="84"/>
      <c r="GL85" s="84"/>
      <c r="GM85" s="84"/>
      <c r="GN85" s="84"/>
      <c r="GO85" s="84"/>
      <c r="GP85" s="84"/>
      <c r="GQ85" s="84"/>
      <c r="GR85" s="84"/>
      <c r="GS85" s="84"/>
      <c r="GT85" s="84"/>
      <c r="GU85" s="84"/>
      <c r="GV85" s="84"/>
      <c r="GW85" s="84"/>
      <c r="GX85" s="84"/>
      <c r="GY85" s="84"/>
      <c r="GZ85" s="84"/>
      <c r="HA85" s="84"/>
      <c r="HB85" s="84"/>
      <c r="HC85" s="84"/>
      <c r="HD85" s="84"/>
      <c r="HE85" s="84"/>
      <c r="HF85" s="84"/>
      <c r="HG85" s="84"/>
      <c r="HH85" s="84"/>
      <c r="HI85" s="84"/>
      <c r="HJ85" s="84"/>
      <c r="HK85" s="84"/>
      <c r="HL85" s="84"/>
      <c r="HM85" s="84"/>
      <c r="HN85" s="84"/>
      <c r="HO85" s="84"/>
      <c r="HP85" s="84"/>
      <c r="HQ85" s="84"/>
      <c r="HR85" s="84"/>
      <c r="HS85" s="84"/>
      <c r="HT85" s="84"/>
      <c r="HU85" s="84"/>
      <c r="HV85" s="84"/>
      <c r="HW85" s="84"/>
      <c r="HX85" s="84"/>
      <c r="HY85" s="84"/>
      <c r="HZ85" s="84"/>
      <c r="IA85" s="84"/>
      <c r="IB85" s="84"/>
      <c r="IC85" s="84"/>
      <c r="ID85" s="84"/>
      <c r="IE85" s="84"/>
      <c r="IF85" s="84"/>
      <c r="IG85" s="84"/>
      <c r="IH85" s="84"/>
      <c r="II85" s="84"/>
      <c r="IJ85" s="84"/>
      <c r="IK85" s="84"/>
      <c r="IL85" s="84"/>
      <c r="IM85" s="84"/>
      <c r="IN85" s="84"/>
      <c r="IO85" s="84"/>
      <c r="IP85" s="84"/>
      <c r="IQ85" s="84"/>
      <c r="IR85" s="84"/>
      <c r="IS85" s="84"/>
      <c r="IT85" s="84"/>
      <c r="IU85" s="84"/>
      <c r="IV85" s="84"/>
    </row>
    <row r="86" spans="1:256" s="14" customFormat="1" x14ac:dyDescent="0.25">
      <c r="A86" s="45"/>
      <c r="B86" s="43"/>
      <c r="C86" s="83"/>
      <c r="D86" s="97"/>
      <c r="E86" s="45"/>
      <c r="F86" s="68"/>
      <c r="G86" s="162"/>
      <c r="H86" s="68"/>
      <c r="I86" s="115"/>
      <c r="J86" s="68"/>
      <c r="K86" s="162"/>
      <c r="L86" s="68"/>
      <c r="M86" s="116"/>
      <c r="N86" s="122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4"/>
      <c r="FF86" s="84"/>
      <c r="FG86" s="84"/>
      <c r="FH86" s="84"/>
      <c r="FI86" s="84"/>
      <c r="FJ86" s="84"/>
      <c r="FK86" s="84"/>
      <c r="FL86" s="84"/>
      <c r="FM86" s="84"/>
      <c r="FN86" s="84"/>
      <c r="FO86" s="84"/>
      <c r="FP86" s="84"/>
      <c r="FQ86" s="84"/>
      <c r="FR86" s="84"/>
      <c r="FS86" s="84"/>
      <c r="FT86" s="84"/>
      <c r="FU86" s="84"/>
      <c r="FV86" s="84"/>
      <c r="FW86" s="84"/>
      <c r="FX86" s="84"/>
      <c r="FY86" s="84"/>
      <c r="FZ86" s="84"/>
      <c r="GA86" s="84"/>
      <c r="GB86" s="84"/>
      <c r="GC86" s="84"/>
      <c r="GD86" s="84"/>
      <c r="GE86" s="84"/>
      <c r="GF86" s="84"/>
      <c r="GG86" s="84"/>
      <c r="GH86" s="84"/>
      <c r="GI86" s="84"/>
      <c r="GJ86" s="84"/>
      <c r="GK86" s="84"/>
      <c r="GL86" s="84"/>
      <c r="GM86" s="84"/>
      <c r="GN86" s="84"/>
      <c r="GO86" s="84"/>
      <c r="GP86" s="84"/>
      <c r="GQ86" s="84"/>
      <c r="GR86" s="84"/>
      <c r="GS86" s="84"/>
      <c r="GT86" s="84"/>
      <c r="GU86" s="84"/>
      <c r="GV86" s="84"/>
      <c r="GW86" s="84"/>
      <c r="GX86" s="84"/>
      <c r="GY86" s="84"/>
      <c r="GZ86" s="84"/>
      <c r="HA86" s="84"/>
      <c r="HB86" s="84"/>
      <c r="HC86" s="84"/>
      <c r="HD86" s="84"/>
      <c r="HE86" s="84"/>
      <c r="HF86" s="84"/>
      <c r="HG86" s="84"/>
      <c r="HH86" s="84"/>
      <c r="HI86" s="84"/>
      <c r="HJ86" s="84"/>
      <c r="HK86" s="84"/>
      <c r="HL86" s="84"/>
      <c r="HM86" s="84"/>
      <c r="HN86" s="84"/>
      <c r="HO86" s="84"/>
      <c r="HP86" s="84"/>
      <c r="HQ86" s="84"/>
      <c r="HR86" s="84"/>
      <c r="HS86" s="84"/>
      <c r="HT86" s="84"/>
      <c r="HU86" s="84"/>
      <c r="HV86" s="84"/>
      <c r="HW86" s="84"/>
      <c r="HX86" s="84"/>
      <c r="HY86" s="84"/>
      <c r="HZ86" s="84"/>
      <c r="IA86" s="84"/>
      <c r="IB86" s="84"/>
      <c r="IC86" s="84"/>
      <c r="ID86" s="84"/>
      <c r="IE86" s="84"/>
      <c r="IF86" s="84"/>
      <c r="IG86" s="84"/>
      <c r="IH86" s="84"/>
      <c r="II86" s="84"/>
      <c r="IJ86" s="84"/>
      <c r="IK86" s="84"/>
      <c r="IL86" s="84"/>
      <c r="IM86" s="84"/>
      <c r="IN86" s="84"/>
      <c r="IO86" s="84"/>
      <c r="IP86" s="84"/>
      <c r="IQ86" s="84"/>
      <c r="IR86" s="84"/>
      <c r="IS86" s="84"/>
      <c r="IT86" s="84"/>
      <c r="IU86" s="84"/>
      <c r="IV86" s="84"/>
    </row>
    <row r="87" spans="1:256" s="14" customFormat="1" outlineLevel="1" x14ac:dyDescent="0.25">
      <c r="A87" s="43" t="s">
        <v>17</v>
      </c>
      <c r="B87" s="43" t="s">
        <v>67</v>
      </c>
      <c r="C87" s="63"/>
      <c r="D87" s="94">
        <v>42735</v>
      </c>
      <c r="E87" s="65"/>
      <c r="F87" s="22">
        <v>7873982.4400000004</v>
      </c>
      <c r="G87" s="162">
        <f t="shared" ref="G87" si="16">H87/F87</f>
        <v>1</v>
      </c>
      <c r="H87" s="22">
        <v>7873982.4400000004</v>
      </c>
      <c r="I87" s="120" t="s">
        <v>68</v>
      </c>
      <c r="J87" s="22">
        <v>7218773.3700000001</v>
      </c>
      <c r="K87" s="162">
        <f t="shared" si="14"/>
        <v>1</v>
      </c>
      <c r="L87" s="22">
        <v>7218773.3700000001</v>
      </c>
      <c r="M87" s="118"/>
      <c r="N87" s="122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  <c r="FA87" s="84"/>
      <c r="FB87" s="84"/>
      <c r="FC87" s="84"/>
      <c r="FD87" s="84"/>
      <c r="FE87" s="84"/>
      <c r="FF87" s="84"/>
      <c r="FG87" s="84"/>
      <c r="FH87" s="84"/>
      <c r="FI87" s="84"/>
      <c r="FJ87" s="84"/>
      <c r="FK87" s="84"/>
      <c r="FL87" s="84"/>
      <c r="FM87" s="84"/>
      <c r="FN87" s="84"/>
      <c r="FO87" s="84"/>
      <c r="FP87" s="84"/>
      <c r="FQ87" s="84"/>
      <c r="FR87" s="84"/>
      <c r="FS87" s="84"/>
      <c r="FT87" s="84"/>
      <c r="FU87" s="84"/>
      <c r="FV87" s="84"/>
      <c r="FW87" s="84"/>
      <c r="FX87" s="84"/>
      <c r="FY87" s="84"/>
      <c r="FZ87" s="84"/>
      <c r="GA87" s="84"/>
      <c r="GB87" s="84"/>
      <c r="GC87" s="84"/>
      <c r="GD87" s="84"/>
      <c r="GE87" s="84"/>
      <c r="GF87" s="84"/>
      <c r="GG87" s="84"/>
      <c r="GH87" s="84"/>
      <c r="GI87" s="84"/>
      <c r="GJ87" s="84"/>
      <c r="GK87" s="84"/>
      <c r="GL87" s="84"/>
      <c r="GM87" s="84"/>
      <c r="GN87" s="84"/>
      <c r="GO87" s="84"/>
      <c r="GP87" s="84"/>
      <c r="GQ87" s="84"/>
      <c r="GR87" s="84"/>
      <c r="GS87" s="84"/>
      <c r="GT87" s="84"/>
      <c r="GU87" s="84"/>
      <c r="GV87" s="84"/>
      <c r="GW87" s="84"/>
      <c r="GX87" s="84"/>
      <c r="GY87" s="84"/>
      <c r="GZ87" s="84"/>
      <c r="HA87" s="84"/>
      <c r="HB87" s="84"/>
      <c r="HC87" s="84"/>
      <c r="HD87" s="84"/>
      <c r="HE87" s="84"/>
      <c r="HF87" s="84"/>
      <c r="HG87" s="84"/>
      <c r="HH87" s="84"/>
      <c r="HI87" s="84"/>
      <c r="HJ87" s="84"/>
      <c r="HK87" s="84"/>
      <c r="HL87" s="84"/>
      <c r="HM87" s="84"/>
      <c r="HN87" s="84"/>
      <c r="HO87" s="84"/>
      <c r="HP87" s="84"/>
      <c r="HQ87" s="84"/>
      <c r="HR87" s="84"/>
      <c r="HS87" s="84"/>
      <c r="HT87" s="84"/>
      <c r="HU87" s="84"/>
      <c r="HV87" s="84"/>
      <c r="HW87" s="84"/>
      <c r="HX87" s="84"/>
      <c r="HY87" s="84"/>
      <c r="HZ87" s="84"/>
      <c r="IA87" s="84"/>
      <c r="IB87" s="84"/>
      <c r="IC87" s="84"/>
      <c r="ID87" s="84"/>
      <c r="IE87" s="84"/>
      <c r="IF87" s="84"/>
      <c r="IG87" s="84"/>
      <c r="IH87" s="84"/>
      <c r="II87" s="84"/>
      <c r="IJ87" s="84"/>
      <c r="IK87" s="84"/>
      <c r="IL87" s="84"/>
      <c r="IM87" s="84"/>
      <c r="IN87" s="84"/>
      <c r="IO87" s="84"/>
      <c r="IP87" s="84"/>
      <c r="IQ87" s="84"/>
      <c r="IR87" s="84"/>
      <c r="IS87" s="84"/>
      <c r="IT87" s="84"/>
      <c r="IU87" s="84"/>
      <c r="IV87" s="84"/>
    </row>
    <row r="88" spans="1:256" s="14" customFormat="1" x14ac:dyDescent="0.25">
      <c r="A88" s="43"/>
      <c r="B88" s="43"/>
      <c r="C88" s="63"/>
      <c r="D88" s="98"/>
      <c r="E88" s="43"/>
      <c r="F88" s="68">
        <f>SUM(F87:F87)</f>
        <v>7873982.4400000004</v>
      </c>
      <c r="G88" s="162"/>
      <c r="H88" s="68">
        <f>SUM(H87:H87)</f>
        <v>7873982.4400000004</v>
      </c>
      <c r="I88" s="115"/>
      <c r="J88" s="68">
        <f>SUM(J87:J87)</f>
        <v>7218773.3700000001</v>
      </c>
      <c r="K88" s="162"/>
      <c r="L88" s="68">
        <f>SUM(L87:L87)</f>
        <v>7218773.3700000001</v>
      </c>
      <c r="M88" s="116"/>
      <c r="N88" s="122">
        <f>SUM(L88-H88)</f>
        <v>-655209.0700000003</v>
      </c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84"/>
      <c r="FI88" s="84"/>
      <c r="FJ88" s="84"/>
      <c r="FK88" s="84"/>
      <c r="FL88" s="84"/>
      <c r="FM88" s="84"/>
      <c r="FN88" s="84"/>
      <c r="FO88" s="84"/>
      <c r="FP88" s="84"/>
      <c r="FQ88" s="84"/>
      <c r="FR88" s="84"/>
      <c r="FS88" s="84"/>
      <c r="FT88" s="84"/>
      <c r="FU88" s="84"/>
      <c r="FV88" s="84"/>
      <c r="FW88" s="84"/>
      <c r="FX88" s="84"/>
      <c r="FY88" s="84"/>
      <c r="FZ88" s="84"/>
      <c r="GA88" s="84"/>
      <c r="GB88" s="84"/>
      <c r="GC88" s="84"/>
      <c r="GD88" s="84"/>
      <c r="GE88" s="84"/>
      <c r="GF88" s="84"/>
      <c r="GG88" s="84"/>
      <c r="GH88" s="84"/>
      <c r="GI88" s="84"/>
      <c r="GJ88" s="84"/>
      <c r="GK88" s="84"/>
      <c r="GL88" s="84"/>
      <c r="GM88" s="84"/>
      <c r="GN88" s="84"/>
      <c r="GO88" s="84"/>
      <c r="GP88" s="84"/>
      <c r="GQ88" s="84"/>
      <c r="GR88" s="84"/>
      <c r="GS88" s="84"/>
      <c r="GT88" s="84"/>
      <c r="GU88" s="84"/>
      <c r="GV88" s="84"/>
      <c r="GW88" s="84"/>
      <c r="GX88" s="84"/>
      <c r="GY88" s="84"/>
      <c r="GZ88" s="84"/>
      <c r="HA88" s="84"/>
      <c r="HB88" s="84"/>
      <c r="HC88" s="84"/>
      <c r="HD88" s="84"/>
      <c r="HE88" s="84"/>
      <c r="HF88" s="84"/>
      <c r="HG88" s="84"/>
      <c r="HH88" s="84"/>
      <c r="HI88" s="84"/>
      <c r="HJ88" s="84"/>
      <c r="HK88" s="84"/>
      <c r="HL88" s="84"/>
      <c r="HM88" s="84"/>
      <c r="HN88" s="84"/>
      <c r="HO88" s="84"/>
      <c r="HP88" s="84"/>
      <c r="HQ88" s="84"/>
      <c r="HR88" s="84"/>
      <c r="HS88" s="84"/>
      <c r="HT88" s="84"/>
      <c r="HU88" s="84"/>
      <c r="HV88" s="84"/>
      <c r="HW88" s="84"/>
      <c r="HX88" s="84"/>
      <c r="HY88" s="84"/>
      <c r="HZ88" s="84"/>
      <c r="IA88" s="84"/>
      <c r="IB88" s="84"/>
      <c r="IC88" s="84"/>
      <c r="ID88" s="84"/>
      <c r="IE88" s="84"/>
      <c r="IF88" s="84"/>
      <c r="IG88" s="84"/>
      <c r="IH88" s="84"/>
      <c r="II88" s="84"/>
      <c r="IJ88" s="84"/>
      <c r="IK88" s="84"/>
      <c r="IL88" s="84"/>
      <c r="IM88" s="84"/>
      <c r="IN88" s="84"/>
      <c r="IO88" s="84"/>
      <c r="IP88" s="84"/>
      <c r="IQ88" s="84"/>
      <c r="IR88" s="84"/>
      <c r="IS88" s="84"/>
      <c r="IT88" s="84"/>
      <c r="IU88" s="84"/>
      <c r="IV88" s="84"/>
    </row>
    <row r="89" spans="1:256" s="14" customFormat="1" x14ac:dyDescent="0.25">
      <c r="A89" s="43"/>
      <c r="B89" s="43"/>
      <c r="C89" s="63"/>
      <c r="D89" s="94"/>
      <c r="E89" s="43"/>
      <c r="F89" s="22"/>
      <c r="G89" s="70"/>
      <c r="H89" s="22"/>
      <c r="I89" s="120"/>
      <c r="J89" s="22"/>
      <c r="K89" s="162"/>
      <c r="L89" s="22"/>
      <c r="M89" s="118"/>
      <c r="N89" s="122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84"/>
      <c r="HE89" s="84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84"/>
      <c r="HX89" s="84"/>
      <c r="HY89" s="84"/>
      <c r="HZ89" s="84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84"/>
      <c r="IT89" s="84"/>
      <c r="IU89" s="84"/>
      <c r="IV89" s="84"/>
    </row>
    <row r="90" spans="1:256" s="125" customFormat="1" ht="13.8" thickBot="1" x14ac:dyDescent="0.3">
      <c r="A90" s="124" t="s">
        <v>71</v>
      </c>
      <c r="B90" s="131"/>
      <c r="C90" s="126"/>
      <c r="D90" s="127"/>
      <c r="F90" s="214">
        <v>43011667.469999999</v>
      </c>
      <c r="G90" s="215"/>
      <c r="H90" s="216">
        <v>43050725.490000002</v>
      </c>
      <c r="I90" s="217"/>
      <c r="J90" s="214">
        <f>SUM(J35+J45+J48+J51+J55+J59+J62+J65+J68+J71+J74+J82+J85+J88)</f>
        <v>51192660.309999995</v>
      </c>
      <c r="K90" s="218"/>
      <c r="L90" s="216">
        <f>+SUM(L35+L45+L48+L51+L55+L59+L62+L65+L68+L71+L74+L82+L85+L88)</f>
        <v>51194384.669999994</v>
      </c>
      <c r="M90" s="219"/>
      <c r="N90" s="220">
        <f>SUM(N35:O89)</f>
        <v>8143659.1799999885</v>
      </c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  <c r="BR90" s="130"/>
      <c r="BS90" s="130"/>
      <c r="BT90" s="130"/>
      <c r="BU90" s="130"/>
      <c r="BV90" s="130"/>
      <c r="BW90" s="130"/>
      <c r="BX90" s="130"/>
      <c r="BY90" s="130"/>
      <c r="BZ90" s="130"/>
      <c r="CA90" s="130"/>
      <c r="CB90" s="130"/>
      <c r="CC90" s="130"/>
      <c r="CD90" s="130"/>
      <c r="CE90" s="130"/>
      <c r="CF90" s="130"/>
      <c r="CG90" s="130"/>
      <c r="CH90" s="130"/>
      <c r="CI90" s="130"/>
      <c r="CJ90" s="130"/>
      <c r="CK90" s="130"/>
      <c r="CL90" s="130"/>
      <c r="CM90" s="130"/>
      <c r="CN90" s="130"/>
      <c r="CO90" s="130"/>
      <c r="CP90" s="130"/>
      <c r="CQ90" s="130"/>
      <c r="CR90" s="130"/>
      <c r="CS90" s="130"/>
      <c r="CT90" s="130"/>
      <c r="CU90" s="130"/>
      <c r="CV90" s="130"/>
      <c r="CW90" s="130"/>
      <c r="CX90" s="130"/>
      <c r="CY90" s="130"/>
      <c r="CZ90" s="130"/>
      <c r="DA90" s="130"/>
      <c r="DB90" s="130"/>
      <c r="DC90" s="130"/>
      <c r="DD90" s="130"/>
      <c r="DE90" s="130"/>
      <c r="DF90" s="130"/>
      <c r="DG90" s="130"/>
      <c r="DH90" s="130"/>
      <c r="DI90" s="130"/>
      <c r="DJ90" s="130"/>
      <c r="DK90" s="130"/>
      <c r="DL90" s="130"/>
      <c r="DM90" s="130"/>
      <c r="DN90" s="130"/>
      <c r="DO90" s="130"/>
      <c r="DP90" s="130"/>
      <c r="DQ90" s="130"/>
      <c r="DR90" s="130"/>
      <c r="DS90" s="130"/>
      <c r="DT90" s="130"/>
      <c r="DU90" s="130"/>
      <c r="DV90" s="130"/>
      <c r="DW90" s="130"/>
      <c r="DX90" s="130"/>
      <c r="DY90" s="130"/>
      <c r="DZ90" s="130"/>
      <c r="EA90" s="130"/>
      <c r="EB90" s="130"/>
      <c r="EC90" s="130"/>
      <c r="ED90" s="130"/>
      <c r="EE90" s="130"/>
      <c r="EF90" s="130"/>
      <c r="EG90" s="130"/>
      <c r="EH90" s="130"/>
      <c r="EI90" s="130"/>
      <c r="EJ90" s="130"/>
      <c r="EK90" s="130"/>
      <c r="EL90" s="130"/>
      <c r="EM90" s="130"/>
      <c r="EN90" s="130"/>
      <c r="EO90" s="130"/>
      <c r="EP90" s="130"/>
      <c r="EQ90" s="130"/>
      <c r="ER90" s="130"/>
      <c r="ES90" s="130"/>
      <c r="ET90" s="130"/>
      <c r="EU90" s="130"/>
      <c r="EV90" s="130"/>
      <c r="EW90" s="130"/>
      <c r="EX90" s="130"/>
      <c r="EY90" s="130"/>
      <c r="EZ90" s="130"/>
      <c r="FA90" s="130"/>
      <c r="FB90" s="130"/>
      <c r="FC90" s="130"/>
      <c r="FD90" s="130"/>
      <c r="FE90" s="130"/>
      <c r="FF90" s="130"/>
      <c r="FG90" s="130"/>
      <c r="FH90" s="130"/>
      <c r="FI90" s="130"/>
      <c r="FJ90" s="130"/>
      <c r="FK90" s="130"/>
      <c r="FL90" s="130"/>
      <c r="FM90" s="130"/>
      <c r="FN90" s="130"/>
      <c r="FO90" s="130"/>
      <c r="FP90" s="130"/>
      <c r="FQ90" s="130"/>
      <c r="FR90" s="130"/>
      <c r="FS90" s="130"/>
      <c r="FT90" s="130"/>
      <c r="FU90" s="130"/>
      <c r="FV90" s="130"/>
      <c r="FW90" s="130"/>
      <c r="FX90" s="130"/>
      <c r="FY90" s="130"/>
      <c r="FZ90" s="130"/>
      <c r="GA90" s="130"/>
      <c r="GB90" s="130"/>
      <c r="GC90" s="130"/>
      <c r="GD90" s="130"/>
      <c r="GE90" s="130"/>
      <c r="GF90" s="130"/>
      <c r="GG90" s="130"/>
      <c r="GH90" s="130"/>
      <c r="GI90" s="130"/>
      <c r="GJ90" s="130"/>
      <c r="GK90" s="130"/>
      <c r="GL90" s="130"/>
      <c r="GM90" s="130"/>
      <c r="GN90" s="130"/>
      <c r="GO90" s="130"/>
      <c r="GP90" s="130"/>
      <c r="GQ90" s="130"/>
      <c r="GR90" s="130"/>
      <c r="GS90" s="130"/>
      <c r="GT90" s="130"/>
      <c r="GU90" s="130"/>
      <c r="GV90" s="130"/>
      <c r="GW90" s="130"/>
      <c r="GX90" s="130"/>
      <c r="GY90" s="130"/>
      <c r="GZ90" s="130"/>
      <c r="HA90" s="130"/>
      <c r="HB90" s="130"/>
      <c r="HC90" s="130"/>
      <c r="HD90" s="130"/>
      <c r="HE90" s="130"/>
      <c r="HF90" s="130"/>
      <c r="HG90" s="130"/>
      <c r="HH90" s="130"/>
      <c r="HI90" s="130"/>
      <c r="HJ90" s="130"/>
      <c r="HK90" s="130"/>
      <c r="HL90" s="130"/>
      <c r="HM90" s="130"/>
      <c r="HN90" s="130"/>
      <c r="HO90" s="130"/>
      <c r="HP90" s="130"/>
      <c r="HQ90" s="130"/>
      <c r="HR90" s="130"/>
      <c r="HS90" s="130"/>
      <c r="HT90" s="130"/>
      <c r="HU90" s="130"/>
      <c r="HV90" s="130"/>
      <c r="HW90" s="130"/>
      <c r="HX90" s="130"/>
      <c r="HY90" s="130"/>
      <c r="HZ90" s="130"/>
      <c r="IA90" s="130"/>
      <c r="IB90" s="130"/>
      <c r="IC90" s="130"/>
      <c r="ID90" s="130"/>
      <c r="IE90" s="130"/>
      <c r="IF90" s="130"/>
      <c r="IG90" s="130"/>
      <c r="IH90" s="130"/>
      <c r="II90" s="130"/>
      <c r="IJ90" s="130"/>
      <c r="IK90" s="130"/>
      <c r="IL90" s="130"/>
      <c r="IM90" s="130"/>
      <c r="IN90" s="130"/>
      <c r="IO90" s="130"/>
      <c r="IP90" s="130"/>
      <c r="IQ90" s="130"/>
      <c r="IR90" s="130"/>
      <c r="IS90" s="130"/>
      <c r="IT90" s="130"/>
      <c r="IU90" s="130"/>
      <c r="IV90" s="130"/>
    </row>
    <row r="91" spans="1:256" ht="13.8" thickTop="1" x14ac:dyDescent="0.25">
      <c r="A91" s="60" t="s">
        <v>72</v>
      </c>
      <c r="B91" s="72" t="s">
        <v>217</v>
      </c>
      <c r="G91" s="70"/>
      <c r="K91" s="70"/>
      <c r="N91" s="22"/>
    </row>
    <row r="92" spans="1:256" x14ac:dyDescent="0.25">
      <c r="M92" s="64"/>
      <c r="N92" s="22"/>
    </row>
    <row r="93" spans="1:256" x14ac:dyDescent="0.25">
      <c r="N93" s="22"/>
    </row>
    <row r="94" spans="1:256" x14ac:dyDescent="0.25">
      <c r="N94" s="22"/>
    </row>
    <row r="95" spans="1:256" x14ac:dyDescent="0.25">
      <c r="F95" s="128"/>
      <c r="G95" s="129"/>
      <c r="H95" s="128"/>
      <c r="N95" s="22"/>
    </row>
    <row r="96" spans="1:256" x14ac:dyDescent="0.25">
      <c r="N96" s="22"/>
    </row>
    <row r="97" spans="14:14" x14ac:dyDescent="0.25">
      <c r="N97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4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37" max="13" man="1"/>
    <brk id="75" max="13" man="1"/>
  </rowBreaks>
  <cellWatches>
    <cellWatch r="J90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abSelected="1" topLeftCell="B7" workbookViewId="0">
      <selection activeCell="E24" sqref="E24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73"/>
    </row>
    <row r="14" spans="2:5" ht="35.4" x14ac:dyDescent="0.6">
      <c r="B14" s="73"/>
      <c r="E14" s="74" t="s">
        <v>73</v>
      </c>
    </row>
    <row r="17" spans="5:5" ht="17.399999999999999" x14ac:dyDescent="0.3">
      <c r="E17" s="75" t="s">
        <v>74</v>
      </c>
    </row>
    <row r="20" spans="5:5" x14ac:dyDescent="0.25">
      <c r="E20" s="62" t="s">
        <v>75</v>
      </c>
    </row>
    <row r="21" spans="5:5" x14ac:dyDescent="0.25">
      <c r="E21" s="76">
        <v>42735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P25" sqref="P25"/>
    </sheetView>
  </sheetViews>
  <sheetFormatPr defaultRowHeight="13.2" x14ac:dyDescent="0.25"/>
  <cols>
    <col min="7" max="7" width="17.33203125" customWidth="1"/>
  </cols>
  <sheetData>
    <row r="1" spans="3:14" ht="15" x14ac:dyDescent="0.25">
      <c r="C1" s="77" t="s">
        <v>76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3:14" ht="15" x14ac:dyDescent="0.25">
      <c r="C2" s="77" t="s">
        <v>77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3:14" ht="15" x14ac:dyDescent="0.25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3:14" ht="15" x14ac:dyDescent="0.25">
      <c r="C4" s="77" t="s">
        <v>93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3:14" ht="15" x14ac:dyDescent="0.25">
      <c r="C5" s="77" t="s">
        <v>78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3:14" ht="15" x14ac:dyDescent="0.25">
      <c r="C6" s="77" t="s">
        <v>79</v>
      </c>
      <c r="D6" s="77"/>
      <c r="E6" s="77"/>
      <c r="F6" s="77"/>
      <c r="G6" s="77"/>
      <c r="H6" s="77" t="s">
        <v>80</v>
      </c>
      <c r="I6" s="77"/>
      <c r="J6" s="77"/>
      <c r="K6" s="77"/>
      <c r="L6" s="77"/>
      <c r="M6" s="77"/>
      <c r="N6" s="77"/>
    </row>
    <row r="7" spans="3:14" ht="15" x14ac:dyDescent="0.25"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3:14" ht="15" x14ac:dyDescent="0.25">
      <c r="C8" s="77" t="s">
        <v>81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3:14" ht="16.5" customHeight="1" x14ac:dyDescent="0.25">
      <c r="C9" s="77" t="s">
        <v>82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3:14" ht="15" x14ac:dyDescent="0.25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3:14" ht="15" x14ac:dyDescent="0.25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3:14" ht="15" x14ac:dyDescent="0.25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3:14" ht="15" x14ac:dyDescent="0.25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3:14" ht="15" x14ac:dyDescent="0.25"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3:14" ht="15" x14ac:dyDescent="0.25">
      <c r="C15" s="78"/>
      <c r="D15" s="78"/>
      <c r="E15" s="78"/>
      <c r="F15" s="78"/>
      <c r="G15" s="77"/>
      <c r="H15" s="77"/>
      <c r="I15" s="78"/>
      <c r="J15" s="78"/>
      <c r="K15" s="78"/>
      <c r="L15" s="78"/>
      <c r="M15" s="77"/>
      <c r="N15" s="77"/>
    </row>
    <row r="16" spans="3:14" ht="15" x14ac:dyDescent="0.25">
      <c r="C16" s="79" t="s">
        <v>86</v>
      </c>
      <c r="D16" s="77" t="s">
        <v>87</v>
      </c>
      <c r="E16" s="77"/>
      <c r="F16" s="77"/>
      <c r="G16" s="77"/>
      <c r="H16" s="77"/>
      <c r="I16" s="77" t="s">
        <v>97</v>
      </c>
      <c r="J16" s="77"/>
      <c r="K16" s="77"/>
      <c r="L16" s="77"/>
      <c r="M16" s="77"/>
      <c r="N16" s="77"/>
    </row>
    <row r="17" spans="3:14" ht="15" x14ac:dyDescent="0.25">
      <c r="C17" s="79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3:14" ht="15" x14ac:dyDescent="0.25">
      <c r="C18" s="79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3:14" ht="15" x14ac:dyDescent="0.25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3:14" ht="15" x14ac:dyDescent="0.25">
      <c r="C20" s="78"/>
      <c r="D20" s="78"/>
      <c r="E20" s="78"/>
      <c r="F20" s="78"/>
      <c r="G20" s="77"/>
      <c r="H20" s="77"/>
      <c r="I20" s="78"/>
      <c r="J20" s="78"/>
      <c r="K20" s="78"/>
      <c r="L20" s="78"/>
      <c r="M20" s="77"/>
      <c r="N20" s="77"/>
    </row>
    <row r="21" spans="3:14" ht="15" x14ac:dyDescent="0.25">
      <c r="C21" s="77" t="s">
        <v>83</v>
      </c>
      <c r="D21" s="77"/>
      <c r="E21" s="77"/>
      <c r="F21" s="77"/>
      <c r="G21" s="77"/>
      <c r="H21" s="77"/>
      <c r="I21" s="77" t="s">
        <v>221</v>
      </c>
      <c r="J21" s="77"/>
      <c r="K21" s="77"/>
      <c r="L21" s="77"/>
      <c r="M21" s="77"/>
      <c r="N21" s="77"/>
    </row>
    <row r="22" spans="3:14" ht="15" x14ac:dyDescent="0.25"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3:14" ht="15" x14ac:dyDescent="0.25"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3:14" ht="15" x14ac:dyDescent="0.25"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3:14" ht="15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3:14" ht="15" x14ac:dyDescent="0.25">
      <c r="C26" s="78"/>
      <c r="D26" s="78"/>
      <c r="E26" s="78"/>
      <c r="F26" s="78"/>
      <c r="G26" s="77"/>
      <c r="H26" s="77"/>
      <c r="I26" s="78"/>
      <c r="J26" s="78"/>
      <c r="K26" s="78"/>
      <c r="L26" s="78"/>
      <c r="M26" s="77"/>
      <c r="N26" s="77"/>
    </row>
    <row r="27" spans="3:14" ht="15" x14ac:dyDescent="0.25">
      <c r="C27" s="77" t="s">
        <v>84</v>
      </c>
      <c r="D27" s="77"/>
      <c r="E27" s="77"/>
      <c r="F27" s="77"/>
      <c r="G27" s="77"/>
      <c r="H27" s="77"/>
      <c r="I27" s="77" t="s">
        <v>94</v>
      </c>
      <c r="J27" s="77"/>
      <c r="K27" s="77"/>
      <c r="L27" s="77"/>
      <c r="M27" s="77"/>
      <c r="N27" s="77"/>
    </row>
    <row r="28" spans="3:14" ht="15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3:14" ht="15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3:14" ht="15" x14ac:dyDescent="0.25">
      <c r="C30" s="77" t="s">
        <v>95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3:14" ht="15" x14ac:dyDescent="0.25">
      <c r="C31" s="77" t="s">
        <v>96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3:14" ht="15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2017-01-26T22:05:20Z</cp:lastPrinted>
  <dcterms:created xsi:type="dcterms:W3CDTF">2010-07-30T14:08:17Z</dcterms:created>
  <dcterms:modified xsi:type="dcterms:W3CDTF">2017-01-26T23:01:38Z</dcterms:modified>
</cp:coreProperties>
</file>