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60" windowWidth="4776" windowHeight="2952" tabRatio="272" firstSheet="1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Comp'!$A$1:$N$96</definedName>
    <definedName name="_xlnm.Print_Area" localSheetId="1">Report!$A$2:$L$110</definedName>
  </definedNames>
  <calcPr calcId="145621"/>
</workbook>
</file>

<file path=xl/calcChain.xml><?xml version="1.0" encoding="utf-8"?>
<calcChain xmlns="http://schemas.openxmlformats.org/spreadsheetml/2006/main">
  <c r="L108" i="2" l="1"/>
  <c r="J80" i="2"/>
  <c r="N80" i="2"/>
  <c r="M79" i="2"/>
  <c r="M51" i="2"/>
  <c r="L44" i="2"/>
  <c r="L45" i="2"/>
  <c r="L46" i="2"/>
  <c r="L47" i="2"/>
  <c r="L48" i="2"/>
  <c r="L49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43" i="2"/>
  <c r="N51" i="2"/>
  <c r="L51" i="2" l="1"/>
  <c r="L27" i="1"/>
  <c r="K27" i="1"/>
  <c r="J27" i="1"/>
  <c r="I27" i="1"/>
  <c r="H2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E25" i="1"/>
  <c r="D25" i="1"/>
  <c r="C25" i="1"/>
  <c r="B25" i="1"/>
  <c r="F25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K47" i="3"/>
  <c r="K50" i="3"/>
  <c r="K53" i="3"/>
  <c r="K56" i="3"/>
  <c r="K57" i="3"/>
  <c r="K60" i="3"/>
  <c r="K61" i="3"/>
  <c r="K64" i="3"/>
  <c r="K67" i="3"/>
  <c r="K70" i="3"/>
  <c r="K73" i="3"/>
  <c r="K76" i="3"/>
  <c r="K84" i="3"/>
  <c r="K87" i="3"/>
  <c r="K90" i="3"/>
  <c r="K8" i="3"/>
  <c r="K9" i="3"/>
  <c r="K10" i="3"/>
  <c r="K12" i="3"/>
  <c r="K13" i="3"/>
  <c r="K7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14" i="3"/>
  <c r="L62" i="3"/>
  <c r="L58" i="3"/>
  <c r="J58" i="3"/>
  <c r="J62" i="3"/>
  <c r="L91" i="3"/>
  <c r="L88" i="3"/>
  <c r="L85" i="3"/>
  <c r="L77" i="3"/>
  <c r="L74" i="3"/>
  <c r="L71" i="3"/>
  <c r="L68" i="3"/>
  <c r="L65" i="3"/>
  <c r="L54" i="3"/>
  <c r="L51" i="3"/>
  <c r="L48" i="3"/>
  <c r="F38" i="3"/>
  <c r="L38" i="3"/>
  <c r="J38" i="3"/>
  <c r="H38" i="3"/>
  <c r="J65" i="3"/>
  <c r="H91" i="3"/>
  <c r="F91" i="3"/>
  <c r="H88" i="3"/>
  <c r="F88" i="3"/>
  <c r="H85" i="3"/>
  <c r="F85" i="3"/>
  <c r="H77" i="3"/>
  <c r="F77" i="3"/>
  <c r="H74" i="3"/>
  <c r="F74" i="3"/>
  <c r="H71" i="3"/>
  <c r="F71" i="3"/>
  <c r="H68" i="3"/>
  <c r="F68" i="3"/>
  <c r="H65" i="3"/>
  <c r="F65" i="3"/>
  <c r="H62" i="3"/>
  <c r="F62" i="3"/>
  <c r="H58" i="3"/>
  <c r="F58" i="3"/>
  <c r="H54" i="3"/>
  <c r="F54" i="3"/>
  <c r="H51" i="3"/>
  <c r="F51" i="3"/>
  <c r="H48" i="3"/>
  <c r="F48" i="3"/>
  <c r="N38" i="3" l="1"/>
  <c r="L93" i="3"/>
  <c r="J106" i="2"/>
  <c r="J51" i="2"/>
  <c r="B22" i="2"/>
  <c r="G106" i="2" l="1"/>
  <c r="I106" i="2"/>
  <c r="H106" i="2"/>
  <c r="H51" i="2" l="1"/>
  <c r="L54" i="2"/>
  <c r="L56" i="2"/>
  <c r="L58" i="2"/>
  <c r="L60" i="2"/>
  <c r="L63" i="2"/>
  <c r="L66" i="2"/>
  <c r="L68" i="2"/>
  <c r="L72" i="2"/>
  <c r="L74" i="2"/>
  <c r="L76" i="2"/>
  <c r="L78" i="2"/>
  <c r="L84" i="2"/>
  <c r="L85" i="2"/>
  <c r="L86" i="2"/>
  <c r="L88" i="2"/>
  <c r="L89" i="2"/>
  <c r="L91" i="2"/>
  <c r="L92" i="2"/>
  <c r="L93" i="2"/>
  <c r="L94" i="2"/>
  <c r="L95" i="2"/>
  <c r="L99" i="2"/>
  <c r="L101" i="2"/>
  <c r="L102" i="2"/>
  <c r="L104" i="2"/>
  <c r="L105" i="2"/>
  <c r="L5" i="2"/>
  <c r="N106" i="2"/>
  <c r="G51" i="2" l="1"/>
  <c r="B24" i="2" l="1"/>
  <c r="M106" i="2" l="1"/>
  <c r="L106" i="2" s="1"/>
  <c r="I51" i="2" l="1"/>
  <c r="F27" i="1" l="1"/>
  <c r="H25" i="1" l="1"/>
  <c r="J54" i="3" l="1"/>
  <c r="J51" i="3"/>
  <c r="J48" i="3"/>
  <c r="J68" i="3"/>
  <c r="N58" i="3" l="1"/>
  <c r="N48" i="3"/>
  <c r="N54" i="3"/>
  <c r="N51" i="3"/>
  <c r="I25" i="1" l="1"/>
  <c r="K84" i="2" l="1"/>
  <c r="J25" i="1" l="1"/>
  <c r="N65" i="3" l="1"/>
  <c r="N68" i="3"/>
  <c r="G22" i="1"/>
  <c r="G21" i="1"/>
  <c r="G20" i="1"/>
  <c r="G18" i="1"/>
  <c r="G17" i="1"/>
  <c r="G15" i="1"/>
  <c r="G14" i="1"/>
  <c r="G10" i="1"/>
  <c r="K25" i="1"/>
  <c r="L25" i="1" s="1"/>
  <c r="J85" i="3"/>
  <c r="J74" i="3"/>
  <c r="J77" i="3"/>
  <c r="J88" i="3"/>
  <c r="J91" i="3"/>
  <c r="N74" i="3"/>
  <c r="N77" i="3"/>
  <c r="N91" i="3"/>
  <c r="J71" i="3"/>
  <c r="J93" i="3" s="1"/>
  <c r="G11" i="1"/>
  <c r="G13" i="1"/>
  <c r="G16" i="1"/>
  <c r="G19" i="1"/>
  <c r="G23" i="1"/>
  <c r="N71" i="3" l="1"/>
  <c r="N88" i="3"/>
  <c r="N85" i="3"/>
  <c r="N62" i="3"/>
  <c r="N93" i="3" s="1"/>
  <c r="G25" i="1"/>
</calcChain>
</file>

<file path=xl/sharedStrings.xml><?xml version="1.0" encoding="utf-8"?>
<sst xmlns="http://schemas.openxmlformats.org/spreadsheetml/2006/main" count="518" uniqueCount="253">
  <si>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</si>
  <si>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</si>
  <si>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</si>
  <si>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</si>
  <si>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</si>
  <si>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</si>
  <si>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</si>
  <si>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</si>
  <si>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</si>
  <si>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</si>
  <si>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</si>
  <si>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</si>
  <si>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</si>
  <si>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</si>
  <si>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</si>
  <si>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</si>
  <si>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</si>
  <si>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</si>
  <si>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</si>
  <si>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</si>
  <si>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</si>
  <si>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</si>
  <si>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</si>
  <si>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</si>
  <si>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</si>
  <si>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</si>
  <si>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</si>
  <si>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</si>
  <si>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</si>
  <si>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</si>
  <si>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</si>
  <si>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</si>
  <si>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</si>
  <si>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</si>
  <si>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</si>
  <si>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</si>
  <si>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</si>
  <si>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</si>
  <si>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</si>
  <si>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</si>
  <si>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</si>
  <si>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</si>
  <si>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</si>
  <si>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</si>
  <si>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</si>
  <si>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</si>
  <si>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</si>
  <si>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</si>
  <si>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</si>
  <si>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</si>
  <si>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</si>
  <si>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</si>
  <si>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</si>
  <si>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</si>
  <si>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</si>
  <si>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</si>
  <si>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</si>
  <si>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</si>
  <si>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</si>
  <si>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</si>
  <si>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</si>
  <si>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</si>
  <si>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</si>
  <si>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</si>
  <si>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</si>
  <si>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</si>
  <si>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</si>
  <si>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</si>
  <si>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</si>
  <si>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</si>
  <si>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</si>
  <si>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</si>
  <si>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</si>
  <si>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</si>
  <si>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</si>
  <si>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</si>
  <si>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</si>
  <si>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</si>
  <si>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</si>
  <si>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</si>
  <si>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</si>
  <si>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</si>
  <si>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</si>
  <si>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</si>
  <si>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</si>
  <si>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</si>
  <si>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</si>
  <si>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</si>
  <si>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</si>
  <si>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</si>
  <si>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</si>
  <si>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</si>
  <si>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</si>
  <si>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</si>
  <si>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</si>
  <si>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</si>
  <si>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</si>
  <si>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</si>
  <si>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</si>
  <si>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</si>
  <si>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</si>
  <si>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</si>
  <si>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</si>
  <si>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</si>
  <si>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</si>
  <si>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</si>
  <si>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</si>
  <si>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</si>
  <si>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</si>
  <si>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</si>
  <si>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Treasury/</t>
  </si>
  <si>
    <t xml:space="preserve"> Money Mkt/FFB</t>
  </si>
  <si>
    <t>254671A59</t>
  </si>
  <si>
    <t>Intrest To GF</t>
  </si>
  <si>
    <t xml:space="preserve">                                         </t>
  </si>
  <si>
    <t>FFB</t>
  </si>
  <si>
    <t>05580AAS3</t>
  </si>
  <si>
    <t>38147J5X6</t>
  </si>
  <si>
    <t xml:space="preserve">DA Forf </t>
  </si>
  <si>
    <t>1404209Q7</t>
  </si>
  <si>
    <t xml:space="preserve">Errors &amp; Omissions </t>
  </si>
  <si>
    <t xml:space="preserve">    1. First Financial Bank</t>
  </si>
  <si>
    <t xml:space="preserve">       1. First Financial Bank</t>
  </si>
  <si>
    <t>FFB Investmnets</t>
  </si>
  <si>
    <t>319461AJ8</t>
  </si>
  <si>
    <t>909557EE6</t>
  </si>
  <si>
    <t>3130A3US1</t>
  </si>
  <si>
    <t>02006LNB5</t>
  </si>
  <si>
    <t>23204HCH9</t>
  </si>
  <si>
    <t>0233305EW1</t>
  </si>
  <si>
    <t>872278LC8</t>
  </si>
  <si>
    <t>06610QCS8</t>
  </si>
  <si>
    <t>030590DX8</t>
  </si>
  <si>
    <t>RJ Bankers BK OH</t>
  </si>
  <si>
    <t>RJ United Bankers</t>
  </si>
  <si>
    <t>RJ AM West BK</t>
  </si>
  <si>
    <t>RJ Ally BK</t>
  </si>
  <si>
    <t>WF Customers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</si>
  <si>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</si>
  <si>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</si>
  <si>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</si>
  <si>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</si>
  <si>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</si>
  <si>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</si>
  <si>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</si>
  <si>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</si>
  <si>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</si>
  <si>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</si>
  <si>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</si>
  <si>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</si>
  <si>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</si>
  <si>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</si>
  <si>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</si>
  <si>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</si>
  <si>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</si>
  <si>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t>023026BX4</t>
  </si>
  <si>
    <t>WF Capital One BK</t>
  </si>
  <si>
    <t xml:space="preserve">WF Amarillo Dev  </t>
  </si>
  <si>
    <t>2nd Qtr</t>
  </si>
  <si>
    <t>56108JK34</t>
  </si>
  <si>
    <t>64971MS37</t>
  </si>
  <si>
    <t>04057PJL3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</si>
  <si>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</si>
  <si>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</si>
  <si>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</si>
  <si>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</si>
  <si>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</si>
  <si>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</si>
  <si>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</si>
  <si>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</si>
  <si>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</si>
  <si>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</si>
  <si>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</si>
  <si>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</si>
  <si>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</si>
  <si>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</si>
  <si>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</si>
  <si>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</si>
  <si>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</si>
  <si>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</si>
  <si>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</si>
  <si>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FFB Intr.                                </t>
  </si>
  <si>
    <t xml:space="preserve">           TOTAL                            </t>
  </si>
  <si>
    <t xml:space="preserve">Restricted Fees (JP)               </t>
  </si>
  <si>
    <t>FFIN Operations Checks Fd</t>
  </si>
  <si>
    <t>WF Malayn BK</t>
  </si>
  <si>
    <t>WF NYC Tranl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</si>
  <si>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</si>
  <si>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</si>
  <si>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</si>
  <si>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</si>
  <si>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</si>
  <si>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</si>
  <si>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</si>
  <si>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</si>
  <si>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</si>
  <si>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</si>
  <si>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</si>
  <si>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</si>
  <si>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t xml:space="preserve">FFB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</si>
  <si>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</si>
  <si>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</si>
  <si>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Coleman Co State     </t>
  </si>
  <si>
    <t xml:space="preserve">RJ (United bankers)   </t>
  </si>
  <si>
    <t xml:space="preserve">RJ(AM West BK)       </t>
  </si>
  <si>
    <t xml:space="preserve">WF (Malayn BK)            </t>
  </si>
  <si>
    <r>
      <t>WF (Customers BK)</t>
    </r>
    <r>
      <rPr>
        <sz val="7"/>
        <rFont val="Arial"/>
        <family val="2"/>
      </rPr>
      <t xml:space="preserve"> </t>
    </r>
  </si>
  <si>
    <t xml:space="preserve">WF (TTU)                   </t>
  </si>
  <si>
    <t xml:space="preserve">WF (NYC Tranl)         </t>
  </si>
  <si>
    <t xml:space="preserve">WF( FNB Berl)          </t>
  </si>
  <si>
    <t xml:space="preserve">WF (Synovus Bk)      </t>
  </si>
  <si>
    <t>WF (Capital One NA)</t>
  </si>
  <si>
    <t xml:space="preserve">WF (First Niagra Bk) </t>
  </si>
  <si>
    <t xml:space="preserve">WF (Amarillo DEV)   </t>
  </si>
  <si>
    <t xml:space="preserve">RJ(Bankers BK OH)   </t>
  </si>
  <si>
    <t xml:space="preserve">RJ (Ally Bk)             </t>
  </si>
  <si>
    <t xml:space="preserve">RJ (FHLB)                </t>
  </si>
  <si>
    <r>
      <t xml:space="preserve">WF (Goldman Sachs)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</si>
  <si>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 xml:space="preserve">(Capital One Bk)   </t>
    </r>
  </si>
  <si>
    <t xml:space="preserve">WF (BMW NA Salt    </t>
  </si>
  <si>
    <t xml:space="preserve">RJ (First Choice B)    </t>
  </si>
  <si>
    <r>
      <t>RJ(TCF Nat'l BK SD)</t>
    </r>
    <r>
      <rPr>
        <sz val="7"/>
        <rFont val="Arial"/>
        <family val="2"/>
      </rPr>
      <t xml:space="preserve">. </t>
    </r>
  </si>
  <si>
    <t xml:space="preserve">RJ (Discover Bk)      </t>
  </si>
  <si>
    <r>
      <t xml:space="preserve">RJ (Amboy BK)          </t>
    </r>
    <r>
      <rPr>
        <sz val="9"/>
        <rFont val="Arial"/>
        <family val="2"/>
      </rPr>
      <t/>
    </r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</si>
  <si>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</si>
  <si>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</si>
  <si>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</si>
  <si>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</si>
  <si>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</si>
  <si>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</si>
  <si>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</si>
  <si>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</si>
  <si>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</si>
  <si>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</si>
  <si>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</si>
  <si>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</si>
  <si>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WF (AZ St School)    </t>
  </si>
  <si>
    <r>
      <t xml:space="preserve">WF (Access Nat'l)    </t>
    </r>
    <r>
      <rPr>
        <sz val="7"/>
        <rFont val="Arial"/>
        <family val="2"/>
      </rPr>
      <t xml:space="preserve"> </t>
    </r>
  </si>
  <si>
    <t xml:space="preserve">WF(Midland STSIII)  </t>
  </si>
  <si>
    <t xml:space="preserve">FFB                          </t>
  </si>
  <si>
    <t xml:space="preserve">TexasTerm                 </t>
  </si>
  <si>
    <t xml:space="preserve">TexasTerm                </t>
  </si>
  <si>
    <t xml:space="preserve">FFB                        </t>
  </si>
  <si>
    <t>TexPool Prime</t>
  </si>
  <si>
    <t>Coleman Co State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</si>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</sst>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4" fillId="0" borderId="3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0" applyNumberFormat="1" applyFont="1" applyBorder="1" applyAlignment="1"/>
    <xf numFmtId="2" fontId="3" fillId="0" borderId="0" xfId="1" applyNumberFormat="1" applyFont="1" applyFill="1" applyBorder="1" applyAlignment="1" applyProtection="1"/>
    <xf numFmtId="2" fontId="0" fillId="0" borderId="0" xfId="0" applyNumberFormat="1" applyBorder="1" applyAlignment="1"/>
    <xf numFmtId="2" fontId="3" fillId="0" borderId="0" xfId="0" applyNumberFormat="1" applyFont="1" applyFill="1" applyBorder="1" applyAlignment="1"/>
    <xf numFmtId="164" fontId="5" fillId="0" borderId="3" xfId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0" fontId="2" fillId="7" borderId="0" xfId="0" applyFont="1" applyFill="1" applyAlignment="1">
      <alignment horizontal="center"/>
    </xf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6" xfId="1" applyFont="1" applyFill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14" fillId="8" borderId="0" xfId="1" applyFont="1" applyFill="1" applyBorder="1" applyAlignment="1" applyProtection="1">
      <alignment horizontal="right"/>
    </xf>
    <xf numFmtId="164" fontId="0" fillId="8" borderId="0" xfId="1" applyNumberFormat="1" applyFont="1" applyFill="1" applyBorder="1" applyAlignment="1" applyProtection="1">
      <alignment horizontal="righ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4" fontId="2" fillId="0" borderId="0" xfId="1" applyNumberFormat="1" applyFont="1" applyFill="1" applyBorder="1" applyAlignment="1" applyProtection="1">
      <alignment horizontal="right"/>
    </xf>
    <xf numFmtId="164" fontId="0" fillId="7" borderId="0" xfId="1" applyFont="1" applyFill="1" applyBorder="1" applyAlignment="1" applyProtection="1">
      <alignment horizontal="center"/>
    </xf>
    <xf numFmtId="164" fontId="0" fillId="8" borderId="0" xfId="1" applyFont="1" applyFill="1" applyBorder="1" applyAlignment="1" applyProtection="1">
      <alignment horizontal="center"/>
    </xf>
    <xf numFmtId="164" fontId="4" fillId="8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8" borderId="1" xfId="1" applyFont="1" applyFill="1" applyBorder="1" applyAlignment="1" applyProtection="1">
      <alignment horizontal="center"/>
    </xf>
    <xf numFmtId="164" fontId="4" fillId="8" borderId="0" xfId="1" applyFont="1" applyFill="1" applyBorder="1" applyAlignment="1" applyProtection="1">
      <alignment horizontal="right"/>
    </xf>
    <xf numFmtId="4" fontId="1" fillId="8" borderId="0" xfId="1" applyNumberFormat="1" applyFont="1" applyFill="1" applyBorder="1" applyAlignment="1" applyProtection="1"/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65" fontId="2" fillId="8" borderId="0" xfId="3" applyFont="1" applyFill="1"/>
    <xf numFmtId="164" fontId="4" fillId="2" borderId="0" xfId="1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164" fontId="4" fillId="8" borderId="3" xfId="1" applyFont="1" applyFill="1" applyBorder="1" applyAlignment="1" applyProtection="1">
      <alignment horizontal="center"/>
    </xf>
    <xf numFmtId="164" fontId="15" fillId="8" borderId="3" xfId="1" applyFont="1" applyFill="1" applyBorder="1" applyAlignment="1" applyProtection="1">
      <alignment horizontal="center"/>
    </xf>
    <xf numFmtId="164" fontId="4" fillId="8" borderId="7" xfId="1" applyFont="1" applyFill="1" applyBorder="1" applyAlignment="1" applyProtection="1">
      <alignment horizontal="center"/>
    </xf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164" fontId="4" fillId="2" borderId="6" xfId="1" applyFont="1" applyFill="1" applyBorder="1" applyAlignment="1">
      <alignment horizontal="left"/>
    </xf>
    <xf numFmtId="0" fontId="2" fillId="8" borderId="0" xfId="0" applyFont="1" applyFill="1" applyBorder="1" applyAlignment="1"/>
    <xf numFmtId="0" fontId="4" fillId="7" borderId="0" xfId="0" applyFont="1" applyFill="1" applyBorder="1" applyAlignment="1">
      <alignment horizontal="left"/>
    </xf>
    <xf numFmtId="4" fontId="15" fillId="0" borderId="9" xfId="1" applyNumberFormat="1" applyFont="1" applyFill="1" applyBorder="1" applyAlignment="1" applyProtection="1"/>
    <xf numFmtId="164" fontId="15" fillId="0" borderId="9" xfId="1" applyFont="1" applyFill="1" applyBorder="1" applyAlignment="1" applyProtection="1"/>
    <xf numFmtId="164" fontId="0" fillId="8" borderId="9" xfId="1" applyFont="1" applyFill="1" applyBorder="1" applyAlignment="1" applyProtection="1">
      <alignment horizontal="center"/>
    </xf>
    <xf numFmtId="164" fontId="15" fillId="0" borderId="9" xfId="1" applyFont="1" applyFill="1" applyBorder="1" applyAlignment="1" applyProtection="1">
      <alignment horizontal="right"/>
    </xf>
    <xf numFmtId="164" fontId="14" fillId="8" borderId="9" xfId="1" applyFont="1" applyFill="1" applyBorder="1" applyAlignment="1" applyProtection="1">
      <alignment horizontal="right"/>
    </xf>
    <xf numFmtId="164" fontId="0" fillId="0" borderId="9" xfId="1" applyFont="1" applyFill="1" applyBorder="1" applyAlignment="1" applyProtection="1"/>
    <xf numFmtId="164" fontId="14" fillId="0" borderId="9" xfId="1" applyFont="1" applyFill="1" applyBorder="1" applyAlignment="1" applyProtection="1">
      <alignment horizontal="right"/>
    </xf>
    <xf numFmtId="164" fontId="15" fillId="8" borderId="9" xfId="1" applyFont="1" applyFill="1" applyBorder="1" applyAlignment="1" applyProtection="1">
      <alignment horizontal="center"/>
    </xf>
    <xf numFmtId="4" fontId="2" fillId="0" borderId="6" xfId="1" applyNumberFormat="1" applyFont="1" applyFill="1" applyBorder="1" applyAlignment="1" applyProtection="1"/>
    <xf numFmtId="164" fontId="2" fillId="0" borderId="6" xfId="1" applyFont="1" applyFill="1" applyBorder="1" applyAlignment="1" applyProtection="1">
      <alignment horizontal="right"/>
    </xf>
    <xf numFmtId="164" fontId="0" fillId="0" borderId="6" xfId="1" applyFont="1" applyFill="1" applyBorder="1" applyAlignment="1" applyProtection="1"/>
    <xf numFmtId="164" fontId="2" fillId="8" borderId="6" xfId="1" applyFont="1" applyFill="1" applyBorder="1" applyAlignment="1" applyProtection="1">
      <alignment horizontal="center"/>
    </xf>
    <xf numFmtId="4" fontId="0" fillId="0" borderId="8" xfId="1" applyNumberFormat="1" applyFont="1" applyFill="1" applyBorder="1" applyAlignment="1" applyProtection="1">
      <alignment horizontal="right"/>
    </xf>
    <xf numFmtId="164" fontId="0" fillId="0" borderId="8" xfId="1" applyFont="1" applyFill="1" applyBorder="1" applyAlignment="1" applyProtection="1">
      <alignment horizontal="right"/>
    </xf>
    <xf numFmtId="165" fontId="2" fillId="0" borderId="8" xfId="3" applyFont="1" applyFill="1" applyBorder="1" applyAlignment="1" applyProtection="1"/>
    <xf numFmtId="164" fontId="2" fillId="8" borderId="8" xfId="1" applyFont="1" applyFill="1" applyBorder="1" applyAlignment="1" applyProtection="1">
      <alignment horizontal="center"/>
    </xf>
    <xf numFmtId="165" fontId="2" fillId="0" borderId="8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/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5" fontId="2" fillId="2" borderId="4" xfId="3" applyFont="1" applyFill="1" applyBorder="1" applyAlignment="1" applyProtection="1">
      <alignment horizontal="center"/>
    </xf>
    <xf numFmtId="4" fontId="15" fillId="0" borderId="3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3408"/>
        <c:axId val="97634944"/>
      </c:barChart>
      <c:catAx>
        <c:axId val="9763340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34944"/>
        <c:crosses val="autoZero"/>
        <c:auto val="1"/>
        <c:lblAlgn val="ctr"/>
        <c:lblOffset val="100"/>
        <c:tickMarkSkip val="1"/>
        <c:noMultiLvlLbl val="0"/>
      </c:catAx>
      <c:valAx>
        <c:axId val="9763494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33408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Sheet'!$H$25:$K$25</c:f>
              <c:numCache>
                <c:formatCode>_(* #,##0.00_);_(* \(#,##0.00\);_(* \-??_);_(@_)</c:formatCode>
                <c:ptCount val="4"/>
                <c:pt idx="0">
                  <c:v>34765718.440000005</c:v>
                </c:pt>
                <c:pt idx="1">
                  <c:v>5911459.29</c:v>
                </c:pt>
                <c:pt idx="2">
                  <c:v>7051860</c:v>
                </c:pt>
                <c:pt idx="3">
                  <c:v>2495843.75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Sheet'!$B$25:$E$25</c:f>
              <c:numCache>
                <c:formatCode>_(* #,##0.00_);_(* \(#,##0.00\);_(* \-??_);_(@_)</c:formatCode>
                <c:ptCount val="4"/>
                <c:pt idx="0">
                  <c:v>44546211.699999996</c:v>
                </c:pt>
                <c:pt idx="1">
                  <c:v>5223228.55</c:v>
                </c:pt>
                <c:pt idx="2">
                  <c:v>4999681</c:v>
                </c:pt>
                <c:pt idx="3">
                  <c:v>2489098.33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27</xdr:row>
      <xdr:rowOff>51435</xdr:rowOff>
    </xdr:from>
    <xdr:to>
      <xdr:col>10</xdr:col>
      <xdr:colOff>228600</xdr:colOff>
      <xdr:row>39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27</xdr:row>
      <xdr:rowOff>60960</xdr:rowOff>
    </xdr:from>
    <xdr:to>
      <xdr:col>10</xdr:col>
      <xdr:colOff>236220</xdr:colOff>
      <xdr:row>39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27</xdr:row>
      <xdr:rowOff>0</xdr:rowOff>
    </xdr:from>
    <xdr:to>
      <xdr:col>4</xdr:col>
      <xdr:colOff>68580</xdr:colOff>
      <xdr:row>39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J7" sqref="J7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3.6640625" style="1" bestFit="1" customWidth="1"/>
    <col min="6" max="6" width="14.6640625" style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3.441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46" customFormat="1" ht="19.2" x14ac:dyDescent="0.35">
      <c r="B5" s="147"/>
      <c r="C5" s="147"/>
      <c r="D5" s="150" t="s">
        <v>109</v>
      </c>
      <c r="E5" s="147"/>
      <c r="F5" s="147"/>
      <c r="G5" s="148"/>
      <c r="H5" s="147"/>
      <c r="I5" s="147"/>
      <c r="J5" s="149" t="s">
        <v>109</v>
      </c>
      <c r="K5" s="147"/>
      <c r="L5" s="147"/>
    </row>
    <row r="6" spans="1:12" s="11" customFormat="1" x14ac:dyDescent="0.25">
      <c r="B6" s="3"/>
      <c r="C6" s="3"/>
      <c r="D6" s="12">
        <v>42430</v>
      </c>
      <c r="E6" s="3"/>
      <c r="F6" s="3"/>
      <c r="G6" s="10"/>
      <c r="H6" s="3"/>
      <c r="I6" s="3"/>
      <c r="J6" s="12">
        <v>42522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42" t="s">
        <v>249</v>
      </c>
      <c r="C8" s="13" t="s">
        <v>1</v>
      </c>
      <c r="D8" s="13" t="s">
        <v>2</v>
      </c>
      <c r="E8" s="3"/>
      <c r="F8" s="3"/>
      <c r="G8" s="10"/>
      <c r="H8" s="142" t="s">
        <v>250</v>
      </c>
      <c r="I8" s="13" t="s">
        <v>1</v>
      </c>
      <c r="J8" s="13" t="s">
        <v>2</v>
      </c>
    </row>
    <row r="9" spans="1:12" s="16" customFormat="1" x14ac:dyDescent="0.25">
      <c r="A9" s="14"/>
      <c r="B9" s="144" t="s">
        <v>111</v>
      </c>
      <c r="C9" s="15" t="s">
        <v>3</v>
      </c>
      <c r="D9" s="15" t="s">
        <v>110</v>
      </c>
      <c r="E9" s="15" t="s">
        <v>4</v>
      </c>
      <c r="F9" s="15" t="s">
        <v>5</v>
      </c>
      <c r="G9" s="10"/>
      <c r="H9" s="144" t="s">
        <v>251</v>
      </c>
      <c r="I9" s="15" t="s">
        <v>3</v>
      </c>
      <c r="J9" s="15" t="s">
        <v>107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41">
        <v>25791672.41</v>
      </c>
      <c r="C10" s="157">
        <v>5223228.55</v>
      </c>
      <c r="D10" s="18">
        <v>4999681</v>
      </c>
      <c r="E10" s="18">
        <v>2489098.33</v>
      </c>
      <c r="F10" s="18">
        <f>SUM(B10:E10)</f>
        <v>38503680.289999999</v>
      </c>
      <c r="G10" s="19">
        <f>SUM(C10:F10)</f>
        <v>51215688.170000002</v>
      </c>
      <c r="H10" s="141">
        <v>19857122.960000001</v>
      </c>
      <c r="I10" s="157">
        <v>5911459.29</v>
      </c>
      <c r="J10" s="18">
        <v>4051860</v>
      </c>
      <c r="K10" s="18">
        <v>2495843.75</v>
      </c>
      <c r="L10" s="18">
        <f t="shared" ref="L10:L23" si="0">SUM(H10:K10)</f>
        <v>32316286</v>
      </c>
    </row>
    <row r="11" spans="1:12" s="17" customFormat="1" x14ac:dyDescent="0.25">
      <c r="A11" s="17" t="s">
        <v>7</v>
      </c>
      <c r="B11" s="18">
        <v>1499682.2</v>
      </c>
      <c r="D11" s="18"/>
      <c r="E11" s="18"/>
      <c r="F11" s="18">
        <f t="shared" ref="F11" si="1">SUM(B11:E11)</f>
        <v>1499682.2</v>
      </c>
      <c r="G11" s="19">
        <f>SUM(C11:F11)</f>
        <v>1499682.2</v>
      </c>
      <c r="H11" s="18">
        <v>1501091.76</v>
      </c>
      <c r="J11" s="18"/>
      <c r="K11" s="18"/>
      <c r="L11" s="18">
        <f t="shared" si="0"/>
        <v>1501091.76</v>
      </c>
    </row>
    <row r="12" spans="1:12" s="17" customFormat="1" x14ac:dyDescent="0.25">
      <c r="A12" s="17" t="s">
        <v>93</v>
      </c>
      <c r="B12" s="18">
        <v>1387460.84</v>
      </c>
      <c r="D12" s="18"/>
      <c r="E12" s="18"/>
      <c r="F12" s="18">
        <f>SUM(B12:E12)</f>
        <v>1387460.84</v>
      </c>
      <c r="G12" s="19"/>
      <c r="H12" s="18">
        <v>1192747.72</v>
      </c>
      <c r="J12" s="18"/>
      <c r="K12" s="18"/>
      <c r="L12" s="18">
        <f t="shared" si="0"/>
        <v>1192747.72</v>
      </c>
    </row>
    <row r="13" spans="1:12" s="17" customFormat="1" x14ac:dyDescent="0.25">
      <c r="A13" s="17" t="s">
        <v>8</v>
      </c>
      <c r="B13" s="18">
        <v>12587.67</v>
      </c>
      <c r="D13" s="18"/>
      <c r="E13" s="18"/>
      <c r="F13" s="18">
        <f t="shared" ref="F13:F21" si="2">SUM(B13:E13)</f>
        <v>12587.67</v>
      </c>
      <c r="G13" s="19">
        <f t="shared" ref="G13:G21" si="3">SUM(C13:F13)</f>
        <v>12587.67</v>
      </c>
      <c r="H13" s="18">
        <v>12599.5</v>
      </c>
      <c r="J13" s="18"/>
      <c r="K13" s="18"/>
      <c r="L13" s="18">
        <f t="shared" si="0"/>
        <v>12599.5</v>
      </c>
    </row>
    <row r="14" spans="1:12" s="17" customFormat="1" x14ac:dyDescent="0.25">
      <c r="A14" s="17" t="s">
        <v>9</v>
      </c>
      <c r="B14" s="20">
        <v>2339288.21</v>
      </c>
      <c r="D14" s="20"/>
      <c r="E14" s="18"/>
      <c r="F14" s="18">
        <f t="shared" si="2"/>
        <v>2339288.21</v>
      </c>
      <c r="G14" s="19">
        <f t="shared" si="3"/>
        <v>2339288.21</v>
      </c>
      <c r="H14" s="20">
        <v>385220.92</v>
      </c>
      <c r="J14" s="20">
        <v>2000000</v>
      </c>
      <c r="K14" s="18"/>
      <c r="L14" s="18">
        <f t="shared" si="0"/>
        <v>2385220.92</v>
      </c>
    </row>
    <row r="15" spans="1:12" s="17" customFormat="1" x14ac:dyDescent="0.25">
      <c r="A15" s="17" t="s">
        <v>10</v>
      </c>
      <c r="B15" s="18">
        <v>1432992.89</v>
      </c>
      <c r="D15" s="18"/>
      <c r="E15" s="18"/>
      <c r="F15" s="18">
        <f t="shared" si="2"/>
        <v>1432992.89</v>
      </c>
      <c r="G15" s="19">
        <f t="shared" si="3"/>
        <v>1432992.89</v>
      </c>
      <c r="H15" s="18">
        <v>518087.45</v>
      </c>
      <c r="J15" s="18">
        <v>1000000</v>
      </c>
      <c r="K15" s="18"/>
      <c r="L15" s="18">
        <f t="shared" si="0"/>
        <v>1518087.45</v>
      </c>
    </row>
    <row r="16" spans="1:12" s="17" customFormat="1" x14ac:dyDescent="0.25">
      <c r="A16" s="17" t="s">
        <v>11</v>
      </c>
      <c r="B16" s="18">
        <v>602001.13</v>
      </c>
      <c r="D16" s="18"/>
      <c r="E16" s="18"/>
      <c r="F16" s="18">
        <f t="shared" si="2"/>
        <v>602001.13</v>
      </c>
      <c r="G16" s="19">
        <f t="shared" si="3"/>
        <v>602001.13</v>
      </c>
      <c r="H16" s="18">
        <v>1906528.37</v>
      </c>
      <c r="J16" s="18"/>
      <c r="K16" s="18"/>
      <c r="L16" s="18">
        <f t="shared" si="0"/>
        <v>1906528.37</v>
      </c>
    </row>
    <row r="17" spans="1:12" s="17" customFormat="1" x14ac:dyDescent="0.25">
      <c r="A17" s="17" t="s">
        <v>12</v>
      </c>
      <c r="B17" s="21">
        <v>65035.64</v>
      </c>
      <c r="D17" s="21"/>
      <c r="E17" s="18"/>
      <c r="F17" s="18">
        <f t="shared" si="2"/>
        <v>65035.64</v>
      </c>
      <c r="G17" s="19">
        <f t="shared" si="3"/>
        <v>65035.64</v>
      </c>
      <c r="H17" s="21">
        <v>66152.03</v>
      </c>
      <c r="J17" s="21"/>
      <c r="K17" s="18"/>
      <c r="L17" s="18">
        <f t="shared" si="0"/>
        <v>66152.03</v>
      </c>
    </row>
    <row r="18" spans="1:12" s="17" customFormat="1" x14ac:dyDescent="0.25">
      <c r="A18" s="17" t="s">
        <v>13</v>
      </c>
      <c r="B18" s="21">
        <v>390104.33</v>
      </c>
      <c r="D18" s="21"/>
      <c r="E18" s="18"/>
      <c r="F18" s="18">
        <f t="shared" si="2"/>
        <v>390104.33</v>
      </c>
      <c r="G18" s="19">
        <f t="shared" si="3"/>
        <v>390104.33</v>
      </c>
      <c r="H18" s="21">
        <v>391760.94</v>
      </c>
      <c r="J18" s="21"/>
      <c r="K18" s="18"/>
      <c r="L18" s="18">
        <f t="shared" si="0"/>
        <v>391760.94</v>
      </c>
    </row>
    <row r="19" spans="1:12" s="17" customFormat="1" x14ac:dyDescent="0.25">
      <c r="A19" s="17" t="s">
        <v>14</v>
      </c>
      <c r="B19" s="18">
        <v>1288919.58</v>
      </c>
      <c r="D19" s="18"/>
      <c r="E19" s="18"/>
      <c r="F19" s="18">
        <f t="shared" si="2"/>
        <v>1288919.58</v>
      </c>
      <c r="G19" s="19">
        <f t="shared" si="3"/>
        <v>1288919.58</v>
      </c>
      <c r="H19" s="18">
        <v>249118.7</v>
      </c>
      <c r="J19" s="18"/>
      <c r="K19" s="18"/>
      <c r="L19" s="18">
        <f t="shared" si="0"/>
        <v>249118.7</v>
      </c>
    </row>
    <row r="20" spans="1:12" s="17" customFormat="1" x14ac:dyDescent="0.25">
      <c r="A20" s="17" t="s">
        <v>15</v>
      </c>
      <c r="B20" s="18">
        <v>295552.62</v>
      </c>
      <c r="D20" s="18"/>
      <c r="E20" s="18"/>
      <c r="F20" s="18">
        <f t="shared" si="2"/>
        <v>295552.62</v>
      </c>
      <c r="G20" s="19">
        <f t="shared" si="3"/>
        <v>295552.62</v>
      </c>
      <c r="H20" s="18">
        <v>173729.64</v>
      </c>
      <c r="J20" s="18"/>
      <c r="K20" s="18"/>
      <c r="L20" s="18">
        <f t="shared" si="0"/>
        <v>173729.64</v>
      </c>
    </row>
    <row r="21" spans="1:12" s="17" customFormat="1" x14ac:dyDescent="0.25">
      <c r="A21" s="17" t="s">
        <v>120</v>
      </c>
      <c r="B21" s="157">
        <v>861920.65</v>
      </c>
      <c r="D21" s="18"/>
      <c r="E21" s="18"/>
      <c r="F21" s="18">
        <f t="shared" si="2"/>
        <v>861920.65</v>
      </c>
      <c r="G21" s="19">
        <f t="shared" si="3"/>
        <v>861920.65</v>
      </c>
      <c r="H21" s="157">
        <v>868365.49</v>
      </c>
      <c r="J21" s="18"/>
      <c r="K21" s="18"/>
      <c r="L21" s="18">
        <f t="shared" si="0"/>
        <v>868365.49</v>
      </c>
    </row>
    <row r="22" spans="1:12" s="17" customFormat="1" x14ac:dyDescent="0.25">
      <c r="A22" s="17" t="s">
        <v>16</v>
      </c>
      <c r="B22" s="18">
        <v>19828.97</v>
      </c>
      <c r="D22" s="18"/>
      <c r="E22" s="18"/>
      <c r="F22" s="18">
        <f>SUM(B22:E22)</f>
        <v>19828.97</v>
      </c>
      <c r="G22" s="19">
        <f>SUM(C22:F22)</f>
        <v>19828.97</v>
      </c>
      <c r="H22" s="18">
        <v>44767.05</v>
      </c>
      <c r="J22" s="18"/>
      <c r="K22" s="18"/>
      <c r="L22" s="18">
        <f t="shared" si="0"/>
        <v>44767.05</v>
      </c>
    </row>
    <row r="23" spans="1:12" s="17" customFormat="1" x14ac:dyDescent="0.25">
      <c r="A23" s="17" t="s">
        <v>17</v>
      </c>
      <c r="B23" s="18">
        <v>8559164.5600000005</v>
      </c>
      <c r="D23" s="18"/>
      <c r="E23" s="18"/>
      <c r="F23" s="18">
        <f t="shared" ref="F23" si="4">SUM(B23:E23)</f>
        <v>8559164.5600000005</v>
      </c>
      <c r="G23" s="19">
        <f>SUM(C23:F23)</f>
        <v>8559164.5600000005</v>
      </c>
      <c r="H23" s="18">
        <v>7598425.9100000001</v>
      </c>
      <c r="J23" s="18"/>
      <c r="K23" s="18"/>
      <c r="L23" s="18">
        <f t="shared" si="0"/>
        <v>7598425.9100000001</v>
      </c>
    </row>
    <row r="24" spans="1:12" s="14" customFormat="1" x14ac:dyDescent="0.25">
      <c r="B24" s="22"/>
      <c r="D24" s="22"/>
      <c r="E24" s="3"/>
      <c r="F24" s="3"/>
      <c r="G24" s="23"/>
      <c r="H24" s="22"/>
      <c r="J24" s="22"/>
      <c r="K24" s="3"/>
      <c r="L24" s="3"/>
    </row>
    <row r="25" spans="1:12" s="17" customFormat="1" x14ac:dyDescent="0.25">
      <c r="A25" s="24" t="s">
        <v>5</v>
      </c>
      <c r="B25" s="18">
        <f>SUM(B10:B24)</f>
        <v>44546211.699999996</v>
      </c>
      <c r="C25" s="158">
        <f>SUM(C10:C24)</f>
        <v>5223228.55</v>
      </c>
      <c r="D25" s="18">
        <f>SUM(D10:D23)</f>
        <v>4999681</v>
      </c>
      <c r="E25" s="18">
        <f t="shared" ref="E25" si="5">SUM(E10:E24)</f>
        <v>2489098.33</v>
      </c>
      <c r="F25" s="18">
        <f>SUM(B25:E25)</f>
        <v>57258219.579999991</v>
      </c>
      <c r="G25" s="19">
        <f t="shared" ref="G25:K25" si="6">SUM(G10:G24)</f>
        <v>68582766.620000005</v>
      </c>
      <c r="H25" s="18">
        <f>SUM(H10:H24)</f>
        <v>34765718.440000005</v>
      </c>
      <c r="I25" s="158">
        <f>SUM(I10:I24)</f>
        <v>5911459.29</v>
      </c>
      <c r="J25" s="18">
        <f>SUM(J10:J23)</f>
        <v>7051860</v>
      </c>
      <c r="K25" s="18">
        <f t="shared" si="6"/>
        <v>2495843.75</v>
      </c>
      <c r="L25" s="18">
        <f>SUM(H25:K25)</f>
        <v>50224881.480000004</v>
      </c>
    </row>
    <row r="26" spans="1:12" x14ac:dyDescent="0.25">
      <c r="B26" s="3"/>
      <c r="C26" s="3"/>
      <c r="D26" s="3"/>
      <c r="E26" s="3"/>
      <c r="F26" s="3"/>
      <c r="G26" s="10"/>
    </row>
    <row r="27" spans="1:12" x14ac:dyDescent="0.25">
      <c r="A27" t="s">
        <v>18</v>
      </c>
      <c r="B27" s="3"/>
      <c r="C27" s="3"/>
      <c r="D27" s="3"/>
      <c r="E27" s="3"/>
      <c r="F27" s="3">
        <f>SUM(B27:E27)</f>
        <v>0</v>
      </c>
      <c r="G27" s="10"/>
      <c r="H27" s="3">
        <f>SUM(H25-B25)</f>
        <v>-9780493.2599999905</v>
      </c>
      <c r="I27" s="3">
        <f>SUM(I25-C25)</f>
        <v>688230.74000000022</v>
      </c>
      <c r="J27" s="3">
        <f>SUM(J25-D25)</f>
        <v>2052179</v>
      </c>
      <c r="K27" s="3">
        <f>SUM(K25-E25)</f>
        <v>6745.4199999999255</v>
      </c>
      <c r="L27" s="3">
        <f>SUM(H27:K27)</f>
        <v>-7033338.0999999903</v>
      </c>
    </row>
    <row r="28" spans="1:12" x14ac:dyDescent="0.25">
      <c r="B28" s="3"/>
      <c r="C28" s="22"/>
      <c r="D28" s="3"/>
      <c r="E28" s="3"/>
      <c r="F28" s="7"/>
      <c r="G28" s="23"/>
      <c r="L28"/>
    </row>
    <row r="29" spans="1:12" x14ac:dyDescent="0.25">
      <c r="B29" s="3"/>
      <c r="C29" s="3"/>
      <c r="D29" s="3"/>
      <c r="E29" s="3"/>
      <c r="F29" s="3"/>
      <c r="G29" s="25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  <c r="K32" s="3" t="s">
        <v>108</v>
      </c>
    </row>
    <row r="33" spans="2:12" x14ac:dyDescent="0.25">
      <c r="B33" s="3"/>
      <c r="C33" s="3"/>
      <c r="D33" s="3"/>
      <c r="E33" s="3" t="s">
        <v>121</v>
      </c>
      <c r="F33" s="3"/>
      <c r="G33" s="25"/>
      <c r="K33" s="3" t="s">
        <v>122</v>
      </c>
    </row>
    <row r="34" spans="2:12" x14ac:dyDescent="0.25">
      <c r="B34" s="3"/>
      <c r="C34" s="3"/>
      <c r="D34" s="3"/>
      <c r="E34" s="3" t="s">
        <v>104</v>
      </c>
      <c r="F34" s="3"/>
      <c r="G34" s="25"/>
      <c r="K34" s="3" t="s">
        <v>101</v>
      </c>
    </row>
    <row r="35" spans="2:12" x14ac:dyDescent="0.25">
      <c r="B35" s="3"/>
      <c r="C35" s="3"/>
      <c r="D35" s="3"/>
      <c r="E35" s="3" t="s">
        <v>105</v>
      </c>
      <c r="F35" s="3"/>
      <c r="G35" s="25"/>
      <c r="K35" s="3" t="s">
        <v>102</v>
      </c>
    </row>
    <row r="36" spans="2:12" x14ac:dyDescent="0.25">
      <c r="B36" s="3"/>
      <c r="C36" s="3"/>
      <c r="D36" s="3"/>
      <c r="E36" s="3" t="s">
        <v>106</v>
      </c>
      <c r="F36" s="3"/>
      <c r="G36" s="25"/>
      <c r="K36" s="3" t="s">
        <v>103</v>
      </c>
    </row>
    <row r="37" spans="2:12" x14ac:dyDescent="0.25">
      <c r="B37" s="3"/>
      <c r="C37" s="3"/>
      <c r="D37" s="3"/>
      <c r="E37" s="3"/>
      <c r="F37" s="3"/>
      <c r="G37" s="25"/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  <c r="L40" s="3" t="s">
        <v>0</v>
      </c>
    </row>
    <row r="41" spans="2:12" x14ac:dyDescent="0.25">
      <c r="B41" s="3"/>
      <c r="C41" s="3"/>
      <c r="D41" s="3"/>
      <c r="E41" s="3"/>
      <c r="F41" s="3"/>
      <c r="L41"/>
    </row>
    <row r="42" spans="2:12" x14ac:dyDescent="0.25">
      <c r="B42" s="3"/>
      <c r="C42" s="3"/>
      <c r="D42" s="3"/>
      <c r="E42" s="3"/>
      <c r="F42" s="3"/>
      <c r="K42"/>
      <c r="L42"/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</row>
    <row r="45" spans="2:12" x14ac:dyDescent="0.25">
      <c r="B45" s="3"/>
      <c r="C45" s="3"/>
      <c r="D45" s="3"/>
      <c r="E45" s="3"/>
      <c r="F45" s="3"/>
    </row>
    <row r="46" spans="2:12" x14ac:dyDescent="0.25">
      <c r="F46" s="3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5"/>
  <sheetViews>
    <sheetView showGridLines="0" tabSelected="1" topLeftCell="C82" zoomScale="120" zoomScaleNormal="120" workbookViewId="0">
      <selection activeCell="L109" sqref="L109"/>
    </sheetView>
  </sheetViews>
  <sheetFormatPr defaultRowHeight="13.2" x14ac:dyDescent="0.25"/>
  <cols>
    <col min="1" max="1" width="17.88671875" style="26" customWidth="1"/>
    <col min="2" max="2" width="7.5546875" style="174" bestFit="1" customWidth="1"/>
    <col min="3" max="3" width="20.109375" style="200" customWidth="1"/>
    <col min="4" max="4" width="5.21875" style="221" customWidth="1"/>
    <col min="5" max="5" width="11.109375" style="26" customWidth="1"/>
    <col min="6" max="6" width="13" style="27" customWidth="1"/>
    <col min="7" max="7" width="22.6640625" style="28" customWidth="1"/>
    <col min="8" max="8" width="15.44140625" style="29" customWidth="1"/>
    <col min="9" max="9" width="15.6640625" style="29" customWidth="1"/>
    <col min="10" max="10" width="12" style="137" customWidth="1"/>
    <col min="11" max="11" width="0" style="3" hidden="1" customWidth="1"/>
    <col min="12" max="12" width="15.109375" style="13" bestFit="1" customWidth="1"/>
    <col min="13" max="13" width="12" style="137" customWidth="1"/>
    <col min="14" max="14" width="11.44140625" bestFit="1" customWidth="1"/>
  </cols>
  <sheetData>
    <row r="2" spans="1:14" s="42" customFormat="1" x14ac:dyDescent="0.25">
      <c r="B2" s="186"/>
      <c r="C2" s="196"/>
      <c r="D2" s="216"/>
      <c r="F2" s="33"/>
      <c r="G2" s="187"/>
      <c r="H2" s="35"/>
      <c r="I2" s="35"/>
      <c r="J2" s="35" t="s">
        <v>252</v>
      </c>
      <c r="K2" s="185"/>
      <c r="L2" s="31"/>
      <c r="M2" s="31" t="s">
        <v>92</v>
      </c>
      <c r="N2" s="107" t="s">
        <v>158</v>
      </c>
    </row>
    <row r="3" spans="1:14" x14ac:dyDescent="0.25">
      <c r="A3" s="32" t="s">
        <v>19</v>
      </c>
      <c r="C3" s="197" t="s">
        <v>20</v>
      </c>
      <c r="D3" s="216" t="s">
        <v>246</v>
      </c>
      <c r="E3" s="32" t="s">
        <v>21</v>
      </c>
      <c r="F3" s="33" t="s">
        <v>22</v>
      </c>
      <c r="G3" s="34" t="s">
        <v>23</v>
      </c>
      <c r="H3" s="35" t="s">
        <v>24</v>
      </c>
      <c r="I3" s="35" t="s">
        <v>25</v>
      </c>
      <c r="J3" s="35" t="s">
        <v>26</v>
      </c>
      <c r="K3" s="31" t="s">
        <v>27</v>
      </c>
      <c r="L3" s="31" t="s">
        <v>86</v>
      </c>
      <c r="M3" s="35" t="s">
        <v>26</v>
      </c>
      <c r="N3" s="35" t="s">
        <v>26</v>
      </c>
    </row>
    <row r="4" spans="1:14" s="16" customFormat="1" x14ac:dyDescent="0.25">
      <c r="A4" s="36"/>
      <c r="B4" s="175"/>
      <c r="C4" s="198" t="s">
        <v>28</v>
      </c>
      <c r="D4" s="217" t="s">
        <v>247</v>
      </c>
      <c r="E4" s="37" t="s">
        <v>29</v>
      </c>
      <c r="F4" s="38" t="s">
        <v>30</v>
      </c>
      <c r="G4" s="39" t="s">
        <v>31</v>
      </c>
      <c r="H4" s="40" t="s">
        <v>32</v>
      </c>
      <c r="I4" s="40" t="s">
        <v>33</v>
      </c>
      <c r="J4" s="40" t="s">
        <v>34</v>
      </c>
      <c r="K4" s="41" t="s">
        <v>35</v>
      </c>
      <c r="L4" s="41" t="s">
        <v>34</v>
      </c>
      <c r="M4" s="40" t="s">
        <v>34</v>
      </c>
      <c r="N4" s="40" t="s">
        <v>34</v>
      </c>
    </row>
    <row r="5" spans="1:14" ht="12" customHeight="1" x14ac:dyDescent="0.25">
      <c r="A5" s="42" t="s">
        <v>36</v>
      </c>
      <c r="C5" s="199" t="s">
        <v>199</v>
      </c>
      <c r="D5" s="215">
        <v>0.375</v>
      </c>
      <c r="F5" s="90">
        <v>42551</v>
      </c>
      <c r="G5" s="30">
        <v>9853918.3100000005</v>
      </c>
      <c r="H5" s="30">
        <v>9853918.3100000005</v>
      </c>
      <c r="I5" s="30">
        <v>9853918.3100000005</v>
      </c>
      <c r="J5" s="154">
        <v>20407.79</v>
      </c>
      <c r="L5" s="188">
        <f>SUM(J5+M5+N5)</f>
        <v>57137.11</v>
      </c>
      <c r="M5" s="154">
        <v>8353.18</v>
      </c>
      <c r="N5" s="154">
        <v>28376.14</v>
      </c>
    </row>
    <row r="6" spans="1:14" ht="12" customHeight="1" x14ac:dyDescent="0.25">
      <c r="A6" s="42"/>
      <c r="C6" s="199" t="s">
        <v>200</v>
      </c>
      <c r="D6" s="215">
        <v>0.36299999999999999</v>
      </c>
      <c r="F6" s="90">
        <v>42551</v>
      </c>
      <c r="G6" s="30">
        <v>800</v>
      </c>
      <c r="H6" s="30">
        <v>800</v>
      </c>
      <c r="I6" s="28">
        <v>800</v>
      </c>
      <c r="J6" s="137">
        <v>39</v>
      </c>
      <c r="L6" s="189">
        <f t="shared" ref="L6:L38" si="0">SUM(J6+M6+N6)</f>
        <v>383.15</v>
      </c>
      <c r="M6" s="137">
        <v>136.55000000000001</v>
      </c>
      <c r="N6" s="137">
        <v>207.6</v>
      </c>
    </row>
    <row r="7" spans="1:14" ht="12" customHeight="1" x14ac:dyDescent="0.25">
      <c r="A7" s="42"/>
      <c r="C7" s="199" t="s">
        <v>201</v>
      </c>
      <c r="D7" s="215">
        <v>0.55500000000000005</v>
      </c>
      <c r="F7" s="90">
        <v>42551</v>
      </c>
      <c r="G7" s="30">
        <v>7000000</v>
      </c>
      <c r="H7" s="30">
        <v>7000000</v>
      </c>
      <c r="I7" s="30">
        <v>7000000</v>
      </c>
      <c r="J7" s="137">
        <v>4709.95</v>
      </c>
      <c r="L7" s="189">
        <f t="shared" si="0"/>
        <v>4709.95</v>
      </c>
      <c r="N7" s="137"/>
    </row>
    <row r="8" spans="1:14" ht="12" customHeight="1" x14ac:dyDescent="0.25">
      <c r="A8" s="42"/>
      <c r="C8" s="199" t="s">
        <v>202</v>
      </c>
      <c r="D8" s="222">
        <v>0.45</v>
      </c>
      <c r="F8" s="90">
        <v>42551</v>
      </c>
      <c r="G8" s="30">
        <v>3002404.65</v>
      </c>
      <c r="H8" s="30">
        <v>3002404.65</v>
      </c>
      <c r="I8" s="30">
        <v>3002404.65</v>
      </c>
      <c r="J8" s="137">
        <v>2404.65</v>
      </c>
      <c r="L8" s="189">
        <f t="shared" si="0"/>
        <v>2404.65</v>
      </c>
      <c r="N8" s="137"/>
    </row>
    <row r="9" spans="1:14" s="91" customFormat="1" x14ac:dyDescent="0.25">
      <c r="B9" s="176"/>
      <c r="C9" s="200" t="s">
        <v>203</v>
      </c>
      <c r="D9" s="223">
        <v>0.55000000000000004</v>
      </c>
      <c r="E9" s="46" t="s">
        <v>125</v>
      </c>
      <c r="F9" s="90">
        <v>42611</v>
      </c>
      <c r="G9" s="30">
        <v>248000</v>
      </c>
      <c r="H9" s="30">
        <v>248000</v>
      </c>
      <c r="I9" s="28">
        <v>247975.2</v>
      </c>
      <c r="J9" s="137">
        <v>342</v>
      </c>
      <c r="K9" s="3"/>
      <c r="L9" s="189">
        <f t="shared" si="0"/>
        <v>1026</v>
      </c>
      <c r="M9" s="137">
        <v>342</v>
      </c>
      <c r="N9" s="137">
        <v>342</v>
      </c>
    </row>
    <row r="10" spans="1:14" ht="12" customHeight="1" x14ac:dyDescent="0.25">
      <c r="A10" s="42"/>
      <c r="C10" s="200" t="s">
        <v>204</v>
      </c>
      <c r="D10" s="223">
        <v>0.6</v>
      </c>
      <c r="E10" s="46" t="s">
        <v>132</v>
      </c>
      <c r="F10" s="90">
        <v>42626</v>
      </c>
      <c r="G10" s="30">
        <v>248000</v>
      </c>
      <c r="H10" s="30">
        <v>248000</v>
      </c>
      <c r="I10" s="28">
        <v>248000</v>
      </c>
      <c r="J10" s="137">
        <v>372.6</v>
      </c>
      <c r="L10" s="189">
        <f t="shared" si="0"/>
        <v>1117.8000000000002</v>
      </c>
      <c r="M10" s="137">
        <v>372.6</v>
      </c>
      <c r="N10" s="137">
        <v>372.6</v>
      </c>
    </row>
    <row r="11" spans="1:14" x14ac:dyDescent="0.25">
      <c r="C11" s="201" t="s">
        <v>205</v>
      </c>
      <c r="D11" s="223">
        <v>0.85</v>
      </c>
      <c r="E11" s="26" t="s">
        <v>159</v>
      </c>
      <c r="F11" s="44">
        <v>42646</v>
      </c>
      <c r="G11" s="28">
        <v>2500000</v>
      </c>
      <c r="H11" s="28">
        <v>2484121.5299999998</v>
      </c>
      <c r="I11" s="28">
        <v>2495843.75</v>
      </c>
      <c r="J11" s="137">
        <v>5292.9</v>
      </c>
      <c r="L11" s="189">
        <f t="shared" si="0"/>
        <v>10585.8</v>
      </c>
      <c r="M11" s="137">
        <v>0</v>
      </c>
      <c r="N11" s="137">
        <v>5292.9</v>
      </c>
    </row>
    <row r="12" spans="1:14" s="91" customFormat="1" x14ac:dyDescent="0.25">
      <c r="B12" s="176"/>
      <c r="C12" s="200" t="s">
        <v>206</v>
      </c>
      <c r="D12" s="223">
        <v>0.85</v>
      </c>
      <c r="E12" s="46" t="s">
        <v>128</v>
      </c>
      <c r="F12" s="90">
        <v>42765</v>
      </c>
      <c r="G12" s="30">
        <v>248000</v>
      </c>
      <c r="H12" s="30">
        <v>248000</v>
      </c>
      <c r="I12" s="28">
        <v>248631.41</v>
      </c>
      <c r="J12" s="137">
        <v>529.20000000000005</v>
      </c>
      <c r="K12" s="3"/>
      <c r="L12" s="189">
        <f t="shared" si="0"/>
        <v>1587.6000000000001</v>
      </c>
      <c r="M12" s="137">
        <v>529.20000000000005</v>
      </c>
      <c r="N12" s="137">
        <v>529.20000000000005</v>
      </c>
    </row>
    <row r="13" spans="1:14" ht="12" customHeight="1" x14ac:dyDescent="0.25">
      <c r="A13" s="42"/>
      <c r="C13" s="200" t="s">
        <v>207</v>
      </c>
      <c r="D13" s="218">
        <v>0.91500000000000004</v>
      </c>
      <c r="E13" s="46" t="s">
        <v>138</v>
      </c>
      <c r="F13" s="90">
        <v>42781</v>
      </c>
      <c r="G13" s="30">
        <v>1000000</v>
      </c>
      <c r="H13" s="30">
        <v>1000000</v>
      </c>
      <c r="I13" s="28">
        <v>1002100</v>
      </c>
      <c r="J13" s="137">
        <v>2287.8000000000002</v>
      </c>
      <c r="L13" s="189">
        <f t="shared" si="0"/>
        <v>6863.4000000000005</v>
      </c>
      <c r="M13" s="137">
        <v>2287.8000000000002</v>
      </c>
      <c r="N13" s="137">
        <v>2287.8000000000002</v>
      </c>
    </row>
    <row r="14" spans="1:14" s="91" customFormat="1" x14ac:dyDescent="0.25">
      <c r="A14" s="152" t="s">
        <v>174</v>
      </c>
      <c r="B14" s="177">
        <v>76.19</v>
      </c>
      <c r="C14" s="202" t="s">
        <v>208</v>
      </c>
      <c r="D14" s="222">
        <v>0.9</v>
      </c>
      <c r="E14" s="143" t="s">
        <v>160</v>
      </c>
      <c r="F14" s="90">
        <v>42856</v>
      </c>
      <c r="G14" s="30">
        <v>2000000</v>
      </c>
      <c r="H14" s="30">
        <v>2091490.22</v>
      </c>
      <c r="I14" s="30">
        <v>2049760</v>
      </c>
      <c r="J14" s="140">
        <v>4640.3999999999996</v>
      </c>
      <c r="K14" s="3"/>
      <c r="L14" s="189">
        <f t="shared" si="0"/>
        <v>7734</v>
      </c>
      <c r="M14" s="140">
        <v>0</v>
      </c>
      <c r="N14" s="140">
        <v>3093.6</v>
      </c>
    </row>
    <row r="15" spans="1:14" ht="12" customHeight="1" x14ac:dyDescent="0.25">
      <c r="A15" s="152" t="s">
        <v>175</v>
      </c>
      <c r="B15" s="177">
        <v>2037.02</v>
      </c>
      <c r="C15" s="200" t="s">
        <v>209</v>
      </c>
      <c r="D15" s="223">
        <v>1</v>
      </c>
      <c r="E15" s="46" t="s">
        <v>139</v>
      </c>
      <c r="F15" s="90">
        <v>42933</v>
      </c>
      <c r="G15" s="30">
        <v>248000</v>
      </c>
      <c r="H15" s="30">
        <v>248000</v>
      </c>
      <c r="I15" s="28">
        <v>248600.9</v>
      </c>
      <c r="J15" s="137">
        <v>632.70000000000005</v>
      </c>
      <c r="L15" s="189">
        <f t="shared" si="0"/>
        <v>1898.1000000000001</v>
      </c>
      <c r="M15" s="137">
        <v>632.70000000000005</v>
      </c>
      <c r="N15" s="137">
        <v>632.70000000000005</v>
      </c>
    </row>
    <row r="16" spans="1:14" ht="12" customHeight="1" x14ac:dyDescent="0.25">
      <c r="A16" s="152" t="s">
        <v>176</v>
      </c>
      <c r="B16" s="177">
        <v>54.75</v>
      </c>
      <c r="C16" s="200" t="s">
        <v>210</v>
      </c>
      <c r="D16" s="223">
        <v>1</v>
      </c>
      <c r="E16" s="46" t="s">
        <v>140</v>
      </c>
      <c r="F16" s="90">
        <v>42940</v>
      </c>
      <c r="G16" s="30">
        <v>248000</v>
      </c>
      <c r="H16" s="30">
        <v>248000</v>
      </c>
      <c r="I16" s="28">
        <v>248595.94</v>
      </c>
      <c r="J16" s="137">
        <v>623.70000000000005</v>
      </c>
      <c r="L16" s="189">
        <f t="shared" si="0"/>
        <v>1871.1000000000001</v>
      </c>
      <c r="M16" s="137">
        <v>623.70000000000005</v>
      </c>
      <c r="N16" s="137">
        <v>623.70000000000005</v>
      </c>
    </row>
    <row r="17" spans="1:14" ht="12" customHeight="1" x14ac:dyDescent="0.25">
      <c r="A17" s="152" t="s">
        <v>184</v>
      </c>
      <c r="B17" s="177">
        <v>563.59</v>
      </c>
      <c r="C17" s="200" t="s">
        <v>211</v>
      </c>
      <c r="D17" s="223">
        <v>1.1499999999999999</v>
      </c>
      <c r="E17" s="46" t="s">
        <v>141</v>
      </c>
      <c r="F17" s="90">
        <v>42947</v>
      </c>
      <c r="G17" s="30">
        <v>248000</v>
      </c>
      <c r="H17" s="30">
        <v>248000</v>
      </c>
      <c r="I17" s="28">
        <v>248828.32</v>
      </c>
      <c r="J17" s="137">
        <v>719.1</v>
      </c>
      <c r="L17" s="189">
        <f t="shared" si="0"/>
        <v>2157.3000000000002</v>
      </c>
      <c r="M17" s="137">
        <v>719.1</v>
      </c>
      <c r="N17" s="137">
        <v>719.1</v>
      </c>
    </row>
    <row r="18" spans="1:14" ht="12" customHeight="1" x14ac:dyDescent="0.25">
      <c r="A18" s="152" t="s">
        <v>177</v>
      </c>
      <c r="B18" s="177">
        <v>927.2</v>
      </c>
      <c r="C18" s="200" t="s">
        <v>212</v>
      </c>
      <c r="D18" s="223">
        <v>1.1000000000000001</v>
      </c>
      <c r="E18" s="46" t="s">
        <v>142</v>
      </c>
      <c r="F18" s="90">
        <v>42954</v>
      </c>
      <c r="G18" s="30">
        <v>248000</v>
      </c>
      <c r="H18" s="30">
        <v>248000</v>
      </c>
      <c r="I18" s="28">
        <v>248827.82</v>
      </c>
      <c r="J18" s="137">
        <v>685.8</v>
      </c>
      <c r="L18" s="189">
        <f t="shared" si="0"/>
        <v>2057.3999999999996</v>
      </c>
      <c r="M18" s="137">
        <v>685.8</v>
      </c>
      <c r="N18" s="137">
        <v>685.8</v>
      </c>
    </row>
    <row r="19" spans="1:14" ht="12" customHeight="1" x14ac:dyDescent="0.25">
      <c r="A19" s="152" t="s">
        <v>178</v>
      </c>
      <c r="B19" s="177">
        <v>158.57</v>
      </c>
      <c r="C19" s="200" t="s">
        <v>213</v>
      </c>
      <c r="D19" s="223">
        <v>1</v>
      </c>
      <c r="E19" s="46" t="s">
        <v>155</v>
      </c>
      <c r="F19" s="90">
        <v>42962</v>
      </c>
      <c r="G19" s="195">
        <v>535090</v>
      </c>
      <c r="H19" s="30">
        <v>544365</v>
      </c>
      <c r="I19" s="28">
        <v>526720</v>
      </c>
      <c r="J19" s="137">
        <v>4667.3999999999996</v>
      </c>
      <c r="L19" s="189">
        <f t="shared" si="0"/>
        <v>9905.2599999999984</v>
      </c>
      <c r="M19" s="137">
        <v>570.46</v>
      </c>
      <c r="N19" s="137">
        <v>4667.3999999999996</v>
      </c>
    </row>
    <row r="20" spans="1:14" ht="12" customHeight="1" x14ac:dyDescent="0.25">
      <c r="A20" s="152" t="s">
        <v>179</v>
      </c>
      <c r="B20" s="177">
        <v>2.78</v>
      </c>
      <c r="C20" s="200" t="s">
        <v>237</v>
      </c>
      <c r="D20" s="223">
        <v>1.05</v>
      </c>
      <c r="E20" s="46" t="s">
        <v>143</v>
      </c>
      <c r="F20" s="90" t="s">
        <v>144</v>
      </c>
      <c r="G20" s="195">
        <v>248000</v>
      </c>
      <c r="H20" s="30">
        <v>248000</v>
      </c>
      <c r="I20" s="28">
        <v>248714.49</v>
      </c>
      <c r="J20" s="137">
        <v>657</v>
      </c>
      <c r="L20" s="189">
        <f t="shared" si="0"/>
        <v>1971</v>
      </c>
      <c r="M20" s="137">
        <v>657</v>
      </c>
      <c r="N20" s="137">
        <v>657</v>
      </c>
    </row>
    <row r="21" spans="1:14" ht="12" customHeight="1" x14ac:dyDescent="0.25">
      <c r="A21" s="229" t="s">
        <v>183</v>
      </c>
      <c r="B21" s="180">
        <v>366.78</v>
      </c>
      <c r="C21" s="200" t="s">
        <v>238</v>
      </c>
      <c r="D21" s="223">
        <v>1.2</v>
      </c>
      <c r="E21" s="46" t="s">
        <v>145</v>
      </c>
      <c r="F21" s="90">
        <v>42975</v>
      </c>
      <c r="G21" s="195">
        <v>248000</v>
      </c>
      <c r="H21" s="30">
        <v>248000</v>
      </c>
      <c r="I21" s="28">
        <v>249191.14</v>
      </c>
      <c r="J21" s="137">
        <v>748.8</v>
      </c>
      <c r="L21" s="189">
        <f t="shared" si="0"/>
        <v>2246.3999999999996</v>
      </c>
      <c r="M21" s="137">
        <v>748.8</v>
      </c>
      <c r="N21" s="137">
        <v>748.8</v>
      </c>
    </row>
    <row r="22" spans="1:14" ht="12" customHeight="1" x14ac:dyDescent="0.25">
      <c r="A22" s="153" t="s">
        <v>180</v>
      </c>
      <c r="B22" s="181">
        <f>SUM(B14:B21)</f>
        <v>4186.88</v>
      </c>
      <c r="C22" s="200" t="s">
        <v>236</v>
      </c>
      <c r="D22" s="223">
        <v>1</v>
      </c>
      <c r="E22" s="46" t="s">
        <v>161</v>
      </c>
      <c r="F22" s="90">
        <v>42979</v>
      </c>
      <c r="G22" s="195">
        <v>402980</v>
      </c>
      <c r="H22" s="30">
        <v>405403.91</v>
      </c>
      <c r="I22" s="28">
        <v>402032</v>
      </c>
      <c r="J22" s="137">
        <v>1008.9</v>
      </c>
      <c r="L22" s="189">
        <f t="shared" si="0"/>
        <v>1681.5</v>
      </c>
      <c r="M22" s="137">
        <v>0</v>
      </c>
      <c r="N22" s="137">
        <v>672.6</v>
      </c>
    </row>
    <row r="23" spans="1:14" ht="13.8" thickBot="1" x14ac:dyDescent="0.3">
      <c r="A23" s="153" t="s">
        <v>181</v>
      </c>
      <c r="B23" s="182">
        <v>16220.91</v>
      </c>
      <c r="C23" s="200" t="s">
        <v>235</v>
      </c>
      <c r="D23" s="223">
        <v>1.1499999999999999</v>
      </c>
      <c r="E23" s="26" t="s">
        <v>162</v>
      </c>
      <c r="F23" s="44">
        <v>43024</v>
      </c>
      <c r="G23" s="28">
        <v>248000</v>
      </c>
      <c r="H23" s="28">
        <v>248000</v>
      </c>
      <c r="I23" s="28">
        <v>249106.82</v>
      </c>
      <c r="J23" s="137">
        <v>732.6</v>
      </c>
      <c r="L23" s="189">
        <f t="shared" si="0"/>
        <v>1953.3400000000001</v>
      </c>
      <c r="M23" s="183">
        <v>488.14</v>
      </c>
      <c r="N23" s="137">
        <v>732.6</v>
      </c>
    </row>
    <row r="24" spans="1:14" s="91" customFormat="1" ht="13.8" thickTop="1" x14ac:dyDescent="0.25">
      <c r="A24" s="153" t="s">
        <v>182</v>
      </c>
      <c r="B24" s="177">
        <f>SUM(B22:B23)</f>
        <v>20407.79</v>
      </c>
      <c r="C24" s="200" t="s">
        <v>234</v>
      </c>
      <c r="D24" s="223">
        <v>1.1000000000000001</v>
      </c>
      <c r="E24" s="143" t="s">
        <v>163</v>
      </c>
      <c r="F24" s="44">
        <v>43045</v>
      </c>
      <c r="G24" s="30">
        <v>248000</v>
      </c>
      <c r="H24" s="30">
        <v>248000</v>
      </c>
      <c r="I24" s="28">
        <v>249099.88</v>
      </c>
      <c r="J24" s="137">
        <v>685.8</v>
      </c>
      <c r="K24" s="3"/>
      <c r="L24" s="189">
        <f t="shared" si="0"/>
        <v>1828.8</v>
      </c>
      <c r="M24" s="183">
        <v>457.2</v>
      </c>
      <c r="N24" s="137">
        <v>685.8</v>
      </c>
    </row>
    <row r="25" spans="1:14" x14ac:dyDescent="0.25">
      <c r="A25" s="153"/>
      <c r="B25" s="177"/>
      <c r="C25" s="201" t="s">
        <v>232</v>
      </c>
      <c r="D25" s="223">
        <v>1.1499999999999999</v>
      </c>
      <c r="E25" s="26" t="s">
        <v>164</v>
      </c>
      <c r="F25" s="173">
        <v>43045</v>
      </c>
      <c r="G25" s="28">
        <v>248000</v>
      </c>
      <c r="H25" s="28">
        <v>248000</v>
      </c>
      <c r="I25" s="28">
        <v>249099.38</v>
      </c>
      <c r="J25" s="137">
        <v>717.3</v>
      </c>
      <c r="L25" s="189">
        <f t="shared" si="0"/>
        <v>1912.8</v>
      </c>
      <c r="M25" s="183">
        <v>478.2</v>
      </c>
      <c r="N25" s="137">
        <v>717.3</v>
      </c>
    </row>
    <row r="26" spans="1:14" s="91" customFormat="1" x14ac:dyDescent="0.25">
      <c r="A26" s="153"/>
      <c r="B26" s="177"/>
      <c r="C26" s="202" t="s">
        <v>233</v>
      </c>
      <c r="D26" s="223">
        <v>1.1499999999999999</v>
      </c>
      <c r="E26" s="143" t="s">
        <v>165</v>
      </c>
      <c r="F26" s="90">
        <v>43045</v>
      </c>
      <c r="G26" s="30">
        <v>248000</v>
      </c>
      <c r="H26" s="30">
        <v>248000</v>
      </c>
      <c r="I26" s="30">
        <v>249099.38</v>
      </c>
      <c r="J26" s="140">
        <v>717.3</v>
      </c>
      <c r="K26" s="3"/>
      <c r="L26" s="189">
        <f t="shared" si="0"/>
        <v>1912.8</v>
      </c>
      <c r="M26" s="184">
        <v>478.2</v>
      </c>
      <c r="N26" s="140">
        <v>717.3</v>
      </c>
    </row>
    <row r="27" spans="1:14" ht="12" customHeight="1" x14ac:dyDescent="0.25">
      <c r="A27" s="172"/>
      <c r="B27" s="177"/>
      <c r="C27" s="200" t="s">
        <v>231</v>
      </c>
      <c r="D27" s="223">
        <v>0.93</v>
      </c>
      <c r="E27" s="46" t="s">
        <v>166</v>
      </c>
      <c r="F27" s="90">
        <v>43110</v>
      </c>
      <c r="G27" s="30">
        <v>1000000</v>
      </c>
      <c r="H27" s="30">
        <v>1001473.33</v>
      </c>
      <c r="I27" s="28">
        <v>1000000</v>
      </c>
      <c r="J27" s="137">
        <v>1744.2</v>
      </c>
      <c r="L27" s="189">
        <f t="shared" si="0"/>
        <v>3313.98</v>
      </c>
      <c r="M27" s="137">
        <v>0</v>
      </c>
      <c r="N27" s="137">
        <v>1569.78</v>
      </c>
    </row>
    <row r="28" spans="1:14" x14ac:dyDescent="0.25">
      <c r="A28" s="153"/>
      <c r="B28" s="177"/>
      <c r="C28" s="200" t="s">
        <v>230</v>
      </c>
      <c r="D28" s="223">
        <v>1.25</v>
      </c>
      <c r="E28" s="46" t="s">
        <v>167</v>
      </c>
      <c r="F28" s="90">
        <v>43116</v>
      </c>
      <c r="G28" s="30">
        <v>248000</v>
      </c>
      <c r="H28" s="30">
        <v>248000</v>
      </c>
      <c r="I28" s="28">
        <v>249957.46</v>
      </c>
      <c r="J28" s="137">
        <v>780.3</v>
      </c>
      <c r="L28" s="189">
        <f t="shared" si="0"/>
        <v>1447.8899999999999</v>
      </c>
      <c r="M28" s="137">
        <v>0</v>
      </c>
      <c r="N28" s="137">
        <v>667.59</v>
      </c>
    </row>
    <row r="29" spans="1:14" x14ac:dyDescent="0.25">
      <c r="C29" s="200" t="s">
        <v>229</v>
      </c>
      <c r="D29" s="223">
        <v>1.2</v>
      </c>
      <c r="E29" s="46" t="s">
        <v>168</v>
      </c>
      <c r="F29" s="90">
        <v>43116</v>
      </c>
      <c r="G29" s="30">
        <v>249000</v>
      </c>
      <c r="H29" s="30">
        <v>249000</v>
      </c>
      <c r="I29" s="28">
        <v>249498</v>
      </c>
      <c r="J29" s="137">
        <v>751.5</v>
      </c>
      <c r="L29" s="189">
        <f t="shared" si="0"/>
        <v>1377.75</v>
      </c>
      <c r="M29" s="137">
        <v>0</v>
      </c>
      <c r="N29" s="137">
        <v>626.25</v>
      </c>
    </row>
    <row r="30" spans="1:14" x14ac:dyDescent="0.25">
      <c r="C30" s="200" t="s">
        <v>228</v>
      </c>
      <c r="D30" s="223">
        <v>1.2</v>
      </c>
      <c r="E30" s="46" t="s">
        <v>169</v>
      </c>
      <c r="F30" s="90">
        <v>43119</v>
      </c>
      <c r="G30" s="30">
        <v>248000</v>
      </c>
      <c r="H30" s="30">
        <v>248000</v>
      </c>
      <c r="I30" s="28">
        <v>250196.04</v>
      </c>
      <c r="J30" s="137">
        <v>748.8</v>
      </c>
      <c r="L30" s="189">
        <f t="shared" si="0"/>
        <v>1339.52</v>
      </c>
      <c r="M30" s="137">
        <v>0</v>
      </c>
      <c r="N30" s="137">
        <v>590.72</v>
      </c>
    </row>
    <row r="31" spans="1:14" x14ac:dyDescent="0.25">
      <c r="C31" s="200" t="s">
        <v>227</v>
      </c>
      <c r="D31" s="223">
        <v>1.2</v>
      </c>
      <c r="E31" s="46" t="s">
        <v>170</v>
      </c>
      <c r="F31" s="90">
        <v>43122</v>
      </c>
      <c r="G31" s="30">
        <v>248000</v>
      </c>
      <c r="H31" s="30">
        <v>248000</v>
      </c>
      <c r="I31" s="28">
        <v>250237.46</v>
      </c>
      <c r="J31" s="137">
        <v>748.8</v>
      </c>
      <c r="L31" s="189">
        <f t="shared" si="0"/>
        <v>1339.52</v>
      </c>
      <c r="M31" s="137">
        <v>0</v>
      </c>
      <c r="N31" s="137">
        <v>590.72</v>
      </c>
    </row>
    <row r="32" spans="1:14" x14ac:dyDescent="0.25">
      <c r="C32" s="200" t="s">
        <v>226</v>
      </c>
      <c r="D32" s="223">
        <v>1.3</v>
      </c>
      <c r="E32" s="46" t="s">
        <v>171</v>
      </c>
      <c r="F32" s="90">
        <v>43122</v>
      </c>
      <c r="G32" s="30">
        <v>249000</v>
      </c>
      <c r="H32" s="30">
        <v>249000</v>
      </c>
      <c r="I32" s="28">
        <v>250120.5</v>
      </c>
      <c r="J32" s="137">
        <v>814.5</v>
      </c>
      <c r="L32" s="189">
        <f t="shared" si="0"/>
        <v>1457.05</v>
      </c>
      <c r="M32" s="137">
        <v>0</v>
      </c>
      <c r="N32" s="137">
        <v>642.54999999999995</v>
      </c>
    </row>
    <row r="33" spans="1:14" x14ac:dyDescent="0.25">
      <c r="C33" s="200" t="s">
        <v>225</v>
      </c>
      <c r="D33" s="223">
        <v>1</v>
      </c>
      <c r="E33" s="46" t="s">
        <v>172</v>
      </c>
      <c r="F33" s="90">
        <v>43143</v>
      </c>
      <c r="G33" s="30">
        <v>248000</v>
      </c>
      <c r="H33" s="30">
        <v>248000</v>
      </c>
      <c r="I33" s="28">
        <v>249443.61</v>
      </c>
      <c r="J33" s="137">
        <v>623.70000000000005</v>
      </c>
      <c r="L33" s="189">
        <f t="shared" si="0"/>
        <v>1115.73</v>
      </c>
      <c r="M33" s="137">
        <v>0</v>
      </c>
      <c r="N33" s="137">
        <v>492.03</v>
      </c>
    </row>
    <row r="34" spans="1:14" x14ac:dyDescent="0.25">
      <c r="C34" s="200" t="s">
        <v>224</v>
      </c>
      <c r="D34" s="223">
        <v>1.1000000000000001</v>
      </c>
      <c r="E34" s="46" t="s">
        <v>173</v>
      </c>
      <c r="F34" s="90">
        <v>43151</v>
      </c>
      <c r="G34" s="30">
        <v>248000</v>
      </c>
      <c r="H34" s="30">
        <v>248000</v>
      </c>
      <c r="I34" s="28">
        <v>249483.54</v>
      </c>
      <c r="J34" s="137">
        <v>685.8</v>
      </c>
      <c r="L34" s="189">
        <f t="shared" si="0"/>
        <v>1021.0799999999999</v>
      </c>
      <c r="M34" s="137">
        <v>0</v>
      </c>
      <c r="N34" s="137">
        <v>335.28</v>
      </c>
    </row>
    <row r="35" spans="1:14" x14ac:dyDescent="0.25">
      <c r="C35" s="202" t="s">
        <v>222</v>
      </c>
      <c r="D35" s="223">
        <v>0.75</v>
      </c>
      <c r="E35" s="143" t="s">
        <v>112</v>
      </c>
      <c r="F35" s="90">
        <v>42335</v>
      </c>
      <c r="G35" s="183">
        <v>0</v>
      </c>
      <c r="H35" s="183">
        <v>0</v>
      </c>
      <c r="I35" s="183">
        <v>0</v>
      </c>
      <c r="J35" s="183">
        <v>0</v>
      </c>
      <c r="L35" s="189">
        <f t="shared" si="0"/>
        <v>468.9</v>
      </c>
      <c r="M35" s="140">
        <v>468.9</v>
      </c>
      <c r="N35" s="183">
        <v>0</v>
      </c>
    </row>
    <row r="36" spans="1:14" x14ac:dyDescent="0.25">
      <c r="C36" s="200" t="s">
        <v>223</v>
      </c>
      <c r="D36" s="223">
        <v>0.5</v>
      </c>
      <c r="E36" s="46" t="s">
        <v>129</v>
      </c>
      <c r="F36" s="90">
        <v>42433</v>
      </c>
      <c r="G36" s="183">
        <v>0</v>
      </c>
      <c r="H36" s="183">
        <v>0</v>
      </c>
      <c r="I36" s="183">
        <v>0</v>
      </c>
      <c r="J36" s="183">
        <v>0</v>
      </c>
      <c r="L36" s="189">
        <f t="shared" si="0"/>
        <v>532.70000000000005</v>
      </c>
      <c r="M36" s="137">
        <v>310.5</v>
      </c>
      <c r="N36" s="137">
        <v>222.2</v>
      </c>
    </row>
    <row r="37" spans="1:14" ht="12.75" customHeight="1" x14ac:dyDescent="0.25">
      <c r="C37" s="200" t="s">
        <v>221</v>
      </c>
      <c r="D37" s="223">
        <v>0.4</v>
      </c>
      <c r="E37" s="46" t="s">
        <v>130</v>
      </c>
      <c r="F37" s="90">
        <v>42433</v>
      </c>
      <c r="G37" s="183">
        <v>0</v>
      </c>
      <c r="H37" s="183">
        <v>0</v>
      </c>
      <c r="I37" s="183">
        <v>0</v>
      </c>
      <c r="J37" s="183">
        <v>0</v>
      </c>
      <c r="L37" s="189">
        <f t="shared" si="0"/>
        <v>426.15999999999997</v>
      </c>
      <c r="M37" s="137">
        <v>248.4</v>
      </c>
      <c r="N37" s="137">
        <v>177.76</v>
      </c>
    </row>
    <row r="38" spans="1:14" ht="12.75" customHeight="1" x14ac:dyDescent="0.25">
      <c r="D38" s="223"/>
      <c r="E38" s="46"/>
      <c r="F38" s="90"/>
      <c r="G38" s="183"/>
      <c r="H38" s="183"/>
      <c r="I38" s="183"/>
      <c r="J38" s="183"/>
      <c r="L38" s="189"/>
      <c r="N38" s="137"/>
    </row>
    <row r="39" spans="1:14" s="91" customFormat="1" x14ac:dyDescent="0.25">
      <c r="A39" s="26"/>
      <c r="B39" s="174"/>
      <c r="C39" s="203"/>
      <c r="D39" s="219"/>
      <c r="E39" s="95"/>
      <c r="F39" s="96"/>
      <c r="G39" s="167"/>
      <c r="H39" s="167"/>
      <c r="I39" s="167"/>
      <c r="J39" s="35" t="s">
        <v>252</v>
      </c>
      <c r="K39" s="169"/>
      <c r="L39" s="191"/>
      <c r="M39" s="35" t="s">
        <v>92</v>
      </c>
      <c r="N39" s="35" t="s">
        <v>158</v>
      </c>
    </row>
    <row r="40" spans="1:14" x14ac:dyDescent="0.25">
      <c r="A40" s="32" t="s">
        <v>19</v>
      </c>
      <c r="C40" s="197" t="s">
        <v>20</v>
      </c>
      <c r="D40" s="216" t="s">
        <v>246</v>
      </c>
      <c r="E40" s="32" t="s">
        <v>21</v>
      </c>
      <c r="F40" s="33" t="s">
        <v>22</v>
      </c>
      <c r="G40" s="34" t="s">
        <v>23</v>
      </c>
      <c r="H40" s="35" t="s">
        <v>24</v>
      </c>
      <c r="I40" s="35" t="s">
        <v>25</v>
      </c>
      <c r="J40" s="35" t="s">
        <v>26</v>
      </c>
      <c r="K40" s="31" t="s">
        <v>27</v>
      </c>
      <c r="L40" s="191" t="s">
        <v>86</v>
      </c>
      <c r="M40" s="35" t="s">
        <v>26</v>
      </c>
      <c r="N40" s="35" t="s">
        <v>26</v>
      </c>
    </row>
    <row r="41" spans="1:14" x14ac:dyDescent="0.25">
      <c r="A41" s="36"/>
      <c r="B41" s="226"/>
      <c r="C41" s="198" t="s">
        <v>28</v>
      </c>
      <c r="D41" s="217" t="s">
        <v>247</v>
      </c>
      <c r="E41" s="37" t="s">
        <v>29</v>
      </c>
      <c r="F41" s="38" t="s">
        <v>30</v>
      </c>
      <c r="G41" s="39" t="s">
        <v>31</v>
      </c>
      <c r="H41" s="40" t="s">
        <v>32</v>
      </c>
      <c r="I41" s="40" t="s">
        <v>33</v>
      </c>
      <c r="J41" s="40" t="s">
        <v>34</v>
      </c>
      <c r="K41" s="41" t="s">
        <v>35</v>
      </c>
      <c r="L41" s="193" t="s">
        <v>34</v>
      </c>
      <c r="M41" s="40" t="s">
        <v>34</v>
      </c>
      <c r="N41" s="40" t="s">
        <v>34</v>
      </c>
    </row>
    <row r="42" spans="1:14" x14ac:dyDescent="0.25">
      <c r="A42" s="47"/>
      <c r="B42" s="178"/>
      <c r="C42" s="228"/>
      <c r="D42" s="219"/>
      <c r="E42" s="48"/>
      <c r="F42" s="49"/>
      <c r="G42" s="34"/>
      <c r="H42" s="35"/>
      <c r="I42" s="35"/>
      <c r="J42" s="35"/>
      <c r="K42" s="31"/>
      <c r="L42" s="191"/>
      <c r="M42" s="35"/>
      <c r="N42" s="35"/>
    </row>
    <row r="43" spans="1:14" x14ac:dyDescent="0.25">
      <c r="C43" s="200" t="s">
        <v>220</v>
      </c>
      <c r="D43" s="223">
        <v>0.6</v>
      </c>
      <c r="E43" s="46" t="s">
        <v>124</v>
      </c>
      <c r="F43" s="90">
        <v>42608</v>
      </c>
      <c r="G43" s="183">
        <v>0</v>
      </c>
      <c r="H43" s="183">
        <v>0</v>
      </c>
      <c r="I43" s="183">
        <v>0</v>
      </c>
      <c r="J43" s="183">
        <v>0</v>
      </c>
      <c r="L43" s="189">
        <f t="shared" ref="L6:L74" si="1">SUM(J43+M43+N43)</f>
        <v>728.56</v>
      </c>
      <c r="M43" s="137">
        <v>372.6</v>
      </c>
      <c r="N43" s="137">
        <v>355.96</v>
      </c>
    </row>
    <row r="44" spans="1:14" x14ac:dyDescent="0.25">
      <c r="C44" s="200" t="s">
        <v>219</v>
      </c>
      <c r="D44" s="223">
        <v>0.95</v>
      </c>
      <c r="E44" s="26" t="s">
        <v>116</v>
      </c>
      <c r="F44" s="44">
        <v>42632</v>
      </c>
      <c r="G44" s="183">
        <v>0</v>
      </c>
      <c r="H44" s="183">
        <v>0</v>
      </c>
      <c r="I44" s="183">
        <v>0</v>
      </c>
      <c r="J44" s="183">
        <v>0</v>
      </c>
      <c r="L44" s="189">
        <f t="shared" si="1"/>
        <v>198</v>
      </c>
      <c r="M44" s="183">
        <v>198</v>
      </c>
      <c r="N44" s="183">
        <v>0</v>
      </c>
    </row>
    <row r="45" spans="1:14" x14ac:dyDescent="0.25">
      <c r="C45" s="200" t="s">
        <v>218</v>
      </c>
      <c r="D45" s="223">
        <v>0.95</v>
      </c>
      <c r="E45" s="143" t="s">
        <v>119</v>
      </c>
      <c r="F45" s="44">
        <v>42654</v>
      </c>
      <c r="G45" s="183">
        <v>0</v>
      </c>
      <c r="H45" s="183">
        <v>0</v>
      </c>
      <c r="I45" s="183">
        <v>0</v>
      </c>
      <c r="J45" s="183">
        <v>0</v>
      </c>
      <c r="L45" s="189">
        <f t="shared" si="1"/>
        <v>198</v>
      </c>
      <c r="M45" s="183">
        <v>198</v>
      </c>
      <c r="N45" s="183">
        <v>0</v>
      </c>
    </row>
    <row r="46" spans="1:14" x14ac:dyDescent="0.25">
      <c r="C46" s="201" t="s">
        <v>217</v>
      </c>
      <c r="D46" s="223">
        <v>0.9</v>
      </c>
      <c r="E46" s="26" t="s">
        <v>117</v>
      </c>
      <c r="F46" s="173">
        <v>42639</v>
      </c>
      <c r="G46" s="183">
        <v>0</v>
      </c>
      <c r="H46" s="183">
        <v>0</v>
      </c>
      <c r="I46" s="183">
        <v>0</v>
      </c>
      <c r="J46" s="183">
        <v>0</v>
      </c>
      <c r="L46" s="189">
        <f t="shared" si="1"/>
        <v>187.5</v>
      </c>
      <c r="M46" s="183">
        <v>187.5</v>
      </c>
      <c r="N46" s="183">
        <v>0</v>
      </c>
    </row>
    <row r="47" spans="1:14" x14ac:dyDescent="0.25">
      <c r="A47" s="91"/>
      <c r="B47" s="176"/>
      <c r="C47" s="202" t="s">
        <v>215</v>
      </c>
      <c r="D47" s="223">
        <v>0.95</v>
      </c>
      <c r="E47" s="143" t="s">
        <v>127</v>
      </c>
      <c r="F47" s="173">
        <v>42758</v>
      </c>
      <c r="G47" s="183">
        <v>0</v>
      </c>
      <c r="H47" s="183">
        <v>0</v>
      </c>
      <c r="I47" s="183">
        <v>0</v>
      </c>
      <c r="J47" s="184">
        <v>0</v>
      </c>
      <c r="L47" s="189">
        <f t="shared" si="1"/>
        <v>197.4</v>
      </c>
      <c r="M47" s="184">
        <v>197.4</v>
      </c>
      <c r="N47" s="184">
        <v>0</v>
      </c>
    </row>
    <row r="48" spans="1:14" s="91" customFormat="1" x14ac:dyDescent="0.25">
      <c r="A48" s="26"/>
      <c r="B48" s="174"/>
      <c r="C48" s="200" t="s">
        <v>216</v>
      </c>
      <c r="D48" s="223">
        <v>0.8</v>
      </c>
      <c r="E48" s="46" t="s">
        <v>126</v>
      </c>
      <c r="F48" s="90">
        <v>42762</v>
      </c>
      <c r="G48" s="183">
        <v>0</v>
      </c>
      <c r="H48" s="183">
        <v>0</v>
      </c>
      <c r="I48" s="183">
        <v>0</v>
      </c>
      <c r="J48" s="137">
        <v>0</v>
      </c>
      <c r="K48" s="3"/>
      <c r="L48" s="189">
        <f t="shared" si="1"/>
        <v>7798.3600000000006</v>
      </c>
      <c r="M48" s="137">
        <v>3000.6</v>
      </c>
      <c r="N48" s="137">
        <v>4797.76</v>
      </c>
    </row>
    <row r="49" spans="1:14" ht="13.8" customHeight="1" x14ac:dyDescent="0.25">
      <c r="A49" s="42"/>
      <c r="C49" s="200" t="s">
        <v>214</v>
      </c>
      <c r="D49" s="223">
        <v>0.5</v>
      </c>
      <c r="E49" s="46" t="s">
        <v>131</v>
      </c>
      <c r="F49" s="90">
        <v>42531</v>
      </c>
      <c r="G49" s="183">
        <v>0</v>
      </c>
      <c r="H49" s="183">
        <v>0</v>
      </c>
      <c r="I49" s="183">
        <v>0</v>
      </c>
      <c r="J49" s="183">
        <v>241.6</v>
      </c>
      <c r="L49" s="189">
        <f t="shared" si="1"/>
        <v>862.6</v>
      </c>
      <c r="M49" s="137">
        <v>310.5</v>
      </c>
      <c r="N49" s="137">
        <v>310.5</v>
      </c>
    </row>
    <row r="50" spans="1:14" s="91" customFormat="1" ht="13.8" thickBot="1" x14ac:dyDescent="0.3">
      <c r="A50" s="26"/>
      <c r="B50" s="174"/>
      <c r="C50" s="200"/>
      <c r="D50" s="223"/>
      <c r="E50" s="46"/>
      <c r="F50" s="90"/>
      <c r="G50" s="234"/>
      <c r="H50" s="234"/>
      <c r="I50" s="234"/>
      <c r="J50" s="236"/>
      <c r="K50" s="235"/>
      <c r="L50" s="232"/>
      <c r="M50" s="236"/>
      <c r="N50" s="236"/>
    </row>
    <row r="51" spans="1:14" ht="13.8" thickBot="1" x14ac:dyDescent="0.3">
      <c r="C51" s="203"/>
      <c r="D51" s="219"/>
      <c r="E51" s="95" t="s">
        <v>89</v>
      </c>
      <c r="F51" s="96"/>
      <c r="G51" s="230">
        <f>SUM(G5:G35)</f>
        <v>32257192.960000001</v>
      </c>
      <c r="H51" s="230">
        <f>SUM(H5:H50)</f>
        <v>32345976.949999999</v>
      </c>
      <c r="I51" s="230">
        <f>SUM(I5:I35)</f>
        <v>32316285.999999996</v>
      </c>
      <c r="J51" s="233">
        <f>SUM(J5:J50)</f>
        <v>60761.890000000014</v>
      </c>
      <c r="K51" s="231"/>
      <c r="L51" s="237">
        <f>SUM(L5:L50)</f>
        <v>148955.96</v>
      </c>
      <c r="M51" s="233">
        <f>SUM(M5:M50)</f>
        <v>24053.030000000006</v>
      </c>
      <c r="N51" s="233">
        <f>SUM(N5:N50)</f>
        <v>64141.04</v>
      </c>
    </row>
    <row r="52" spans="1:14" x14ac:dyDescent="0.25">
      <c r="C52" s="203"/>
      <c r="D52" s="219"/>
      <c r="E52" s="95"/>
      <c r="F52" s="96"/>
      <c r="G52" s="167"/>
      <c r="H52" s="167"/>
      <c r="I52" s="167"/>
      <c r="J52" s="168"/>
      <c r="K52" s="169"/>
      <c r="L52" s="189"/>
      <c r="M52" s="168"/>
      <c r="N52" s="168"/>
    </row>
    <row r="53" spans="1:14" x14ac:dyDescent="0.25">
      <c r="A53" s="89"/>
      <c r="B53" s="178"/>
      <c r="C53" s="202"/>
      <c r="D53" s="220"/>
      <c r="E53" s="87"/>
      <c r="F53" s="90"/>
      <c r="G53" s="11"/>
      <c r="I53" s="28"/>
      <c r="L53" s="189"/>
      <c r="N53" s="137"/>
    </row>
    <row r="54" spans="1:14" x14ac:dyDescent="0.25">
      <c r="A54" s="42" t="s">
        <v>7</v>
      </c>
      <c r="C54" s="199" t="s">
        <v>199</v>
      </c>
      <c r="D54" s="215">
        <v>0.375</v>
      </c>
      <c r="F54" s="90">
        <v>42551</v>
      </c>
      <c r="G54" s="30">
        <v>1501091.76</v>
      </c>
      <c r="H54" s="30">
        <v>1501091.76</v>
      </c>
      <c r="I54" s="30">
        <v>1501091.76</v>
      </c>
      <c r="J54" s="137">
        <v>1409.56</v>
      </c>
      <c r="L54" s="189">
        <f t="shared" si="1"/>
        <v>3450.41</v>
      </c>
      <c r="M54" s="137">
        <v>637.62</v>
      </c>
      <c r="N54" s="137">
        <v>1403.23</v>
      </c>
    </row>
    <row r="55" spans="1:14" x14ac:dyDescent="0.25">
      <c r="A55" s="42"/>
      <c r="C55" s="199"/>
      <c r="D55" s="215"/>
      <c r="E55"/>
      <c r="F55" s="90"/>
      <c r="G55" s="88"/>
      <c r="H55" s="88"/>
      <c r="I55" s="88"/>
      <c r="J55" s="28"/>
      <c r="L55" s="189"/>
      <c r="M55" s="30"/>
      <c r="N55" s="30"/>
    </row>
    <row r="56" spans="1:14" x14ac:dyDescent="0.25">
      <c r="A56" s="42" t="s">
        <v>93</v>
      </c>
      <c r="C56" s="199" t="s">
        <v>239</v>
      </c>
      <c r="D56" s="215">
        <v>0.375</v>
      </c>
      <c r="F56" s="90">
        <v>42551</v>
      </c>
      <c r="G56" s="88">
        <v>1192747.72</v>
      </c>
      <c r="H56" s="88">
        <v>1192747.72</v>
      </c>
      <c r="I56" s="88">
        <v>1192747.72</v>
      </c>
      <c r="J56" s="255">
        <v>1278.81</v>
      </c>
      <c r="L56" s="189">
        <f t="shared" si="1"/>
        <v>3262.45</v>
      </c>
      <c r="M56" s="88">
        <v>651.79999999999995</v>
      </c>
      <c r="N56" s="88">
        <v>1331.84</v>
      </c>
    </row>
    <row r="57" spans="1:14" s="14" customFormat="1" x14ac:dyDescent="0.25">
      <c r="A57" s="47"/>
      <c r="B57" s="174"/>
      <c r="C57" s="199"/>
      <c r="D57" s="215"/>
      <c r="E57" s="48"/>
      <c r="F57" s="49"/>
      <c r="G57" s="34"/>
      <c r="H57" s="34"/>
      <c r="I57" s="34"/>
      <c r="J57" s="255"/>
      <c r="K57" s="31"/>
      <c r="L57" s="189"/>
      <c r="M57" s="88"/>
      <c r="N57" s="88"/>
    </row>
    <row r="58" spans="1:14" x14ac:dyDescent="0.25">
      <c r="A58" s="42" t="s">
        <v>8</v>
      </c>
      <c r="C58" s="199" t="s">
        <v>199</v>
      </c>
      <c r="D58" s="215">
        <v>0.375</v>
      </c>
      <c r="F58" s="90">
        <v>42551</v>
      </c>
      <c r="G58" s="30">
        <v>12599.5</v>
      </c>
      <c r="H58" s="30">
        <v>12599.5</v>
      </c>
      <c r="I58" s="30">
        <v>12599.5</v>
      </c>
      <c r="J58" s="28">
        <v>11.83</v>
      </c>
      <c r="L58" s="189">
        <f t="shared" si="1"/>
        <v>28.96</v>
      </c>
      <c r="M58" s="30">
        <v>5.35</v>
      </c>
      <c r="N58" s="30">
        <v>11.78</v>
      </c>
    </row>
    <row r="59" spans="1:14" ht="13.5" customHeight="1" x14ac:dyDescent="0.25">
      <c r="C59" s="199"/>
      <c r="D59" s="215"/>
      <c r="E59" s="50"/>
      <c r="F59" s="44"/>
      <c r="G59" s="30"/>
      <c r="H59" s="30"/>
      <c r="I59" s="30"/>
      <c r="J59" s="28"/>
      <c r="L59" s="189"/>
      <c r="M59" s="30"/>
      <c r="N59" s="30"/>
    </row>
    <row r="60" spans="1:14" x14ac:dyDescent="0.25">
      <c r="A60" s="42" t="s">
        <v>9</v>
      </c>
      <c r="C60" s="199" t="s">
        <v>199</v>
      </c>
      <c r="D60" s="215">
        <v>0.375</v>
      </c>
      <c r="F60" s="90">
        <v>42551</v>
      </c>
      <c r="G60" s="28">
        <v>385220.92</v>
      </c>
      <c r="H60" s="28">
        <v>385220.92</v>
      </c>
      <c r="I60" s="28">
        <v>385220.92</v>
      </c>
      <c r="J60" s="28">
        <v>1506.24</v>
      </c>
      <c r="L60" s="189">
        <f t="shared" si="1"/>
        <v>4698.4500000000007</v>
      </c>
      <c r="M60" s="28">
        <v>1000.69</v>
      </c>
      <c r="N60" s="28">
        <v>2191.52</v>
      </c>
    </row>
    <row r="61" spans="1:14" x14ac:dyDescent="0.25">
      <c r="A61" s="42"/>
      <c r="C61" s="199" t="s">
        <v>240</v>
      </c>
      <c r="D61" s="222">
        <v>0.56000000000000005</v>
      </c>
      <c r="F61" s="90">
        <v>42636</v>
      </c>
      <c r="G61" s="30">
        <v>2000000</v>
      </c>
      <c r="H61" s="30">
        <v>2000000</v>
      </c>
      <c r="I61" s="30">
        <v>2000000</v>
      </c>
      <c r="J61" s="28">
        <v>1043.1199999999999</v>
      </c>
      <c r="L61" s="189"/>
      <c r="M61" s="30"/>
      <c r="N61" s="30"/>
    </row>
    <row r="62" spans="1:14" x14ac:dyDescent="0.25">
      <c r="A62" s="42"/>
      <c r="C62" s="199"/>
      <c r="D62" s="215"/>
      <c r="F62" s="90"/>
      <c r="G62" s="30"/>
      <c r="H62" s="30"/>
      <c r="I62" s="30"/>
      <c r="J62" s="28"/>
      <c r="L62" s="189"/>
      <c r="M62" s="30"/>
      <c r="N62" s="30"/>
    </row>
    <row r="63" spans="1:14" x14ac:dyDescent="0.25">
      <c r="A63" s="42" t="s">
        <v>10</v>
      </c>
      <c r="C63" s="199" t="s">
        <v>199</v>
      </c>
      <c r="D63" s="215">
        <v>0.375</v>
      </c>
      <c r="F63" s="90">
        <v>42551</v>
      </c>
      <c r="G63" s="30">
        <v>518087.45</v>
      </c>
      <c r="H63" s="30">
        <v>518087.45</v>
      </c>
      <c r="I63" s="30">
        <v>518087.45</v>
      </c>
      <c r="J63" s="28">
        <v>1015.66</v>
      </c>
      <c r="L63" s="189">
        <f t="shared" si="1"/>
        <v>2863.91</v>
      </c>
      <c r="M63" s="30">
        <v>553.86</v>
      </c>
      <c r="N63" s="30">
        <v>1294.3900000000001</v>
      </c>
    </row>
    <row r="64" spans="1:14" x14ac:dyDescent="0.25">
      <c r="A64" s="42"/>
      <c r="C64" s="199" t="s">
        <v>241</v>
      </c>
      <c r="D64" s="222">
        <v>0.56000000000000005</v>
      </c>
      <c r="F64" s="90">
        <v>42636</v>
      </c>
      <c r="G64" s="30">
        <v>1000000</v>
      </c>
      <c r="H64" s="30">
        <v>1000000</v>
      </c>
      <c r="I64" s="30">
        <v>1000000</v>
      </c>
      <c r="J64" s="28">
        <v>521.55999999999995</v>
      </c>
      <c r="L64" s="189"/>
      <c r="M64" s="30"/>
      <c r="N64" s="30"/>
    </row>
    <row r="65" spans="1:14" ht="15" customHeight="1" x14ac:dyDescent="0.25">
      <c r="A65" s="42"/>
      <c r="C65" s="199"/>
      <c r="D65" s="215"/>
      <c r="E65"/>
      <c r="F65" s="90"/>
      <c r="G65" s="30"/>
      <c r="H65" s="30"/>
      <c r="I65" s="30"/>
      <c r="J65" s="28"/>
      <c r="L65" s="189"/>
      <c r="M65" s="30"/>
      <c r="N65" s="30"/>
    </row>
    <row r="66" spans="1:14" x14ac:dyDescent="0.25">
      <c r="A66" s="42" t="s">
        <v>11</v>
      </c>
      <c r="C66" s="199" t="s">
        <v>242</v>
      </c>
      <c r="D66" s="215">
        <v>0.375</v>
      </c>
      <c r="F66" s="90">
        <v>42551</v>
      </c>
      <c r="G66" s="30">
        <v>1906528.37</v>
      </c>
      <c r="H66" s="30">
        <v>1906528.37</v>
      </c>
      <c r="I66" s="30">
        <v>1906528.37</v>
      </c>
      <c r="J66" s="28">
        <v>725.34</v>
      </c>
      <c r="L66" s="189">
        <f t="shared" si="1"/>
        <v>1808.65</v>
      </c>
      <c r="M66" s="30">
        <v>271.63</v>
      </c>
      <c r="N66" s="30">
        <v>811.68</v>
      </c>
    </row>
    <row r="67" spans="1:14" x14ac:dyDescent="0.25">
      <c r="A67" s="42"/>
      <c r="C67" s="199"/>
      <c r="D67" s="215"/>
      <c r="F67" s="90"/>
      <c r="G67" s="30"/>
      <c r="H67" s="30"/>
      <c r="I67" s="30"/>
      <c r="J67" s="28"/>
      <c r="L67" s="189"/>
      <c r="M67" s="30"/>
      <c r="N67" s="30"/>
    </row>
    <row r="68" spans="1:14" x14ac:dyDescent="0.25">
      <c r="A68" s="42" t="s">
        <v>12</v>
      </c>
      <c r="C68" s="199" t="s">
        <v>242</v>
      </c>
      <c r="D68" s="215">
        <v>0.375</v>
      </c>
      <c r="F68" s="90">
        <v>42551</v>
      </c>
      <c r="G68" s="30">
        <v>66152.03</v>
      </c>
      <c r="H68" s="30">
        <v>66152.03</v>
      </c>
      <c r="I68" s="30">
        <v>66152.03</v>
      </c>
      <c r="J68" s="28">
        <v>60.96</v>
      </c>
      <c r="L68" s="189">
        <f t="shared" si="1"/>
        <v>142.09</v>
      </c>
      <c r="M68" s="30">
        <v>24.97</v>
      </c>
      <c r="N68" s="30">
        <v>56.16</v>
      </c>
    </row>
    <row r="69" spans="1:14" x14ac:dyDescent="0.25">
      <c r="A69" s="42"/>
      <c r="C69" s="199"/>
      <c r="D69" s="215"/>
      <c r="F69" s="90"/>
      <c r="G69" s="30"/>
      <c r="H69" s="30"/>
      <c r="I69" s="30"/>
      <c r="J69" s="28"/>
      <c r="K69" s="31"/>
      <c r="L69" s="189"/>
      <c r="M69" s="30"/>
      <c r="N69" s="30"/>
    </row>
    <row r="70" spans="1:14" x14ac:dyDescent="0.25">
      <c r="A70" s="42" t="s">
        <v>37</v>
      </c>
      <c r="C70" s="199" t="s">
        <v>242</v>
      </c>
      <c r="D70" s="215">
        <v>0.375</v>
      </c>
      <c r="F70" s="90">
        <v>42551</v>
      </c>
      <c r="G70" s="30">
        <v>391760.94</v>
      </c>
      <c r="H70" s="30">
        <v>391760.94</v>
      </c>
      <c r="I70" s="30">
        <v>391760.94</v>
      </c>
      <c r="J70" s="151" t="s">
        <v>113</v>
      </c>
      <c r="K70" s="31"/>
      <c r="L70" s="151" t="s">
        <v>113</v>
      </c>
      <c r="M70" s="151" t="s">
        <v>113</v>
      </c>
      <c r="N70" s="151" t="s">
        <v>113</v>
      </c>
    </row>
    <row r="71" spans="1:14" x14ac:dyDescent="0.25">
      <c r="A71" s="42"/>
      <c r="C71" s="199"/>
      <c r="D71" s="215"/>
      <c r="F71" s="90"/>
      <c r="H71" s="28"/>
      <c r="I71" s="28"/>
      <c r="J71" s="28"/>
      <c r="K71" s="31"/>
      <c r="L71" s="189"/>
      <c r="M71" s="30"/>
      <c r="N71" s="30"/>
    </row>
    <row r="72" spans="1:14" x14ac:dyDescent="0.25">
      <c r="A72" s="42" t="s">
        <v>38</v>
      </c>
      <c r="C72" s="199" t="s">
        <v>242</v>
      </c>
      <c r="D72" s="215">
        <v>0.375</v>
      </c>
      <c r="F72" s="90">
        <v>42551</v>
      </c>
      <c r="G72" s="30">
        <v>249118.7</v>
      </c>
      <c r="H72" s="30">
        <v>249118.7</v>
      </c>
      <c r="I72" s="30">
        <v>249118.7</v>
      </c>
      <c r="J72" s="28">
        <v>781.46</v>
      </c>
      <c r="L72" s="189">
        <f t="shared" si="1"/>
        <v>3067.65</v>
      </c>
      <c r="M72" s="30">
        <v>906.97</v>
      </c>
      <c r="N72" s="30">
        <v>1379.22</v>
      </c>
    </row>
    <row r="73" spans="1:14" x14ac:dyDescent="0.25">
      <c r="A73" s="42"/>
      <c r="C73" s="199"/>
      <c r="D73" s="215"/>
      <c r="F73" s="90"/>
      <c r="G73" s="30"/>
      <c r="H73" s="30"/>
      <c r="I73" s="30"/>
      <c r="J73" s="28"/>
      <c r="L73" s="189"/>
      <c r="M73" s="30"/>
      <c r="N73" s="30"/>
    </row>
    <row r="74" spans="1:14" x14ac:dyDescent="0.25">
      <c r="A74" s="42" t="s">
        <v>39</v>
      </c>
      <c r="C74" s="199" t="s">
        <v>242</v>
      </c>
      <c r="D74" s="215">
        <v>0.375</v>
      </c>
      <c r="F74" s="90">
        <v>42551</v>
      </c>
      <c r="G74" s="30">
        <v>173729.64</v>
      </c>
      <c r="H74" s="30">
        <v>173729.64</v>
      </c>
      <c r="I74" s="30">
        <v>173729.64</v>
      </c>
      <c r="J74" s="28">
        <v>178.87</v>
      </c>
      <c r="L74" s="189">
        <f t="shared" si="1"/>
        <v>655.14</v>
      </c>
      <c r="M74" s="30">
        <v>123.4</v>
      </c>
      <c r="N74" s="30">
        <v>352.87</v>
      </c>
    </row>
    <row r="75" spans="1:14" x14ac:dyDescent="0.25">
      <c r="C75" s="199"/>
      <c r="D75" s="215"/>
      <c r="F75" s="90"/>
      <c r="H75" s="28"/>
      <c r="I75" s="28"/>
      <c r="J75" s="28"/>
      <c r="L75" s="189"/>
      <c r="M75" s="28"/>
      <c r="N75" s="28"/>
    </row>
    <row r="76" spans="1:14" x14ac:dyDescent="0.25">
      <c r="A76" s="42" t="s">
        <v>16</v>
      </c>
      <c r="C76" s="199" t="s">
        <v>199</v>
      </c>
      <c r="D76" s="215">
        <v>0.375</v>
      </c>
      <c r="F76" s="90">
        <v>42551</v>
      </c>
      <c r="G76" s="30">
        <v>44767.05</v>
      </c>
      <c r="H76" s="30">
        <v>44767.05</v>
      </c>
      <c r="I76" s="30">
        <v>44767.05</v>
      </c>
      <c r="J76" s="28">
        <v>25.44</v>
      </c>
      <c r="L76" s="189">
        <f t="shared" ref="L76:L108" si="2">SUM(J76+M76+N76)</f>
        <v>403.02</v>
      </c>
      <c r="M76" s="30">
        <v>149.62</v>
      </c>
      <c r="N76" s="30">
        <v>227.96</v>
      </c>
    </row>
    <row r="77" spans="1:14" x14ac:dyDescent="0.25">
      <c r="A77" s="42"/>
      <c r="C77" s="199"/>
      <c r="D77" s="215"/>
      <c r="F77" s="90"/>
      <c r="G77" s="3"/>
      <c r="H77" s="3"/>
      <c r="I77" s="3"/>
      <c r="J77" s="29"/>
      <c r="L77" s="189"/>
      <c r="M77" s="3"/>
      <c r="N77" s="3"/>
    </row>
    <row r="78" spans="1:14" x14ac:dyDescent="0.25">
      <c r="A78" s="42" t="s">
        <v>120</v>
      </c>
      <c r="C78" s="199" t="s">
        <v>239</v>
      </c>
      <c r="D78" s="215">
        <v>0.375</v>
      </c>
      <c r="F78" s="90">
        <v>42551</v>
      </c>
      <c r="G78" s="28">
        <v>868365.49</v>
      </c>
      <c r="H78" s="28">
        <v>868365.49</v>
      </c>
      <c r="I78" s="28">
        <v>868365.49</v>
      </c>
      <c r="J78" s="28">
        <v>812.52</v>
      </c>
      <c r="L78" s="189">
        <f t="shared" si="2"/>
        <v>1979.3500000000001</v>
      </c>
      <c r="M78" s="28">
        <v>363.13</v>
      </c>
      <c r="N78" s="28">
        <v>803.7</v>
      </c>
    </row>
    <row r="79" spans="1:14" x14ac:dyDescent="0.25">
      <c r="A79" s="42"/>
      <c r="C79" s="199"/>
      <c r="D79" s="215"/>
      <c r="F79" s="90"/>
      <c r="H79" s="28"/>
      <c r="I79" s="28"/>
      <c r="J79" s="28"/>
      <c r="L79" s="189"/>
      <c r="M79" s="28">
        <f>SUM(M51:M78)</f>
        <v>28742.070000000007</v>
      </c>
      <c r="N79" s="28"/>
    </row>
    <row r="80" spans="1:14" x14ac:dyDescent="0.25">
      <c r="A80" s="42"/>
      <c r="C80" s="199"/>
      <c r="D80" s="215"/>
      <c r="F80" s="90"/>
      <c r="H80" s="28"/>
      <c r="I80" s="28"/>
      <c r="J80" s="28">
        <f>SUM(J51:J79)</f>
        <v>70133.260000000024</v>
      </c>
      <c r="L80" s="189"/>
      <c r="M80" s="28"/>
      <c r="N80" s="28">
        <f>SUM(N51:N79)</f>
        <v>74005.39</v>
      </c>
    </row>
    <row r="81" spans="1:16" x14ac:dyDescent="0.25">
      <c r="A81" s="42"/>
      <c r="C81" s="199"/>
      <c r="D81" s="214"/>
      <c r="F81" s="90"/>
      <c r="K81" s="31" t="s">
        <v>27</v>
      </c>
    </row>
    <row r="82" spans="1:16" ht="11.25" customHeight="1" x14ac:dyDescent="0.25">
      <c r="A82" s="32" t="s">
        <v>19</v>
      </c>
      <c r="C82" s="197" t="s">
        <v>20</v>
      </c>
      <c r="D82" s="216" t="s">
        <v>246</v>
      </c>
      <c r="E82" s="32" t="s">
        <v>21</v>
      </c>
      <c r="F82" s="33" t="s">
        <v>22</v>
      </c>
      <c r="G82" s="34" t="s">
        <v>23</v>
      </c>
      <c r="H82" s="35" t="s">
        <v>24</v>
      </c>
      <c r="I82" s="35" t="s">
        <v>25</v>
      </c>
      <c r="J82" s="35" t="s">
        <v>26</v>
      </c>
      <c r="K82" s="31" t="s">
        <v>35</v>
      </c>
      <c r="L82" s="191" t="s">
        <v>86</v>
      </c>
      <c r="M82" s="35" t="s">
        <v>26</v>
      </c>
      <c r="N82" s="35" t="s">
        <v>26</v>
      </c>
    </row>
    <row r="83" spans="1:16" x14ac:dyDescent="0.25">
      <c r="A83" s="36"/>
      <c r="B83" s="227"/>
      <c r="C83" s="198" t="s">
        <v>28</v>
      </c>
      <c r="D83" s="217" t="s">
        <v>247</v>
      </c>
      <c r="E83" s="37" t="s">
        <v>29</v>
      </c>
      <c r="F83" s="38" t="s">
        <v>30</v>
      </c>
      <c r="G83" s="238" t="s">
        <v>31</v>
      </c>
      <c r="H83" s="239" t="s">
        <v>32</v>
      </c>
      <c r="I83" s="239" t="s">
        <v>33</v>
      </c>
      <c r="J83" s="239" t="s">
        <v>34</v>
      </c>
      <c r="K83" s="240"/>
      <c r="L83" s="241" t="s">
        <v>34</v>
      </c>
      <c r="M83" s="239" t="s">
        <v>34</v>
      </c>
      <c r="N83" s="239" t="s">
        <v>34</v>
      </c>
      <c r="O83" s="4"/>
      <c r="P83" s="4"/>
    </row>
    <row r="84" spans="1:16" s="4" customFormat="1" ht="13.8" thickBot="1" x14ac:dyDescent="0.3">
      <c r="A84" s="42"/>
      <c r="B84" s="174"/>
      <c r="C84" s="196" t="s">
        <v>123</v>
      </c>
      <c r="D84" s="224">
        <v>0.375</v>
      </c>
      <c r="E84" s="42"/>
      <c r="F84" s="209"/>
      <c r="G84" s="210">
        <v>7598425.9100000001</v>
      </c>
      <c r="H84" s="210">
        <v>7598425.9100000001</v>
      </c>
      <c r="I84" s="210">
        <v>7598425.9100000001</v>
      </c>
      <c r="J84" s="254">
        <v>4336.8</v>
      </c>
      <c r="K84" s="210">
        <f>SUM(K85:K105)</f>
        <v>0</v>
      </c>
      <c r="L84" s="212">
        <f t="shared" si="2"/>
        <v>11416.74</v>
      </c>
      <c r="M84" s="210">
        <v>2527.33</v>
      </c>
      <c r="N84" s="210">
        <v>4552.6099999999997</v>
      </c>
      <c r="O84" s="42"/>
      <c r="P84" s="42"/>
    </row>
    <row r="85" spans="1:16" s="42" customFormat="1" x14ac:dyDescent="0.25">
      <c r="A85" s="42" t="s">
        <v>17</v>
      </c>
      <c r="B85" s="186"/>
      <c r="C85" s="204" t="s">
        <v>154</v>
      </c>
      <c r="D85" s="218">
        <v>0.375</v>
      </c>
      <c r="E85" s="52"/>
      <c r="F85" s="53">
        <v>42551</v>
      </c>
      <c r="G85" s="208">
        <v>1144992.04</v>
      </c>
      <c r="H85" s="208">
        <v>1144992.04</v>
      </c>
      <c r="I85" s="208">
        <v>1144992.04</v>
      </c>
      <c r="J85" s="138">
        <v>1045.3800000000001</v>
      </c>
      <c r="K85" s="55"/>
      <c r="L85" s="190">
        <f t="shared" si="2"/>
        <v>1806.4600000000003</v>
      </c>
      <c r="M85" s="138">
        <v>760.13</v>
      </c>
      <c r="N85" s="138">
        <v>0.95</v>
      </c>
      <c r="O85" s="52"/>
      <c r="P85" s="52"/>
    </row>
    <row r="86" spans="1:16" s="52" customFormat="1" ht="8.4" x14ac:dyDescent="0.15">
      <c r="A86" s="51" t="s">
        <v>40</v>
      </c>
      <c r="B86" s="174"/>
      <c r="C86" s="205" t="s">
        <v>41</v>
      </c>
      <c r="D86" s="218">
        <v>0.375</v>
      </c>
      <c r="E86" s="57"/>
      <c r="F86" s="53">
        <v>42551</v>
      </c>
      <c r="G86" s="156">
        <v>2407.35</v>
      </c>
      <c r="H86" s="156">
        <v>2407.35</v>
      </c>
      <c r="I86" s="156">
        <v>2407.35</v>
      </c>
      <c r="J86" s="138">
        <v>1.82</v>
      </c>
      <c r="K86" s="55"/>
      <c r="L86" s="190">
        <f t="shared" si="2"/>
        <v>1384.08</v>
      </c>
      <c r="M86" s="138">
        <v>0.14000000000000001</v>
      </c>
      <c r="N86" s="138">
        <v>1382.12</v>
      </c>
      <c r="O86" s="57"/>
      <c r="P86" s="57"/>
    </row>
    <row r="87" spans="1:16" s="57" customFormat="1" ht="8.4" x14ac:dyDescent="0.15">
      <c r="A87" s="56"/>
      <c r="B87" s="174"/>
      <c r="C87" s="204" t="s">
        <v>42</v>
      </c>
      <c r="D87" s="218">
        <v>0.375</v>
      </c>
      <c r="F87" s="53">
        <v>42551</v>
      </c>
      <c r="G87" s="164">
        <v>88106.07</v>
      </c>
      <c r="H87" s="164">
        <v>88106.07</v>
      </c>
      <c r="I87" s="164">
        <v>88106.07</v>
      </c>
      <c r="J87" s="138" t="s">
        <v>113</v>
      </c>
      <c r="K87" s="55"/>
      <c r="L87" s="194" t="s">
        <v>113</v>
      </c>
      <c r="M87" s="138" t="s">
        <v>113</v>
      </c>
      <c r="N87" s="138" t="s">
        <v>113</v>
      </c>
    </row>
    <row r="88" spans="1:16" s="57" customFormat="1" ht="8.4" x14ac:dyDescent="0.15">
      <c r="B88" s="174"/>
      <c r="C88" s="204" t="s">
        <v>118</v>
      </c>
      <c r="D88" s="218">
        <v>0.375</v>
      </c>
      <c r="F88" s="53">
        <v>42551</v>
      </c>
      <c r="G88" s="165">
        <v>683057.88</v>
      </c>
      <c r="H88" s="165">
        <v>683057.88</v>
      </c>
      <c r="I88" s="165">
        <v>683057.88</v>
      </c>
      <c r="J88" s="138">
        <v>654.48</v>
      </c>
      <c r="K88" s="54"/>
      <c r="L88" s="190">
        <f t="shared" si="2"/>
        <v>1616.08</v>
      </c>
      <c r="M88" s="138">
        <v>303.08</v>
      </c>
      <c r="N88" s="138">
        <v>658.52</v>
      </c>
    </row>
    <row r="89" spans="1:16" s="57" customFormat="1" ht="8.4" x14ac:dyDescent="0.15">
      <c r="A89" s="56"/>
      <c r="B89" s="174"/>
      <c r="C89" s="204" t="s">
        <v>43</v>
      </c>
      <c r="D89" s="218">
        <v>0.375</v>
      </c>
      <c r="F89" s="53">
        <v>42551</v>
      </c>
      <c r="G89" s="165">
        <v>258402.9</v>
      </c>
      <c r="H89" s="165">
        <v>258402.9</v>
      </c>
      <c r="I89" s="165">
        <v>258402.9</v>
      </c>
      <c r="J89" s="138">
        <v>239.77</v>
      </c>
      <c r="K89" s="54"/>
      <c r="L89" s="190">
        <f t="shared" si="2"/>
        <v>574.48</v>
      </c>
      <c r="M89" s="138">
        <v>102.47</v>
      </c>
      <c r="N89" s="138">
        <v>232.24</v>
      </c>
    </row>
    <row r="90" spans="1:16" s="57" customFormat="1" ht="8.4" x14ac:dyDescent="0.15">
      <c r="A90" s="56"/>
      <c r="B90" s="174"/>
      <c r="C90" s="204" t="s">
        <v>99</v>
      </c>
      <c r="D90" s="218">
        <v>0.375</v>
      </c>
      <c r="E90" s="52"/>
      <c r="F90" s="53">
        <v>42551</v>
      </c>
      <c r="G90" s="165">
        <v>1524949.22</v>
      </c>
      <c r="H90" s="165">
        <v>1524949.22</v>
      </c>
      <c r="I90" s="165">
        <v>1524949.22</v>
      </c>
      <c r="J90" s="138" t="s">
        <v>113</v>
      </c>
      <c r="K90" s="55"/>
      <c r="L90" s="194" t="s">
        <v>113</v>
      </c>
      <c r="M90" s="138" t="s">
        <v>113</v>
      </c>
      <c r="N90" s="138" t="s">
        <v>113</v>
      </c>
      <c r="O90" s="52"/>
      <c r="P90" s="52"/>
    </row>
    <row r="91" spans="1:16" s="52" customFormat="1" ht="8.4" x14ac:dyDescent="0.15">
      <c r="A91" s="51"/>
      <c r="B91" s="174"/>
      <c r="C91" s="205" t="s">
        <v>44</v>
      </c>
      <c r="D91" s="218">
        <v>0.375</v>
      </c>
      <c r="E91" s="57"/>
      <c r="F91" s="53">
        <v>42551</v>
      </c>
      <c r="G91" s="165">
        <v>57488.18</v>
      </c>
      <c r="H91" s="165">
        <v>57488.18</v>
      </c>
      <c r="I91" s="165">
        <v>57488.18</v>
      </c>
      <c r="J91" s="138">
        <v>41.17</v>
      </c>
      <c r="K91" s="54"/>
      <c r="L91" s="190">
        <f t="shared" si="2"/>
        <v>154.53000000000003</v>
      </c>
      <c r="M91" s="138">
        <v>38.07</v>
      </c>
      <c r="N91" s="138">
        <v>75.290000000000006</v>
      </c>
      <c r="O91" s="57"/>
      <c r="P91" s="57"/>
    </row>
    <row r="92" spans="1:16" s="57" customFormat="1" ht="8.4" x14ac:dyDescent="0.15">
      <c r="A92" s="56"/>
      <c r="B92" s="174"/>
      <c r="C92" s="204" t="s">
        <v>45</v>
      </c>
      <c r="D92" s="218">
        <v>0.375</v>
      </c>
      <c r="F92" s="53">
        <v>42551</v>
      </c>
      <c r="G92" s="165">
        <v>183537.98</v>
      </c>
      <c r="H92" s="165">
        <v>183537.98</v>
      </c>
      <c r="I92" s="165">
        <v>183537.98</v>
      </c>
      <c r="J92" s="138">
        <v>195.21</v>
      </c>
      <c r="K92" s="54"/>
      <c r="L92" s="190">
        <f t="shared" si="2"/>
        <v>361.02000000000004</v>
      </c>
      <c r="M92" s="138">
        <v>74.02</v>
      </c>
      <c r="N92" s="138">
        <v>91.79</v>
      </c>
    </row>
    <row r="93" spans="1:16" s="57" customFormat="1" ht="8.4" x14ac:dyDescent="0.15">
      <c r="A93" s="56"/>
      <c r="B93" s="174"/>
      <c r="C93" s="204" t="s">
        <v>46</v>
      </c>
      <c r="D93" s="218">
        <v>0.375</v>
      </c>
      <c r="F93" s="53">
        <v>42551</v>
      </c>
      <c r="G93" s="165">
        <v>1279486.1499999999</v>
      </c>
      <c r="H93" s="165">
        <v>1279486.1499999999</v>
      </c>
      <c r="I93" s="165">
        <v>1279486.1499999999</v>
      </c>
      <c r="J93" s="138">
        <v>1175.25</v>
      </c>
      <c r="K93" s="54"/>
      <c r="L93" s="190">
        <f t="shared" si="2"/>
        <v>2869.29</v>
      </c>
      <c r="M93" s="138">
        <v>537.29999999999995</v>
      </c>
      <c r="N93" s="138">
        <v>1156.74</v>
      </c>
    </row>
    <row r="94" spans="1:16" s="57" customFormat="1" ht="8.4" x14ac:dyDescent="0.15">
      <c r="A94" s="56"/>
      <c r="B94" s="174"/>
      <c r="C94" s="204" t="s">
        <v>47</v>
      </c>
      <c r="D94" s="218">
        <v>0.375</v>
      </c>
      <c r="F94" s="53">
        <v>42551</v>
      </c>
      <c r="G94" s="165">
        <v>37724.81</v>
      </c>
      <c r="H94" s="165">
        <v>37724.81</v>
      </c>
      <c r="I94" s="165">
        <v>37724.81</v>
      </c>
      <c r="J94" s="138">
        <v>35.35</v>
      </c>
      <c r="K94" s="54"/>
      <c r="L94" s="190">
        <f t="shared" si="2"/>
        <v>89.87</v>
      </c>
      <c r="M94" s="138">
        <v>17.010000000000002</v>
      </c>
      <c r="N94" s="138">
        <v>37.51</v>
      </c>
    </row>
    <row r="95" spans="1:16" s="57" customFormat="1" ht="8.4" x14ac:dyDescent="0.15">
      <c r="A95" s="56"/>
      <c r="B95" s="179"/>
      <c r="C95" s="204" t="s">
        <v>48</v>
      </c>
      <c r="D95" s="218">
        <v>0.375</v>
      </c>
      <c r="F95" s="53">
        <v>42551</v>
      </c>
      <c r="G95" s="165">
        <v>119394.5</v>
      </c>
      <c r="H95" s="165">
        <v>119394.5</v>
      </c>
      <c r="I95" s="165">
        <v>119394.5</v>
      </c>
      <c r="J95" s="138">
        <v>112.12</v>
      </c>
      <c r="K95" s="54"/>
      <c r="L95" s="190">
        <f t="shared" si="2"/>
        <v>268.05</v>
      </c>
      <c r="M95" s="138">
        <v>44.32</v>
      </c>
      <c r="N95" s="138">
        <v>111.61</v>
      </c>
    </row>
    <row r="96" spans="1:16" s="57" customFormat="1" ht="8.4" x14ac:dyDescent="0.15">
      <c r="A96" s="56"/>
      <c r="B96" s="174"/>
      <c r="C96" s="204" t="s">
        <v>100</v>
      </c>
      <c r="D96" s="218">
        <v>0.375</v>
      </c>
      <c r="F96" s="53">
        <v>42551</v>
      </c>
      <c r="G96" s="166">
        <v>164413.1</v>
      </c>
      <c r="H96" s="166">
        <v>164413.1</v>
      </c>
      <c r="I96" s="166">
        <v>164413.1</v>
      </c>
      <c r="J96" s="138" t="s">
        <v>113</v>
      </c>
      <c r="K96" s="54"/>
      <c r="L96" s="194" t="s">
        <v>113</v>
      </c>
      <c r="M96" s="138" t="s">
        <v>113</v>
      </c>
      <c r="N96" s="138" t="s">
        <v>113</v>
      </c>
    </row>
    <row r="97" spans="1:16" s="57" customFormat="1" ht="8.25" customHeight="1" x14ac:dyDescent="0.15">
      <c r="A97" s="56"/>
      <c r="B97" s="179"/>
      <c r="C97" s="204" t="s">
        <v>91</v>
      </c>
      <c r="D97" s="218">
        <v>0.375</v>
      </c>
      <c r="F97" s="53">
        <v>42551</v>
      </c>
      <c r="G97" s="165">
        <v>1</v>
      </c>
      <c r="H97" s="165">
        <v>1</v>
      </c>
      <c r="I97" s="165">
        <v>1</v>
      </c>
      <c r="J97" s="138" t="s">
        <v>113</v>
      </c>
      <c r="K97" s="54"/>
      <c r="L97" s="194" t="s">
        <v>113</v>
      </c>
      <c r="M97" s="138" t="s">
        <v>113</v>
      </c>
      <c r="N97" s="138" t="s">
        <v>113</v>
      </c>
    </row>
    <row r="98" spans="1:16" s="57" customFormat="1" ht="8.4" x14ac:dyDescent="0.15">
      <c r="A98" s="56"/>
      <c r="B98" s="174"/>
      <c r="C98" s="204" t="s">
        <v>49</v>
      </c>
      <c r="D98" s="218">
        <v>0.375</v>
      </c>
      <c r="F98" s="53">
        <v>42551</v>
      </c>
      <c r="G98" s="165">
        <v>788328.73</v>
      </c>
      <c r="H98" s="165">
        <v>788328.73</v>
      </c>
      <c r="I98" s="165">
        <v>788328.73</v>
      </c>
      <c r="J98" s="138" t="s">
        <v>113</v>
      </c>
      <c r="K98" s="54"/>
      <c r="L98" s="194" t="s">
        <v>113</v>
      </c>
      <c r="M98" s="138" t="s">
        <v>113</v>
      </c>
      <c r="N98" s="138" t="s">
        <v>113</v>
      </c>
    </row>
    <row r="99" spans="1:16" s="57" customFormat="1" ht="8.4" x14ac:dyDescent="0.15">
      <c r="A99" s="56"/>
      <c r="B99" s="174"/>
      <c r="C99" s="204" t="s">
        <v>50</v>
      </c>
      <c r="D99" s="218">
        <v>0.375</v>
      </c>
      <c r="F99" s="53">
        <v>42551</v>
      </c>
      <c r="G99" s="165">
        <v>100348.61</v>
      </c>
      <c r="H99" s="165">
        <v>100348.61</v>
      </c>
      <c r="I99" s="165">
        <v>100348.61</v>
      </c>
      <c r="J99" s="138">
        <v>94.83</v>
      </c>
      <c r="K99" s="54"/>
      <c r="L99" s="190">
        <f t="shared" si="2"/>
        <v>229.02</v>
      </c>
      <c r="M99" s="138">
        <v>39.26</v>
      </c>
      <c r="N99" s="138">
        <v>94.93</v>
      </c>
    </row>
    <row r="100" spans="1:16" s="57" customFormat="1" ht="8.4" x14ac:dyDescent="0.15">
      <c r="A100" s="56"/>
      <c r="B100" s="174"/>
      <c r="C100" s="204" t="s">
        <v>51</v>
      </c>
      <c r="D100" s="218">
        <v>0.375</v>
      </c>
      <c r="F100" s="53">
        <v>42551</v>
      </c>
      <c r="G100" s="165">
        <v>241094.9</v>
      </c>
      <c r="H100" s="165">
        <v>241094.9</v>
      </c>
      <c r="I100" s="165">
        <v>241094.9</v>
      </c>
      <c r="J100" s="138" t="s">
        <v>113</v>
      </c>
      <c r="K100" s="54"/>
      <c r="L100" s="194" t="s">
        <v>113</v>
      </c>
      <c r="M100" s="138" t="s">
        <v>113</v>
      </c>
      <c r="N100" s="138" t="s">
        <v>113</v>
      </c>
    </row>
    <row r="101" spans="1:16" s="57" customFormat="1" ht="8.4" x14ac:dyDescent="0.15">
      <c r="A101" s="56"/>
      <c r="B101" s="174"/>
      <c r="C101" s="204" t="s">
        <v>52</v>
      </c>
      <c r="D101" s="218">
        <v>0.375</v>
      </c>
      <c r="F101" s="53">
        <v>42551</v>
      </c>
      <c r="G101" s="165">
        <v>37524.959999999999</v>
      </c>
      <c r="H101" s="165">
        <v>37524.959999999999</v>
      </c>
      <c r="I101" s="165">
        <v>37524.959999999999</v>
      </c>
      <c r="J101" s="138">
        <v>35.229999999999997</v>
      </c>
      <c r="K101" s="54"/>
      <c r="L101" s="190">
        <f t="shared" si="2"/>
        <v>86.24</v>
      </c>
      <c r="M101" s="138">
        <v>15.93</v>
      </c>
      <c r="N101" s="138">
        <v>35.08</v>
      </c>
    </row>
    <row r="102" spans="1:16" s="57" customFormat="1" ht="8.4" x14ac:dyDescent="0.15">
      <c r="A102" s="56"/>
      <c r="B102" s="174"/>
      <c r="C102" s="204" t="s">
        <v>53</v>
      </c>
      <c r="D102" s="218">
        <v>0.375</v>
      </c>
      <c r="E102" s="52"/>
      <c r="F102" s="53">
        <v>42551</v>
      </c>
      <c r="G102" s="165">
        <v>364685.75</v>
      </c>
      <c r="H102" s="165">
        <v>364685.75</v>
      </c>
      <c r="I102" s="165">
        <v>364685.75</v>
      </c>
      <c r="J102" s="138">
        <v>342.45</v>
      </c>
      <c r="K102" s="55"/>
      <c r="L102" s="190">
        <f t="shared" si="2"/>
        <v>838.37999999999988</v>
      </c>
      <c r="M102" s="138">
        <v>154.97</v>
      </c>
      <c r="N102" s="138">
        <v>340.96</v>
      </c>
      <c r="O102" s="52"/>
      <c r="P102" s="52"/>
    </row>
    <row r="103" spans="1:16" s="52" customFormat="1" ht="8.4" x14ac:dyDescent="0.15">
      <c r="A103" s="51"/>
      <c r="B103" s="174"/>
      <c r="C103" s="204" t="s">
        <v>54</v>
      </c>
      <c r="D103" s="218">
        <v>0.375</v>
      </c>
      <c r="E103" s="57"/>
      <c r="F103" s="53">
        <v>42551</v>
      </c>
      <c r="G103" s="165">
        <v>1431.52</v>
      </c>
      <c r="H103" s="165">
        <v>1431.52</v>
      </c>
      <c r="I103" s="165">
        <v>1431.52</v>
      </c>
      <c r="J103" s="138" t="s">
        <v>113</v>
      </c>
      <c r="K103" s="54"/>
      <c r="L103" s="194" t="s">
        <v>113</v>
      </c>
      <c r="M103" s="138" t="s">
        <v>113</v>
      </c>
      <c r="N103" s="138" t="s">
        <v>113</v>
      </c>
      <c r="O103" s="57"/>
      <c r="P103" s="57"/>
    </row>
    <row r="104" spans="1:16" s="57" customFormat="1" ht="8.4" customHeight="1" x14ac:dyDescent="0.15">
      <c r="A104" s="56"/>
      <c r="B104" s="174"/>
      <c r="C104" s="204" t="s">
        <v>55</v>
      </c>
      <c r="D104" s="218">
        <v>0.375</v>
      </c>
      <c r="E104" s="52"/>
      <c r="F104" s="53">
        <v>42551</v>
      </c>
      <c r="G104" s="165">
        <v>469049.82</v>
      </c>
      <c r="H104" s="165">
        <v>469049.82</v>
      </c>
      <c r="I104" s="165">
        <v>469049.82</v>
      </c>
      <c r="J104" s="138">
        <v>307.85000000000002</v>
      </c>
      <c r="K104" s="55"/>
      <c r="L104" s="190">
        <f t="shared" si="2"/>
        <v>1000.1000000000001</v>
      </c>
      <c r="M104" s="138">
        <v>414.54</v>
      </c>
      <c r="N104" s="138">
        <v>277.70999999999998</v>
      </c>
      <c r="O104" s="52"/>
      <c r="P104" s="52"/>
    </row>
    <row r="105" spans="1:16" s="52" customFormat="1" ht="9.6" customHeight="1" x14ac:dyDescent="0.25">
      <c r="A105" s="51"/>
      <c r="B105" s="174"/>
      <c r="C105" s="204" t="s">
        <v>56</v>
      </c>
      <c r="D105" s="218">
        <v>0.375</v>
      </c>
      <c r="E105" s="57"/>
      <c r="F105" s="53">
        <v>42551</v>
      </c>
      <c r="G105" s="54">
        <v>52000.44</v>
      </c>
      <c r="H105" s="54">
        <v>52000.44</v>
      </c>
      <c r="I105" s="54">
        <v>52000.44</v>
      </c>
      <c r="J105" s="138">
        <v>55.89</v>
      </c>
      <c r="K105" s="60"/>
      <c r="L105" s="190">
        <f t="shared" si="2"/>
        <v>139.13999999999999</v>
      </c>
      <c r="M105" s="138">
        <v>26.09</v>
      </c>
      <c r="N105" s="138">
        <v>57.16</v>
      </c>
      <c r="O105"/>
      <c r="P105"/>
    </row>
    <row r="106" spans="1:16" ht="13.8" thickBot="1" x14ac:dyDescent="0.3">
      <c r="A106" s="56"/>
      <c r="C106" s="206"/>
      <c r="D106" s="218"/>
      <c r="E106" s="57"/>
      <c r="F106" s="53"/>
      <c r="G106" s="163">
        <f>SUM(G85:G105)</f>
        <v>7598425.9099999992</v>
      </c>
      <c r="H106" s="163">
        <f>SUM(H85:H105)</f>
        <v>7598425.9099999992</v>
      </c>
      <c r="I106" s="163">
        <f>SUM(I85:I105)</f>
        <v>7598425.9099999992</v>
      </c>
      <c r="J106" s="139">
        <f>SUM(J85:J105)</f>
        <v>4336.8</v>
      </c>
      <c r="K106" s="97"/>
      <c r="L106" s="211">
        <f t="shared" si="2"/>
        <v>11416.74</v>
      </c>
      <c r="M106" s="139">
        <f>SUM(M85:M105)</f>
        <v>2527.33</v>
      </c>
      <c r="N106" s="139">
        <f>SUM(N85:N105)</f>
        <v>4552.6099999999997</v>
      </c>
    </row>
    <row r="107" spans="1:16" x14ac:dyDescent="0.25">
      <c r="A107" s="56"/>
      <c r="C107" s="206"/>
      <c r="D107" s="218"/>
      <c r="E107" s="57"/>
      <c r="F107" s="53"/>
      <c r="G107" s="58"/>
      <c r="H107" s="58"/>
      <c r="I107" s="156"/>
      <c r="J107" s="138"/>
      <c r="K107" s="54"/>
      <c r="L107" s="213"/>
      <c r="M107" s="138"/>
      <c r="N107" s="138"/>
    </row>
    <row r="108" spans="1:16" ht="13.8" thickBot="1" x14ac:dyDescent="0.3">
      <c r="A108" s="56"/>
      <c r="C108" s="207"/>
      <c r="D108" s="225"/>
      <c r="E108" s="130"/>
      <c r="F108" s="132"/>
      <c r="G108" s="242">
        <v>50165788.439999998</v>
      </c>
      <c r="H108" s="243">
        <v>50254572.43</v>
      </c>
      <c r="I108" s="243">
        <v>50224881.479999997</v>
      </c>
      <c r="J108" s="246">
        <v>74470.06</v>
      </c>
      <c r="K108" s="244"/>
      <c r="L108" s="245">
        <f>SUM(J108+M108+N108)</f>
        <v>184297.46</v>
      </c>
      <c r="M108" s="246">
        <v>31269.4</v>
      </c>
      <c r="N108" s="246">
        <v>78558</v>
      </c>
    </row>
    <row r="109" spans="1:16" ht="13.8" thickTop="1" x14ac:dyDescent="0.25">
      <c r="A109" s="130" t="s">
        <v>57</v>
      </c>
      <c r="D109" s="218"/>
      <c r="F109" s="59"/>
      <c r="L109" s="189"/>
      <c r="N109" s="137"/>
    </row>
    <row r="110" spans="1:16" x14ac:dyDescent="0.25">
      <c r="C110" s="199"/>
      <c r="D110" s="214"/>
      <c r="E110" s="91"/>
      <c r="F110" s="90"/>
      <c r="G110" s="30"/>
      <c r="H110" s="30"/>
      <c r="I110" s="28"/>
      <c r="K110" s="31"/>
      <c r="L110" s="192"/>
    </row>
    <row r="111" spans="1:16" x14ac:dyDescent="0.25">
      <c r="A111" s="42"/>
    </row>
    <row r="112" spans="1:16" x14ac:dyDescent="0.25">
      <c r="C112" s="204"/>
      <c r="D112" s="218"/>
      <c r="E112" s="57"/>
      <c r="F112" s="53"/>
      <c r="G112" s="94"/>
      <c r="H112" s="94"/>
      <c r="I112" s="93"/>
      <c r="J112" s="138"/>
      <c r="M112" s="138"/>
    </row>
    <row r="113" spans="1:13" x14ac:dyDescent="0.25">
      <c r="A113" s="56"/>
      <c r="C113" s="204"/>
      <c r="D113" s="218"/>
      <c r="E113" s="57"/>
      <c r="F113" s="53"/>
      <c r="G113" s="94"/>
      <c r="H113" s="94"/>
      <c r="I113" s="93"/>
      <c r="J113" s="138"/>
      <c r="M113" s="138"/>
    </row>
    <row r="114" spans="1:13" x14ac:dyDescent="0.25">
      <c r="A114" s="56"/>
      <c r="C114" s="204"/>
      <c r="D114" s="218"/>
      <c r="E114" s="57"/>
      <c r="F114" s="53"/>
      <c r="G114" s="94"/>
      <c r="H114" s="94"/>
      <c r="I114" s="93"/>
      <c r="J114" s="138"/>
      <c r="M114" s="138"/>
    </row>
    <row r="115" spans="1:13" x14ac:dyDescent="0.25">
      <c r="A115" s="56"/>
      <c r="C115" s="204"/>
      <c r="D115" s="218"/>
      <c r="J115" s="138"/>
      <c r="M115" s="138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38" max="16383" man="1"/>
  </rowBreaks>
  <cellWatches>
    <cellWatch r="C60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topLeftCell="A61" zoomScaleNormal="100" workbookViewId="0">
      <selection activeCell="C102" sqref="C102"/>
    </sheetView>
  </sheetViews>
  <sheetFormatPr defaultColWidth="9.109375" defaultRowHeight="13.2" outlineLevelRow="1" x14ac:dyDescent="0.25"/>
  <cols>
    <col min="1" max="1" width="21.6640625" style="61" customWidth="1"/>
    <col min="2" max="2" width="15" style="61" customWidth="1"/>
    <col min="3" max="3" width="11.5546875" style="64" customWidth="1"/>
    <col min="4" max="4" width="11.5546875" style="98" customWidth="1"/>
    <col min="5" max="5" width="2.33203125" style="61" customWidth="1"/>
    <col min="6" max="6" width="15.109375" style="22" bestFit="1" customWidth="1"/>
    <col min="7" max="7" width="8.109375" style="62" customWidth="1"/>
    <col min="8" max="8" width="15" style="22" customWidth="1"/>
    <col min="9" max="9" width="1.5546875" style="65" customWidth="1"/>
    <col min="10" max="10" width="15.5546875" style="22" customWidth="1"/>
    <col min="11" max="11" width="9.44140625" style="62" bestFit="1" customWidth="1"/>
    <col min="12" max="12" width="17.5546875" style="22" customWidth="1"/>
    <col min="13" max="13" width="1.44140625" style="22" customWidth="1"/>
    <col min="14" max="14" width="16.33203125" style="127" customWidth="1"/>
    <col min="15" max="16384" width="9.109375" style="86"/>
  </cols>
  <sheetData>
    <row r="1" spans="1:256" x14ac:dyDescent="0.25">
      <c r="A1"/>
      <c r="B1" s="63"/>
      <c r="I1" s="125"/>
      <c r="M1" s="123"/>
    </row>
    <row r="2" spans="1:256" s="107" customFormat="1" x14ac:dyDescent="0.25">
      <c r="B2" s="111"/>
      <c r="C2" s="106"/>
      <c r="D2" s="105"/>
      <c r="E2" s="105"/>
      <c r="F2" s="73"/>
      <c r="G2" s="114">
        <v>42430</v>
      </c>
      <c r="H2" s="73"/>
      <c r="I2" s="120"/>
      <c r="J2" s="73"/>
      <c r="K2" s="114">
        <v>42522</v>
      </c>
      <c r="L2" s="73"/>
      <c r="M2" s="120"/>
      <c r="N2" s="127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</row>
    <row r="3" spans="1:256" s="107" customFormat="1" x14ac:dyDescent="0.25">
      <c r="A3" s="105"/>
      <c r="B3" s="105"/>
      <c r="C3" s="106"/>
      <c r="D3" s="105"/>
      <c r="E3" s="105"/>
      <c r="F3" s="73"/>
      <c r="G3" s="108"/>
      <c r="H3" s="73"/>
      <c r="I3" s="120"/>
      <c r="J3" s="73"/>
      <c r="K3" s="108"/>
      <c r="L3" s="73"/>
      <c r="M3" s="120"/>
      <c r="N3" s="127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spans="1:256" s="107" customFormat="1" x14ac:dyDescent="0.25">
      <c r="A4" s="105" t="s">
        <v>58</v>
      </c>
      <c r="B4" s="112" t="s">
        <v>20</v>
      </c>
      <c r="C4" s="106" t="s">
        <v>21</v>
      </c>
      <c r="D4" s="105" t="s">
        <v>59</v>
      </c>
      <c r="E4" s="105"/>
      <c r="F4" s="73" t="s">
        <v>60</v>
      </c>
      <c r="G4" s="108" t="s">
        <v>61</v>
      </c>
      <c r="H4" s="73"/>
      <c r="I4" s="120"/>
      <c r="J4" s="73" t="s">
        <v>60</v>
      </c>
      <c r="K4" s="108" t="s">
        <v>61</v>
      </c>
      <c r="L4" s="73"/>
      <c r="M4" s="120"/>
      <c r="N4" s="127" t="s">
        <v>62</v>
      </c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</row>
    <row r="5" spans="1:256" s="107" customFormat="1" ht="13.5" customHeight="1" x14ac:dyDescent="0.25">
      <c r="A5" s="105"/>
      <c r="B5" s="112" t="s">
        <v>28</v>
      </c>
      <c r="C5" s="106" t="s">
        <v>29</v>
      </c>
      <c r="D5" s="105" t="s">
        <v>63</v>
      </c>
      <c r="E5" s="105"/>
      <c r="F5" s="73" t="s">
        <v>64</v>
      </c>
      <c r="G5" s="108" t="s">
        <v>65</v>
      </c>
      <c r="H5" s="73" t="s">
        <v>66</v>
      </c>
      <c r="I5" s="120"/>
      <c r="J5" s="73" t="s">
        <v>64</v>
      </c>
      <c r="K5" s="108" t="s">
        <v>65</v>
      </c>
      <c r="L5" s="73" t="s">
        <v>66</v>
      </c>
      <c r="M5" s="120"/>
      <c r="N5" s="127" t="s">
        <v>18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</row>
    <row r="6" spans="1:256" s="107" customFormat="1" ht="5.25" customHeight="1" x14ac:dyDescent="0.25">
      <c r="A6" s="117"/>
      <c r="B6" s="118"/>
      <c r="C6" s="119"/>
      <c r="D6" s="117"/>
      <c r="E6" s="117"/>
      <c r="F6" s="120"/>
      <c r="G6" s="126"/>
      <c r="H6" s="120"/>
      <c r="I6" s="120"/>
      <c r="J6" s="120"/>
      <c r="K6" s="126"/>
      <c r="L6" s="120"/>
      <c r="M6" s="120"/>
      <c r="N6" s="128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</row>
    <row r="7" spans="1:256" s="14" customFormat="1" outlineLevel="1" x14ac:dyDescent="0.25">
      <c r="A7" s="43" t="s">
        <v>36</v>
      </c>
      <c r="B7" s="43" t="s">
        <v>115</v>
      </c>
      <c r="C7" s="82"/>
      <c r="D7" s="99">
        <v>42551</v>
      </c>
      <c r="E7" s="66"/>
      <c r="F7" s="22">
        <v>25790872.41</v>
      </c>
      <c r="G7" s="170">
        <v>100</v>
      </c>
      <c r="H7" s="22">
        <v>25790872.41</v>
      </c>
      <c r="I7" s="125" t="s">
        <v>68</v>
      </c>
      <c r="J7" s="22">
        <v>9853918.3100000005</v>
      </c>
      <c r="K7" s="170">
        <f>+L7/J7</f>
        <v>1</v>
      </c>
      <c r="L7" s="22">
        <v>9853918.3100000005</v>
      </c>
      <c r="M7" s="123"/>
      <c r="N7" s="127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pans="1:256" s="14" customFormat="1" outlineLevel="1" x14ac:dyDescent="0.25">
      <c r="A8" s="43"/>
      <c r="B8" s="43" t="s">
        <v>67</v>
      </c>
      <c r="C8" s="82"/>
      <c r="D8" s="99">
        <v>42551</v>
      </c>
      <c r="E8" s="66"/>
      <c r="F8" s="22">
        <v>800</v>
      </c>
      <c r="G8" s="171">
        <v>100</v>
      </c>
      <c r="H8" s="22">
        <v>800</v>
      </c>
      <c r="I8" s="125" t="s">
        <v>68</v>
      </c>
      <c r="J8" s="22">
        <v>800</v>
      </c>
      <c r="K8" s="170">
        <f t="shared" ref="K8:K13" si="0">+L8/J8</f>
        <v>1</v>
      </c>
      <c r="L8" s="22">
        <v>800</v>
      </c>
      <c r="M8" s="123"/>
      <c r="N8" s="127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pans="1:256" s="14" customFormat="1" outlineLevel="1" x14ac:dyDescent="0.25">
      <c r="A9" s="43"/>
      <c r="B9" s="43" t="s">
        <v>243</v>
      </c>
      <c r="C9" s="82"/>
      <c r="D9" s="99">
        <v>42551</v>
      </c>
      <c r="E9" s="66"/>
      <c r="F9" s="22">
        <v>0</v>
      </c>
      <c r="G9" s="171"/>
      <c r="H9" s="22">
        <v>0</v>
      </c>
      <c r="I9" s="125" t="s">
        <v>68</v>
      </c>
      <c r="J9" s="22">
        <v>7000000</v>
      </c>
      <c r="K9" s="170">
        <f t="shared" si="0"/>
        <v>1</v>
      </c>
      <c r="L9" s="22">
        <v>7000000</v>
      </c>
      <c r="M9" s="123"/>
      <c r="N9" s="127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pans="1:256" s="14" customFormat="1" outlineLevel="1" x14ac:dyDescent="0.25">
      <c r="A10" s="43"/>
      <c r="B10" s="43" t="s">
        <v>244</v>
      </c>
      <c r="C10" s="82"/>
      <c r="D10" s="99">
        <v>42551</v>
      </c>
      <c r="E10" s="66"/>
      <c r="F10" s="22">
        <v>0</v>
      </c>
      <c r="G10" s="171"/>
      <c r="H10" s="22">
        <v>0</v>
      </c>
      <c r="I10" s="125" t="s">
        <v>68</v>
      </c>
      <c r="J10" s="22">
        <v>3002404.65</v>
      </c>
      <c r="K10" s="170">
        <f t="shared" si="0"/>
        <v>1</v>
      </c>
      <c r="L10" s="22">
        <v>3002404.65</v>
      </c>
      <c r="M10" s="123"/>
      <c r="N10" s="127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pans="1:256" s="14" customFormat="1" ht="12" customHeight="1" outlineLevel="1" x14ac:dyDescent="0.25">
      <c r="A11" s="43"/>
      <c r="B11" s="67" t="s">
        <v>133</v>
      </c>
      <c r="C11" s="92" t="s">
        <v>131</v>
      </c>
      <c r="D11" s="68">
        <v>42531</v>
      </c>
      <c r="E11" s="66"/>
      <c r="F11" s="22">
        <v>248000</v>
      </c>
      <c r="G11" s="171">
        <v>100</v>
      </c>
      <c r="H11" s="22">
        <v>248000</v>
      </c>
      <c r="I11" s="125" t="s">
        <v>68</v>
      </c>
      <c r="J11" s="22">
        <v>0</v>
      </c>
      <c r="K11" s="170"/>
      <c r="L11" s="22">
        <v>0</v>
      </c>
      <c r="M11" s="123"/>
      <c r="N11" s="127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pans="1:256" s="14" customFormat="1" ht="12" customHeight="1" outlineLevel="1" x14ac:dyDescent="0.25">
      <c r="A12" s="43"/>
      <c r="B12" s="67" t="s">
        <v>134</v>
      </c>
      <c r="C12" s="92" t="s">
        <v>125</v>
      </c>
      <c r="D12" s="68">
        <v>42611</v>
      </c>
      <c r="E12" s="66"/>
      <c r="F12" s="22">
        <v>248000</v>
      </c>
      <c r="G12" s="171">
        <v>99.998000000000005</v>
      </c>
      <c r="H12" s="22">
        <v>247950.4</v>
      </c>
      <c r="I12" s="125" t="s">
        <v>68</v>
      </c>
      <c r="J12" s="22">
        <v>248000</v>
      </c>
      <c r="K12" s="170">
        <f t="shared" si="0"/>
        <v>0.99990000000000001</v>
      </c>
      <c r="L12" s="22">
        <v>247975.2</v>
      </c>
      <c r="M12" s="123"/>
      <c r="N12" s="127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pans="1:256" s="14" customFormat="1" ht="12" customHeight="1" outlineLevel="1" x14ac:dyDescent="0.25">
      <c r="A13" s="43"/>
      <c r="B13" s="67" t="s">
        <v>135</v>
      </c>
      <c r="C13" s="92" t="s">
        <v>132</v>
      </c>
      <c r="D13" s="68">
        <v>42626</v>
      </c>
      <c r="E13" s="66"/>
      <c r="F13" s="22">
        <v>248000</v>
      </c>
      <c r="G13" s="171">
        <v>100</v>
      </c>
      <c r="H13" s="22">
        <v>248000</v>
      </c>
      <c r="I13" s="125" t="s">
        <v>68</v>
      </c>
      <c r="J13" s="22">
        <v>248000</v>
      </c>
      <c r="K13" s="170">
        <f t="shared" si="0"/>
        <v>1</v>
      </c>
      <c r="L13" s="22">
        <v>248000</v>
      </c>
      <c r="M13" s="123"/>
      <c r="N13" s="127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pans="1:256" s="14" customFormat="1" ht="13.8" customHeight="1" outlineLevel="1" x14ac:dyDescent="0.25">
      <c r="A14" s="43"/>
      <c r="B14" s="43" t="s">
        <v>185</v>
      </c>
      <c r="C14" s="82" t="s">
        <v>159</v>
      </c>
      <c r="D14" s="99">
        <v>42646</v>
      </c>
      <c r="E14" s="66"/>
      <c r="F14" s="22">
        <v>2500000</v>
      </c>
      <c r="G14" s="171">
        <v>99.563999999999993</v>
      </c>
      <c r="H14" s="22">
        <v>2489098.33</v>
      </c>
      <c r="I14" s="125" t="s">
        <v>68</v>
      </c>
      <c r="J14" s="22">
        <v>2500000</v>
      </c>
      <c r="K14" s="171">
        <f>L14/J14</f>
        <v>0.99833749999999999</v>
      </c>
      <c r="L14" s="22">
        <v>2495843.75</v>
      </c>
      <c r="M14" s="123"/>
      <c r="N14" s="127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pans="1:256" s="14" customFormat="1" ht="12" customHeight="1" outlineLevel="1" x14ac:dyDescent="0.25">
      <c r="A15" s="43"/>
      <c r="B15" s="67" t="s">
        <v>137</v>
      </c>
      <c r="C15" s="92" t="s">
        <v>128</v>
      </c>
      <c r="D15" s="68">
        <v>42765</v>
      </c>
      <c r="E15" s="66"/>
      <c r="F15" s="22">
        <v>248000</v>
      </c>
      <c r="G15" s="171">
        <v>100.261</v>
      </c>
      <c r="H15" s="22">
        <v>248646.78</v>
      </c>
      <c r="I15" s="125" t="s">
        <v>68</v>
      </c>
      <c r="J15" s="22">
        <v>248000</v>
      </c>
      <c r="K15" s="171">
        <f t="shared" ref="K15:K76" si="1">L15/J15</f>
        <v>1.0025460080645161</v>
      </c>
      <c r="L15" s="22">
        <v>248631.41</v>
      </c>
      <c r="M15" s="123"/>
      <c r="N15" s="127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pans="1:256" s="14" customFormat="1" ht="12" customHeight="1" outlineLevel="1" x14ac:dyDescent="0.25">
      <c r="A16" s="43"/>
      <c r="B16" s="67" t="s">
        <v>146</v>
      </c>
      <c r="C16" s="92" t="s">
        <v>138</v>
      </c>
      <c r="D16" s="68">
        <v>39128</v>
      </c>
      <c r="E16" s="66"/>
      <c r="F16" s="22">
        <v>1000000</v>
      </c>
      <c r="G16" s="171">
        <v>100.247</v>
      </c>
      <c r="H16" s="22">
        <v>1002470</v>
      </c>
      <c r="I16" s="125" t="s">
        <v>68</v>
      </c>
      <c r="J16" s="22">
        <v>1000000</v>
      </c>
      <c r="K16" s="171">
        <f t="shared" si="1"/>
        <v>1.0021</v>
      </c>
      <c r="L16" s="22">
        <v>1002100</v>
      </c>
      <c r="M16" s="123"/>
      <c r="N16" s="127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pans="1:256" s="14" customFormat="1" outlineLevel="1" x14ac:dyDescent="0.25">
      <c r="A17" s="43"/>
      <c r="B17" s="43" t="s">
        <v>186</v>
      </c>
      <c r="C17" s="82" t="s">
        <v>160</v>
      </c>
      <c r="D17" s="99">
        <v>42856</v>
      </c>
      <c r="E17" s="66"/>
      <c r="F17" s="22">
        <v>2000000</v>
      </c>
      <c r="G17" s="171">
        <v>103.179</v>
      </c>
      <c r="H17" s="22">
        <v>2063580</v>
      </c>
      <c r="I17" s="125" t="s">
        <v>68</v>
      </c>
      <c r="J17" s="22">
        <v>2000000</v>
      </c>
      <c r="K17" s="171">
        <f t="shared" si="1"/>
        <v>1.02488</v>
      </c>
      <c r="L17" s="22">
        <v>2049760</v>
      </c>
      <c r="M17" s="123"/>
      <c r="N17" s="127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pans="1:256" s="14" customFormat="1" ht="12" customHeight="1" outlineLevel="1" x14ac:dyDescent="0.25">
      <c r="A18" s="43"/>
      <c r="B18" s="67" t="s">
        <v>147</v>
      </c>
      <c r="C18" s="92" t="s">
        <v>139</v>
      </c>
      <c r="D18" s="68">
        <v>42933</v>
      </c>
      <c r="E18" s="66"/>
      <c r="F18" s="22">
        <v>248000</v>
      </c>
      <c r="G18" s="171">
        <v>100.131</v>
      </c>
      <c r="H18" s="22">
        <v>248324.14</v>
      </c>
      <c r="I18" s="125" t="s">
        <v>68</v>
      </c>
      <c r="J18" s="22">
        <v>248000</v>
      </c>
      <c r="K18" s="171">
        <f t="shared" si="1"/>
        <v>1.0024229838709677</v>
      </c>
      <c r="L18" s="22">
        <v>248600.9</v>
      </c>
      <c r="M18" s="123"/>
      <c r="N18" s="127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pans="1:256" s="14" customFormat="1" ht="12" customHeight="1" outlineLevel="1" x14ac:dyDescent="0.25">
      <c r="A19" s="43"/>
      <c r="B19" s="67" t="s">
        <v>148</v>
      </c>
      <c r="C19" s="92" t="s">
        <v>140</v>
      </c>
      <c r="D19" s="68">
        <v>42940</v>
      </c>
      <c r="E19" s="66"/>
      <c r="F19" s="22">
        <v>248000</v>
      </c>
      <c r="G19" s="171">
        <v>100.13</v>
      </c>
      <c r="H19" s="22">
        <v>248296.86</v>
      </c>
      <c r="I19" s="125" t="s">
        <v>68</v>
      </c>
      <c r="J19" s="22">
        <v>248000</v>
      </c>
      <c r="K19" s="171">
        <f t="shared" si="1"/>
        <v>1.0024029838709678</v>
      </c>
      <c r="L19" s="22">
        <v>248595.94</v>
      </c>
      <c r="M19" s="123"/>
      <c r="N19" s="127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pans="1:256" s="14" customFormat="1" ht="12" customHeight="1" outlineLevel="1" x14ac:dyDescent="0.25">
      <c r="A20" s="43"/>
      <c r="B20" s="67" t="s">
        <v>149</v>
      </c>
      <c r="C20" s="92" t="s">
        <v>141</v>
      </c>
      <c r="D20" s="68">
        <v>42947</v>
      </c>
      <c r="E20" s="66"/>
      <c r="F20" s="22">
        <v>248000</v>
      </c>
      <c r="G20" s="171">
        <v>100.227</v>
      </c>
      <c r="H20" s="22">
        <v>248561.97</v>
      </c>
      <c r="I20" s="125" t="s">
        <v>68</v>
      </c>
      <c r="J20" s="22">
        <v>248000</v>
      </c>
      <c r="K20" s="171">
        <f t="shared" si="1"/>
        <v>1.0033400000000001</v>
      </c>
      <c r="L20" s="22">
        <v>248828.32</v>
      </c>
      <c r="M20" s="123"/>
      <c r="N20" s="127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pans="1:256" s="14" customFormat="1" ht="12" customHeight="1" outlineLevel="1" x14ac:dyDescent="0.25">
      <c r="A21" s="43"/>
      <c r="B21" s="67" t="s">
        <v>150</v>
      </c>
      <c r="C21" s="92" t="s">
        <v>142</v>
      </c>
      <c r="D21" s="68">
        <v>42954</v>
      </c>
      <c r="E21" s="66"/>
      <c r="F21" s="22">
        <v>248000</v>
      </c>
      <c r="G21" s="171">
        <v>100.217</v>
      </c>
      <c r="H21" s="22">
        <v>248538.66</v>
      </c>
      <c r="I21" s="125" t="s">
        <v>68</v>
      </c>
      <c r="J21" s="22">
        <v>248000</v>
      </c>
      <c r="K21" s="171">
        <f t="shared" si="1"/>
        <v>1.0033379838709677</v>
      </c>
      <c r="L21" s="22">
        <v>248827.82</v>
      </c>
      <c r="M21" s="123"/>
      <c r="N21" s="127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spans="1:256" s="14" customFormat="1" ht="12" customHeight="1" outlineLevel="1" x14ac:dyDescent="0.25">
      <c r="A22" s="43"/>
      <c r="B22" s="67" t="s">
        <v>157</v>
      </c>
      <c r="C22" s="92" t="s">
        <v>155</v>
      </c>
      <c r="D22" s="68">
        <v>42962</v>
      </c>
      <c r="E22" s="66"/>
      <c r="F22" s="22">
        <v>535090</v>
      </c>
      <c r="G22" s="171">
        <v>99.423000000000002</v>
      </c>
      <c r="H22" s="22">
        <v>532015</v>
      </c>
      <c r="I22" s="125" t="s">
        <v>68</v>
      </c>
      <c r="J22" s="22">
        <v>535090</v>
      </c>
      <c r="K22" s="171">
        <f t="shared" si="1"/>
        <v>0.98435777158982596</v>
      </c>
      <c r="L22" s="22">
        <v>526720</v>
      </c>
      <c r="M22" s="123"/>
      <c r="N22" s="127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spans="1:256" s="14" customFormat="1" ht="12" customHeight="1" outlineLevel="1" x14ac:dyDescent="0.25">
      <c r="A23" s="43"/>
      <c r="B23" s="67" t="s">
        <v>151</v>
      </c>
      <c r="C23" s="92" t="s">
        <v>152</v>
      </c>
      <c r="D23" s="68">
        <v>42968</v>
      </c>
      <c r="E23" s="66"/>
      <c r="F23" s="22">
        <v>248000</v>
      </c>
      <c r="G23" s="171">
        <v>100.143</v>
      </c>
      <c r="H23" s="22">
        <v>248354.64</v>
      </c>
      <c r="I23" s="125" t="s">
        <v>68</v>
      </c>
      <c r="J23" s="22">
        <v>248000</v>
      </c>
      <c r="K23" s="171">
        <f t="shared" si="1"/>
        <v>1.0028810080645161</v>
      </c>
      <c r="L23" s="22">
        <v>248714.49</v>
      </c>
      <c r="M23" s="123"/>
      <c r="N23" s="127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  <row r="24" spans="1:256" s="14" customFormat="1" ht="12" customHeight="1" outlineLevel="1" x14ac:dyDescent="0.25">
      <c r="A24" s="43"/>
      <c r="B24" s="67" t="s">
        <v>153</v>
      </c>
      <c r="C24" s="92" t="s">
        <v>145</v>
      </c>
      <c r="D24" s="68">
        <v>42949</v>
      </c>
      <c r="E24" s="66"/>
      <c r="F24" s="22">
        <v>248000</v>
      </c>
      <c r="G24" s="171">
        <v>100.367</v>
      </c>
      <c r="H24" s="22">
        <v>248909.66</v>
      </c>
      <c r="I24" s="125" t="s">
        <v>68</v>
      </c>
      <c r="J24" s="22">
        <v>248000</v>
      </c>
      <c r="K24" s="171">
        <f t="shared" si="1"/>
        <v>1.0048029838709678</v>
      </c>
      <c r="L24" s="22">
        <v>249191.14</v>
      </c>
      <c r="M24" s="123"/>
      <c r="N24" s="127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</row>
    <row r="25" spans="1:256" s="14" customFormat="1" outlineLevel="1" x14ac:dyDescent="0.25">
      <c r="A25" s="43"/>
      <c r="B25" s="43" t="s">
        <v>187</v>
      </c>
      <c r="C25" s="82" t="s">
        <v>161</v>
      </c>
      <c r="D25" s="99">
        <v>42979</v>
      </c>
      <c r="E25" s="66"/>
      <c r="F25" s="22">
        <v>402980</v>
      </c>
      <c r="G25" s="171">
        <v>99.86</v>
      </c>
      <c r="H25" s="22">
        <v>402416</v>
      </c>
      <c r="I25" s="125" t="s">
        <v>68</v>
      </c>
      <c r="J25" s="22">
        <v>402980</v>
      </c>
      <c r="K25" s="171">
        <f t="shared" si="1"/>
        <v>0.99764752593180805</v>
      </c>
      <c r="L25" s="22">
        <v>402032</v>
      </c>
      <c r="M25" s="123"/>
      <c r="N25" s="127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</row>
    <row r="26" spans="1:256" s="14" customFormat="1" outlineLevel="1" x14ac:dyDescent="0.25">
      <c r="A26" s="43"/>
      <c r="B26" s="43" t="s">
        <v>188</v>
      </c>
      <c r="C26" s="82" t="s">
        <v>162</v>
      </c>
      <c r="D26" s="99">
        <v>43024</v>
      </c>
      <c r="E26" s="66"/>
      <c r="F26" s="22">
        <v>248000</v>
      </c>
      <c r="G26" s="171">
        <v>100.268</v>
      </c>
      <c r="H26" s="22">
        <v>248663.9</v>
      </c>
      <c r="I26" s="125" t="s">
        <v>68</v>
      </c>
      <c r="J26" s="22">
        <v>248000</v>
      </c>
      <c r="K26" s="171">
        <f t="shared" si="1"/>
        <v>1.0044629838709678</v>
      </c>
      <c r="L26" s="22">
        <v>249106.82</v>
      </c>
      <c r="M26" s="123"/>
      <c r="N26" s="127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</row>
    <row r="27" spans="1:256" s="14" customFormat="1" outlineLevel="1" x14ac:dyDescent="0.25">
      <c r="A27" s="43"/>
      <c r="B27" s="43" t="s">
        <v>156</v>
      </c>
      <c r="C27" s="82" t="s">
        <v>163</v>
      </c>
      <c r="D27" s="99">
        <v>43045</v>
      </c>
      <c r="E27" s="66"/>
      <c r="F27" s="22">
        <v>248000</v>
      </c>
      <c r="G27" s="171">
        <v>100.25</v>
      </c>
      <c r="H27" s="22">
        <v>248620</v>
      </c>
      <c r="I27" s="125" t="s">
        <v>68</v>
      </c>
      <c r="J27" s="22">
        <v>248000</v>
      </c>
      <c r="K27" s="171">
        <f t="shared" si="1"/>
        <v>1.004435</v>
      </c>
      <c r="L27" s="22">
        <v>249099.88</v>
      </c>
      <c r="M27" s="123"/>
      <c r="N27" s="127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</row>
    <row r="28" spans="1:256" s="14" customFormat="1" outlineLevel="1" x14ac:dyDescent="0.25">
      <c r="A28" s="43"/>
      <c r="B28" s="43" t="s">
        <v>189</v>
      </c>
      <c r="C28" s="82" t="s">
        <v>164</v>
      </c>
      <c r="D28" s="99">
        <v>43045</v>
      </c>
      <c r="E28" s="66"/>
      <c r="F28" s="22">
        <v>248000</v>
      </c>
      <c r="G28" s="171">
        <v>100.25</v>
      </c>
      <c r="H28" s="22">
        <v>248620.5</v>
      </c>
      <c r="I28" s="125" t="s">
        <v>68</v>
      </c>
      <c r="J28" s="22">
        <v>248000</v>
      </c>
      <c r="K28" s="171">
        <f t="shared" si="1"/>
        <v>1.0044329838709678</v>
      </c>
      <c r="L28" s="22">
        <v>249099.38</v>
      </c>
      <c r="M28" s="123"/>
      <c r="N28" s="127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</row>
    <row r="29" spans="1:256" s="14" customFormat="1" outlineLevel="1" x14ac:dyDescent="0.25">
      <c r="A29" s="43"/>
      <c r="B29" s="43" t="s">
        <v>136</v>
      </c>
      <c r="C29" s="82" t="s">
        <v>165</v>
      </c>
      <c r="D29" s="99">
        <v>43045</v>
      </c>
      <c r="E29" s="66"/>
      <c r="F29" s="22">
        <v>248000</v>
      </c>
      <c r="G29" s="171">
        <v>100.25</v>
      </c>
      <c r="H29" s="22">
        <v>248620</v>
      </c>
      <c r="I29" s="125" t="s">
        <v>68</v>
      </c>
      <c r="J29" s="22">
        <v>248000</v>
      </c>
      <c r="K29" s="171">
        <f t="shared" si="1"/>
        <v>1.0044329838709678</v>
      </c>
      <c r="L29" s="22">
        <v>249099.38</v>
      </c>
      <c r="M29" s="123"/>
      <c r="N29" s="127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</row>
    <row r="30" spans="1:256" s="14" customFormat="1" outlineLevel="1" x14ac:dyDescent="0.25">
      <c r="A30" s="43"/>
      <c r="B30" s="43" t="s">
        <v>190</v>
      </c>
      <c r="C30" s="82" t="s">
        <v>166</v>
      </c>
      <c r="D30" s="99">
        <v>43110</v>
      </c>
      <c r="E30" s="66"/>
      <c r="F30" s="22">
        <v>1000000</v>
      </c>
      <c r="G30" s="171">
        <v>99.92</v>
      </c>
      <c r="H30" s="22">
        <v>999200</v>
      </c>
      <c r="I30" s="125" t="s">
        <v>68</v>
      </c>
      <c r="J30" s="22">
        <v>1000000</v>
      </c>
      <c r="K30" s="171">
        <f t="shared" si="1"/>
        <v>1</v>
      </c>
      <c r="L30" s="22">
        <v>1000000</v>
      </c>
      <c r="M30" s="123"/>
      <c r="N30" s="127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</row>
    <row r="31" spans="1:256" s="14" customFormat="1" outlineLevel="1" x14ac:dyDescent="0.25">
      <c r="A31" s="43"/>
      <c r="B31" s="43" t="s">
        <v>191</v>
      </c>
      <c r="C31" s="82" t="s">
        <v>167</v>
      </c>
      <c r="D31" s="99">
        <v>43116</v>
      </c>
      <c r="E31" s="66"/>
      <c r="F31" s="22">
        <v>248000</v>
      </c>
      <c r="G31" s="171">
        <v>100.601</v>
      </c>
      <c r="H31" s="22">
        <v>249489.49</v>
      </c>
      <c r="I31" s="125" t="s">
        <v>68</v>
      </c>
      <c r="J31" s="22">
        <v>248000</v>
      </c>
      <c r="K31" s="171">
        <f t="shared" si="1"/>
        <v>1.0078929838709678</v>
      </c>
      <c r="L31" s="22">
        <v>249957.46</v>
      </c>
      <c r="M31" s="123"/>
      <c r="N31" s="127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</row>
    <row r="32" spans="1:256" s="14" customFormat="1" outlineLevel="1" x14ac:dyDescent="0.25">
      <c r="A32" s="43"/>
      <c r="B32" s="43" t="s">
        <v>192</v>
      </c>
      <c r="C32" s="82" t="s">
        <v>168</v>
      </c>
      <c r="D32" s="99">
        <v>43116</v>
      </c>
      <c r="E32" s="66"/>
      <c r="F32" s="22">
        <v>249000</v>
      </c>
      <c r="G32" s="171">
        <v>100</v>
      </c>
      <c r="H32" s="22">
        <v>249000</v>
      </c>
      <c r="I32" s="125" t="s">
        <v>68</v>
      </c>
      <c r="J32" s="22">
        <v>249000</v>
      </c>
      <c r="K32" s="171">
        <f t="shared" si="1"/>
        <v>1.002</v>
      </c>
      <c r="L32" s="22">
        <v>249498</v>
      </c>
      <c r="M32" s="123"/>
      <c r="N32" s="127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</row>
    <row r="33" spans="1:256" s="14" customFormat="1" outlineLevel="1" x14ac:dyDescent="0.25">
      <c r="A33" s="43"/>
      <c r="B33" s="43" t="s">
        <v>193</v>
      </c>
      <c r="C33" s="82" t="s">
        <v>169</v>
      </c>
      <c r="D33" s="99">
        <v>43119</v>
      </c>
      <c r="E33" s="66"/>
      <c r="F33" s="22">
        <v>248000</v>
      </c>
      <c r="G33" s="171">
        <v>100.70099999999999</v>
      </c>
      <c r="H33" s="22">
        <v>249756.83</v>
      </c>
      <c r="I33" s="125" t="s">
        <v>68</v>
      </c>
      <c r="J33" s="22">
        <v>248000</v>
      </c>
      <c r="K33" s="171">
        <f t="shared" si="1"/>
        <v>1.0088550000000001</v>
      </c>
      <c r="L33" s="22">
        <v>250196.04</v>
      </c>
      <c r="M33" s="123"/>
      <c r="N33" s="127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</row>
    <row r="34" spans="1:256" s="14" customFormat="1" outlineLevel="1" x14ac:dyDescent="0.25">
      <c r="A34" s="43"/>
      <c r="B34" s="43" t="s">
        <v>194</v>
      </c>
      <c r="C34" s="82" t="s">
        <v>170</v>
      </c>
      <c r="D34" s="99">
        <v>43122</v>
      </c>
      <c r="E34" s="66"/>
      <c r="F34" s="22">
        <v>248000</v>
      </c>
      <c r="G34" s="171">
        <v>100.72499999999999</v>
      </c>
      <c r="H34" s="22">
        <v>249796.76</v>
      </c>
      <c r="I34" s="125" t="s">
        <v>68</v>
      </c>
      <c r="J34" s="22">
        <v>248000</v>
      </c>
      <c r="K34" s="171">
        <f t="shared" si="1"/>
        <v>1.0090220161290322</v>
      </c>
      <c r="L34" s="22">
        <v>250237.46</v>
      </c>
      <c r="M34" s="123"/>
      <c r="N34" s="127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pans="1:256" s="14" customFormat="1" outlineLevel="1" x14ac:dyDescent="0.25">
      <c r="A35" s="43"/>
      <c r="B35" s="43" t="s">
        <v>195</v>
      </c>
      <c r="C35" s="82" t="s">
        <v>171</v>
      </c>
      <c r="D35" s="99">
        <v>43122</v>
      </c>
      <c r="E35" s="66"/>
      <c r="F35" s="22">
        <v>249000</v>
      </c>
      <c r="G35" s="171">
        <v>100.17</v>
      </c>
      <c r="H35" s="22">
        <v>249423.3</v>
      </c>
      <c r="I35" s="125" t="s">
        <v>68</v>
      </c>
      <c r="J35" s="22">
        <v>249000</v>
      </c>
      <c r="K35" s="171">
        <f t="shared" si="1"/>
        <v>1.0044999999999999</v>
      </c>
      <c r="L35" s="22">
        <v>250120.5</v>
      </c>
      <c r="M35" s="123"/>
      <c r="N35" s="127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</row>
    <row r="36" spans="1:256" s="14" customFormat="1" outlineLevel="1" x14ac:dyDescent="0.25">
      <c r="A36" s="43"/>
      <c r="B36" s="43" t="s">
        <v>196</v>
      </c>
      <c r="C36" s="82" t="s">
        <v>197</v>
      </c>
      <c r="D36" s="99">
        <v>43143</v>
      </c>
      <c r="E36" s="66"/>
      <c r="F36" s="22">
        <v>248000</v>
      </c>
      <c r="G36" s="171">
        <v>100.32899999999999</v>
      </c>
      <c r="H36" s="22">
        <v>248815.92</v>
      </c>
      <c r="I36" s="125" t="s">
        <v>68</v>
      </c>
      <c r="J36" s="22">
        <v>248000</v>
      </c>
      <c r="K36" s="171">
        <f t="shared" si="1"/>
        <v>1.005821008064516</v>
      </c>
      <c r="L36" s="22">
        <v>249443.61</v>
      </c>
      <c r="M36" s="123"/>
      <c r="N36" s="127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</row>
    <row r="37" spans="1:256" s="14" customFormat="1" outlineLevel="1" x14ac:dyDescent="0.25">
      <c r="A37" s="43"/>
      <c r="B37" s="43" t="s">
        <v>198</v>
      </c>
      <c r="C37" s="82" t="s">
        <v>173</v>
      </c>
      <c r="D37" s="99">
        <v>43151</v>
      </c>
      <c r="E37" s="66"/>
      <c r="F37" s="22">
        <v>248000</v>
      </c>
      <c r="G37" s="171">
        <v>100.339</v>
      </c>
      <c r="H37" s="22">
        <v>248838.74</v>
      </c>
      <c r="I37" s="125" t="s">
        <v>68</v>
      </c>
      <c r="J37" s="22">
        <v>248000</v>
      </c>
      <c r="K37" s="171">
        <f t="shared" si="1"/>
        <v>1.0059820161290323</v>
      </c>
      <c r="L37" s="22">
        <v>249483.54</v>
      </c>
      <c r="M37" s="123"/>
      <c r="N37" s="127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</row>
    <row r="38" spans="1:256" s="14" customFormat="1" ht="12" customHeight="1" x14ac:dyDescent="0.25">
      <c r="A38" s="43" t="s">
        <v>90</v>
      </c>
      <c r="B38" s="116"/>
      <c r="C38" s="145"/>
      <c r="D38" s="155"/>
      <c r="E38" s="66"/>
      <c r="F38" s="69">
        <f>SUM(F7:F37)</f>
        <v>38439742.409999996</v>
      </c>
      <c r="G38" s="171"/>
      <c r="H38" s="69">
        <f>SUM(H1:H37)</f>
        <v>38503680.289999992</v>
      </c>
      <c r="I38" s="120"/>
      <c r="J38" s="69">
        <f>SUM(J1:J37)</f>
        <v>32257192.960000001</v>
      </c>
      <c r="K38" s="171"/>
      <c r="L38" s="69">
        <f>SUM(L1:L37)</f>
        <v>32316285.999999996</v>
      </c>
      <c r="M38" s="121"/>
      <c r="N38" s="127">
        <f>SUM(L38-H38)</f>
        <v>-6187394.2899999954</v>
      </c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</row>
    <row r="39" spans="1:256" s="14" customFormat="1" ht="12" customHeight="1" x14ac:dyDescent="0.25">
      <c r="A39" s="43"/>
      <c r="B39" s="116"/>
      <c r="C39" s="145"/>
      <c r="D39" s="155"/>
      <c r="E39" s="66"/>
      <c r="F39" s="69"/>
      <c r="G39" s="171"/>
      <c r="H39" s="69"/>
      <c r="I39" s="120"/>
      <c r="J39" s="69"/>
      <c r="K39" s="171"/>
      <c r="L39" s="69"/>
      <c r="M39" s="121"/>
      <c r="N39" s="127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</row>
    <row r="40" spans="1:256" s="110" customFormat="1" ht="15.75" customHeight="1" x14ac:dyDescent="0.25">
      <c r="A40" s="106"/>
      <c r="B40" s="106"/>
      <c r="C40" s="106"/>
      <c r="D40" s="109"/>
      <c r="E40" s="109"/>
      <c r="H40" s="73"/>
      <c r="I40" s="120"/>
      <c r="K40" s="171"/>
      <c r="L40" s="73"/>
      <c r="M40" s="120"/>
      <c r="N40" s="127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spans="1:256" s="110" customFormat="1" ht="15.75" customHeight="1" x14ac:dyDescent="0.25">
      <c r="A41" s="106"/>
      <c r="B41" s="106"/>
      <c r="C41" s="106"/>
      <c r="D41" s="109"/>
      <c r="E41" s="109"/>
      <c r="G41" s="114">
        <v>42430</v>
      </c>
      <c r="H41" s="73"/>
      <c r="I41" s="120"/>
      <c r="K41" s="114">
        <v>42522</v>
      </c>
      <c r="L41" s="73"/>
      <c r="M41" s="120"/>
      <c r="N41" s="127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spans="1:256" s="110" customFormat="1" ht="15.75" customHeight="1" x14ac:dyDescent="0.25">
      <c r="A42" s="106"/>
      <c r="B42" s="106"/>
      <c r="C42" s="106"/>
      <c r="D42" s="109"/>
      <c r="E42" s="109"/>
      <c r="G42" s="114"/>
      <c r="H42" s="73"/>
      <c r="I42" s="120"/>
      <c r="K42" s="171"/>
      <c r="L42" s="73"/>
      <c r="M42" s="120"/>
      <c r="N42" s="127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</row>
    <row r="43" spans="1:256" s="110" customFormat="1" x14ac:dyDescent="0.25">
      <c r="A43" s="106" t="s">
        <v>58</v>
      </c>
      <c r="B43" s="113" t="s">
        <v>20</v>
      </c>
      <c r="C43" s="106" t="s">
        <v>21</v>
      </c>
      <c r="D43" s="106" t="s">
        <v>59</v>
      </c>
      <c r="E43" s="106"/>
      <c r="F43" s="73" t="s">
        <v>60</v>
      </c>
      <c r="G43" s="108" t="s">
        <v>61</v>
      </c>
      <c r="H43" s="73"/>
      <c r="I43" s="120"/>
      <c r="J43" s="73" t="s">
        <v>60</v>
      </c>
      <c r="K43" s="108" t="s">
        <v>61</v>
      </c>
      <c r="L43" s="73"/>
      <c r="M43" s="120"/>
      <c r="N43" s="127" t="s">
        <v>62</v>
      </c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</row>
    <row r="44" spans="1:256" s="110" customFormat="1" x14ac:dyDescent="0.25">
      <c r="A44" s="106"/>
      <c r="B44" s="113" t="s">
        <v>28</v>
      </c>
      <c r="C44" s="106" t="s">
        <v>29</v>
      </c>
      <c r="D44" s="106" t="s">
        <v>63</v>
      </c>
      <c r="E44" s="106"/>
      <c r="F44" s="73" t="s">
        <v>64</v>
      </c>
      <c r="G44" s="108" t="s">
        <v>65</v>
      </c>
      <c r="H44" s="73" t="s">
        <v>66</v>
      </c>
      <c r="I44" s="120"/>
      <c r="J44" s="73" t="s">
        <v>64</v>
      </c>
      <c r="K44" s="108" t="s">
        <v>65</v>
      </c>
      <c r="L44" s="73" t="s">
        <v>66</v>
      </c>
      <c r="M44" s="120"/>
      <c r="N44" s="127" t="s">
        <v>18</v>
      </c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</row>
    <row r="45" spans="1:256" s="110" customFormat="1" ht="9" customHeight="1" x14ac:dyDescent="0.25">
      <c r="A45" s="119"/>
      <c r="B45" s="122"/>
      <c r="C45" s="119"/>
      <c r="D45" s="119"/>
      <c r="E45" s="119"/>
      <c r="F45" s="120"/>
      <c r="G45" s="126"/>
      <c r="H45" s="120"/>
      <c r="I45" s="120"/>
      <c r="J45" s="120"/>
      <c r="K45" s="126"/>
      <c r="L45" s="120"/>
      <c r="M45" s="120"/>
      <c r="N45" s="128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</row>
    <row r="46" spans="1:256" s="14" customFormat="1" ht="12" customHeight="1" x14ac:dyDescent="0.25">
      <c r="A46" s="43"/>
      <c r="B46" s="116"/>
      <c r="C46" s="145"/>
      <c r="D46" s="155"/>
      <c r="E46" s="66"/>
      <c r="F46" s="69"/>
      <c r="G46" s="104"/>
      <c r="H46" s="69"/>
      <c r="I46" s="120"/>
      <c r="J46" s="69"/>
      <c r="K46" s="171"/>
      <c r="L46" s="69"/>
      <c r="M46" s="121"/>
      <c r="N46" s="127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</row>
    <row r="47" spans="1:256" s="14" customFormat="1" x14ac:dyDescent="0.25">
      <c r="A47" s="43" t="s">
        <v>7</v>
      </c>
      <c r="B47" s="43" t="s">
        <v>67</v>
      </c>
      <c r="C47" s="82"/>
      <c r="D47" s="99">
        <v>42551</v>
      </c>
      <c r="E47" s="66"/>
      <c r="F47" s="65">
        <v>1499682.2</v>
      </c>
      <c r="G47" s="159">
        <v>100</v>
      </c>
      <c r="H47" s="65">
        <v>1499682.2</v>
      </c>
      <c r="I47" s="125" t="s">
        <v>68</v>
      </c>
      <c r="J47" s="65">
        <v>1501091.76</v>
      </c>
      <c r="K47" s="171">
        <f t="shared" si="1"/>
        <v>1</v>
      </c>
      <c r="L47" s="65">
        <v>1501091.76</v>
      </c>
      <c r="M47" s="123"/>
      <c r="N47" s="127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</row>
    <row r="48" spans="1:256" s="14" customFormat="1" x14ac:dyDescent="0.25">
      <c r="A48" s="43"/>
      <c r="B48" s="43"/>
      <c r="C48" s="82"/>
      <c r="D48" s="99"/>
      <c r="E48" s="66"/>
      <c r="F48" s="69">
        <f>SUM(F47:F47)</f>
        <v>1499682.2</v>
      </c>
      <c r="G48" s="104"/>
      <c r="H48" s="69">
        <f>SUM(H47:H47)</f>
        <v>1499682.2</v>
      </c>
      <c r="I48" s="120"/>
      <c r="J48" s="69">
        <f>SUM(J47:J47)</f>
        <v>1501091.76</v>
      </c>
      <c r="K48" s="171"/>
      <c r="L48" s="69">
        <f>SUM(L47:L47)</f>
        <v>1501091.76</v>
      </c>
      <c r="M48" s="121"/>
      <c r="N48" s="127">
        <f>SUM(L48-H48)</f>
        <v>1409.5600000000559</v>
      </c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</row>
    <row r="49" spans="1:256" s="14" customFormat="1" x14ac:dyDescent="0.25">
      <c r="A49" s="43"/>
      <c r="B49" s="43"/>
      <c r="C49" s="82"/>
      <c r="D49" s="99"/>
      <c r="E49" s="66"/>
      <c r="F49" s="69" t="s">
        <v>114</v>
      </c>
      <c r="G49" s="104"/>
      <c r="H49" s="69" t="s">
        <v>114</v>
      </c>
      <c r="I49" s="120"/>
      <c r="J49" s="69" t="s">
        <v>114</v>
      </c>
      <c r="K49" s="171"/>
      <c r="L49" s="69" t="s">
        <v>114</v>
      </c>
      <c r="M49" s="121"/>
      <c r="N49" s="127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</row>
    <row r="50" spans="1:256" s="14" customFormat="1" x14ac:dyDescent="0.25">
      <c r="A50" s="43" t="s">
        <v>93</v>
      </c>
      <c r="B50" s="43" t="s">
        <v>67</v>
      </c>
      <c r="C50" s="82"/>
      <c r="D50" s="99">
        <v>42551</v>
      </c>
      <c r="E50" s="66"/>
      <c r="F50" s="22">
        <v>1387460.84</v>
      </c>
      <c r="G50" s="159">
        <v>100</v>
      </c>
      <c r="H50" s="22">
        <v>1387460.84</v>
      </c>
      <c r="I50" s="120" t="s">
        <v>68</v>
      </c>
      <c r="J50" s="22">
        <v>1192747.72</v>
      </c>
      <c r="K50" s="171">
        <f t="shared" si="1"/>
        <v>1</v>
      </c>
      <c r="L50" s="22">
        <v>1192747.72</v>
      </c>
      <c r="M50" s="123"/>
      <c r="N50" s="127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</row>
    <row r="51" spans="1:256" s="14" customFormat="1" x14ac:dyDescent="0.25">
      <c r="A51" s="43"/>
      <c r="B51" s="43"/>
      <c r="C51" s="82"/>
      <c r="D51" s="99"/>
      <c r="E51" s="66"/>
      <c r="F51" s="69">
        <f>SUM(F50:F50)</f>
        <v>1387460.84</v>
      </c>
      <c r="G51" s="104"/>
      <c r="H51" s="69">
        <f>SUM(H50:H50)</f>
        <v>1387460.84</v>
      </c>
      <c r="I51" s="120"/>
      <c r="J51" s="69">
        <f>SUM(J50:J50)</f>
        <v>1192747.72</v>
      </c>
      <c r="K51" s="171"/>
      <c r="L51" s="69">
        <f>SUM(L50:L50)</f>
        <v>1192747.72</v>
      </c>
      <c r="M51" s="121"/>
      <c r="N51" s="127">
        <f>SUM(L51-H51)</f>
        <v>-194713.12000000011</v>
      </c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</row>
    <row r="52" spans="1:256" s="14" customFormat="1" x14ac:dyDescent="0.25">
      <c r="A52" s="43"/>
      <c r="B52" s="43"/>
      <c r="C52" s="82"/>
      <c r="D52" s="99"/>
      <c r="E52" s="66"/>
      <c r="F52" s="69"/>
      <c r="G52" s="104"/>
      <c r="H52" s="69"/>
      <c r="I52" s="120"/>
      <c r="J52" s="69"/>
      <c r="K52" s="171"/>
      <c r="L52" s="69"/>
      <c r="M52" s="121"/>
      <c r="N52" s="127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</row>
    <row r="53" spans="1:256" s="14" customFormat="1" x14ac:dyDescent="0.25">
      <c r="A53" s="43" t="s">
        <v>8</v>
      </c>
      <c r="B53" s="43" t="s">
        <v>67</v>
      </c>
      <c r="C53" s="82"/>
      <c r="D53" s="99">
        <v>42551</v>
      </c>
      <c r="E53" s="66"/>
      <c r="F53" s="22">
        <v>12587.67</v>
      </c>
      <c r="G53" s="159">
        <v>100</v>
      </c>
      <c r="H53" s="22">
        <v>12587.67</v>
      </c>
      <c r="I53" s="125" t="s">
        <v>68</v>
      </c>
      <c r="J53" s="22">
        <v>12599.5</v>
      </c>
      <c r="K53" s="171">
        <f t="shared" si="1"/>
        <v>1</v>
      </c>
      <c r="L53" s="22">
        <v>12599.5</v>
      </c>
      <c r="M53" s="123"/>
      <c r="N53" s="127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</row>
    <row r="54" spans="1:256" s="14" customFormat="1" x14ac:dyDescent="0.25">
      <c r="A54" s="43"/>
      <c r="B54" s="43"/>
      <c r="C54" s="82"/>
      <c r="D54" s="99"/>
      <c r="E54" s="66"/>
      <c r="F54" s="69">
        <f>SUM(F53)</f>
        <v>12587.67</v>
      </c>
      <c r="G54" s="104"/>
      <c r="H54" s="69">
        <f>SUM(H53)</f>
        <v>12587.67</v>
      </c>
      <c r="I54" s="120"/>
      <c r="J54" s="69">
        <f>SUM(J53)</f>
        <v>12599.5</v>
      </c>
      <c r="K54" s="171"/>
      <c r="L54" s="69">
        <f>SUM(L53)</f>
        <v>12599.5</v>
      </c>
      <c r="M54" s="121"/>
      <c r="N54" s="127">
        <f>SUM(L54-H54)</f>
        <v>11.829999999999927</v>
      </c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</row>
    <row r="55" spans="1:256" s="14" customFormat="1" ht="12" customHeight="1" x14ac:dyDescent="0.25">
      <c r="A55" s="43"/>
      <c r="B55" s="116"/>
      <c r="C55" s="145"/>
      <c r="D55" s="155"/>
      <c r="E55" s="66"/>
      <c r="F55" s="69"/>
      <c r="G55" s="104"/>
      <c r="H55" s="69"/>
      <c r="I55" s="120"/>
      <c r="J55" s="69"/>
      <c r="K55" s="171"/>
      <c r="L55" s="69"/>
      <c r="M55" s="121"/>
      <c r="N55" s="127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</row>
    <row r="56" spans="1:256" s="14" customFormat="1" outlineLevel="1" x14ac:dyDescent="0.25">
      <c r="A56" s="43" t="s">
        <v>9</v>
      </c>
      <c r="B56" s="43" t="s">
        <v>67</v>
      </c>
      <c r="C56" s="64"/>
      <c r="D56" s="99">
        <v>42551</v>
      </c>
      <c r="E56" s="66"/>
      <c r="F56" s="70">
        <v>2339288.21</v>
      </c>
      <c r="G56" s="159">
        <v>100</v>
      </c>
      <c r="H56" s="70">
        <v>2339288.21</v>
      </c>
      <c r="I56" s="125" t="s">
        <v>68</v>
      </c>
      <c r="J56" s="70">
        <v>385220.92</v>
      </c>
      <c r="K56" s="171">
        <f t="shared" si="1"/>
        <v>1</v>
      </c>
      <c r="L56" s="70">
        <v>385220.92</v>
      </c>
      <c r="M56" s="124"/>
      <c r="N56" s="127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</row>
    <row r="57" spans="1:256" s="14" customFormat="1" outlineLevel="1" x14ac:dyDescent="0.25">
      <c r="A57" s="43"/>
      <c r="B57" s="43" t="s">
        <v>245</v>
      </c>
      <c r="C57" s="64"/>
      <c r="D57" s="99">
        <v>42636</v>
      </c>
      <c r="E57" s="66"/>
      <c r="F57" s="70">
        <v>0</v>
      </c>
      <c r="G57" s="159"/>
      <c r="H57" s="70">
        <v>0</v>
      </c>
      <c r="I57" s="125" t="s">
        <v>68</v>
      </c>
      <c r="J57" s="70">
        <v>2000000</v>
      </c>
      <c r="K57" s="171">
        <f t="shared" si="1"/>
        <v>1</v>
      </c>
      <c r="L57" s="70">
        <v>2000000</v>
      </c>
      <c r="M57" s="124"/>
      <c r="N57" s="127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</row>
    <row r="58" spans="1:256" s="14" customFormat="1" x14ac:dyDescent="0.25">
      <c r="A58" s="43"/>
      <c r="B58" s="43"/>
      <c r="C58" s="64"/>
      <c r="D58" s="99"/>
      <c r="E58" s="66"/>
      <c r="F58" s="69">
        <f>SUM(F56:F56)</f>
        <v>2339288.21</v>
      </c>
      <c r="G58" s="71"/>
      <c r="H58" s="69">
        <f>SUM(H56:H56)</f>
        <v>2339288.21</v>
      </c>
      <c r="I58" s="120"/>
      <c r="J58" s="69">
        <f>SUM(J56:J57)</f>
        <v>2385220.92</v>
      </c>
      <c r="K58" s="171"/>
      <c r="L58" s="69">
        <f>SUM(L56:L57)</f>
        <v>2385220.92</v>
      </c>
      <c r="M58" s="121"/>
      <c r="N58" s="127">
        <f>SUM(L58-H58)</f>
        <v>45932.709999999963</v>
      </c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</row>
    <row r="59" spans="1:256" s="14" customFormat="1" x14ac:dyDescent="0.25">
      <c r="A59" s="43"/>
      <c r="B59" s="43"/>
      <c r="C59" s="64"/>
      <c r="D59" s="99"/>
      <c r="E59" s="66"/>
      <c r="F59" s="22"/>
      <c r="G59" s="72"/>
      <c r="H59" s="22"/>
      <c r="I59" s="125"/>
      <c r="J59" s="22"/>
      <c r="K59" s="171"/>
      <c r="L59" s="22"/>
      <c r="M59" s="123"/>
      <c r="N59" s="127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</row>
    <row r="60" spans="1:256" s="14" customFormat="1" x14ac:dyDescent="0.25">
      <c r="A60" s="43" t="s">
        <v>69</v>
      </c>
      <c r="B60" s="43" t="s">
        <v>67</v>
      </c>
      <c r="C60" s="64"/>
      <c r="D60" s="99">
        <v>42551</v>
      </c>
      <c r="E60" s="66"/>
      <c r="F60" s="22">
        <v>1432992.89</v>
      </c>
      <c r="G60" s="159">
        <v>100</v>
      </c>
      <c r="H60" s="22">
        <v>1432992.89</v>
      </c>
      <c r="I60" s="125" t="s">
        <v>68</v>
      </c>
      <c r="J60" s="22">
        <v>518087.45</v>
      </c>
      <c r="K60" s="171">
        <f t="shared" si="1"/>
        <v>1</v>
      </c>
      <c r="L60" s="22">
        <v>518087.45</v>
      </c>
      <c r="M60" s="123"/>
      <c r="N60" s="127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</row>
    <row r="61" spans="1:256" s="14" customFormat="1" outlineLevel="1" x14ac:dyDescent="0.25">
      <c r="A61" s="43"/>
      <c r="B61" s="43" t="s">
        <v>245</v>
      </c>
      <c r="C61" s="64"/>
      <c r="D61" s="99">
        <v>42636</v>
      </c>
      <c r="E61" s="66"/>
      <c r="F61" s="70">
        <v>0</v>
      </c>
      <c r="G61" s="159"/>
      <c r="H61" s="70">
        <v>0</v>
      </c>
      <c r="I61" s="125" t="s">
        <v>68</v>
      </c>
      <c r="J61" s="70">
        <v>1000000</v>
      </c>
      <c r="K61" s="171">
        <f t="shared" si="1"/>
        <v>1</v>
      </c>
      <c r="L61" s="70">
        <v>1000000</v>
      </c>
      <c r="M61" s="124"/>
      <c r="N61" s="127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</row>
    <row r="62" spans="1:256" s="14" customFormat="1" x14ac:dyDescent="0.25">
      <c r="A62" s="43"/>
      <c r="B62" s="43"/>
      <c r="C62" s="64"/>
      <c r="D62" s="99"/>
      <c r="E62" s="66"/>
      <c r="F62" s="69">
        <f>SUM(F60:F60)</f>
        <v>1432992.89</v>
      </c>
      <c r="G62" s="160"/>
      <c r="H62" s="69">
        <f>SUM(H60:H60)</f>
        <v>1432992.89</v>
      </c>
      <c r="I62" s="120"/>
      <c r="J62" s="69">
        <f>SUM(J60:J61)</f>
        <v>1518087.45</v>
      </c>
      <c r="K62" s="171"/>
      <c r="L62" s="69">
        <f>SUM(L60:L61)</f>
        <v>1518087.45</v>
      </c>
      <c r="M62" s="121"/>
      <c r="N62" s="127">
        <f>SUM(L62-H62)</f>
        <v>85094.560000000056</v>
      </c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14" customFormat="1" x14ac:dyDescent="0.25">
      <c r="A63" s="43"/>
      <c r="B63" s="43"/>
      <c r="C63" s="64"/>
      <c r="D63" s="99"/>
      <c r="E63" s="66"/>
      <c r="F63" s="69"/>
      <c r="G63" s="160"/>
      <c r="H63" s="69"/>
      <c r="I63" s="120"/>
      <c r="J63" s="69"/>
      <c r="K63" s="171"/>
      <c r="L63" s="69"/>
      <c r="M63" s="121"/>
      <c r="N63" s="127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14" customFormat="1" x14ac:dyDescent="0.25">
      <c r="A64" s="43" t="s">
        <v>70</v>
      </c>
      <c r="B64" s="43" t="s">
        <v>67</v>
      </c>
      <c r="C64" s="64"/>
      <c r="D64" s="99">
        <v>42551</v>
      </c>
      <c r="E64" s="64"/>
      <c r="F64" s="65">
        <v>602001.13</v>
      </c>
      <c r="G64" s="159">
        <v>100</v>
      </c>
      <c r="H64" s="65">
        <v>602001.13</v>
      </c>
      <c r="I64" s="125" t="s">
        <v>68</v>
      </c>
      <c r="J64" s="65">
        <v>1906528.37</v>
      </c>
      <c r="K64" s="171">
        <f t="shared" si="1"/>
        <v>1</v>
      </c>
      <c r="L64" s="65">
        <v>1906528.37</v>
      </c>
      <c r="M64" s="125"/>
      <c r="N64" s="127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</row>
    <row r="65" spans="1:256" s="14" customFormat="1" x14ac:dyDescent="0.25">
      <c r="A65" s="43"/>
      <c r="B65" s="43"/>
      <c r="C65" s="64"/>
      <c r="D65" s="100"/>
      <c r="E65" s="64"/>
      <c r="F65" s="73">
        <f>SUM(F64)</f>
        <v>602001.13</v>
      </c>
      <c r="G65" s="160"/>
      <c r="H65" s="73">
        <f>SUM(H64)</f>
        <v>602001.13</v>
      </c>
      <c r="I65" s="120"/>
      <c r="J65" s="73">
        <f>SUM(J64)</f>
        <v>1906528.37</v>
      </c>
      <c r="K65" s="171"/>
      <c r="L65" s="73">
        <f>SUM(L64)</f>
        <v>1906528.37</v>
      </c>
      <c r="M65" s="120"/>
      <c r="N65" s="127">
        <f>SUM(L65-H65)</f>
        <v>1304527.2400000002</v>
      </c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</row>
    <row r="66" spans="1:256" s="14" customFormat="1" x14ac:dyDescent="0.25">
      <c r="A66" s="45"/>
      <c r="B66" s="43"/>
      <c r="C66" s="64"/>
      <c r="D66" s="99"/>
      <c r="E66" s="66"/>
      <c r="F66" s="69"/>
      <c r="G66" s="160"/>
      <c r="H66" s="69"/>
      <c r="I66" s="120"/>
      <c r="J66" s="69"/>
      <c r="K66" s="171"/>
      <c r="L66" s="69"/>
      <c r="M66" s="121"/>
      <c r="N66" s="127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</row>
    <row r="67" spans="1:256" s="43" customFormat="1" ht="14.25" customHeight="1" x14ac:dyDescent="0.25">
      <c r="A67" s="43" t="s">
        <v>12</v>
      </c>
      <c r="B67" s="43" t="s">
        <v>67</v>
      </c>
      <c r="C67" s="64"/>
      <c r="D67" s="99">
        <v>42551</v>
      </c>
      <c r="E67" s="66"/>
      <c r="F67" s="22">
        <v>65035.64</v>
      </c>
      <c r="G67" s="159">
        <v>100</v>
      </c>
      <c r="H67" s="22">
        <v>65035.64</v>
      </c>
      <c r="I67" s="125" t="s">
        <v>68</v>
      </c>
      <c r="J67" s="22">
        <v>66152.03</v>
      </c>
      <c r="K67" s="171">
        <f t="shared" si="1"/>
        <v>1</v>
      </c>
      <c r="L67" s="22">
        <v>66152.03</v>
      </c>
      <c r="M67" s="123"/>
      <c r="N67" s="127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  <c r="FL67" s="116"/>
      <c r="FM67" s="116"/>
      <c r="FN67" s="116"/>
      <c r="FO67" s="116"/>
      <c r="FP67" s="116"/>
      <c r="FQ67" s="116"/>
      <c r="FR67" s="116"/>
      <c r="FS67" s="116"/>
      <c r="FT67" s="116"/>
      <c r="FU67" s="116"/>
      <c r="FV67" s="116"/>
      <c r="FW67" s="116"/>
      <c r="FX67" s="116"/>
      <c r="FY67" s="116"/>
      <c r="FZ67" s="116"/>
      <c r="GA67" s="116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  <c r="GT67" s="116"/>
      <c r="GU67" s="116"/>
      <c r="GV67" s="116"/>
      <c r="GW67" s="116"/>
      <c r="GX67" s="116"/>
      <c r="GY67" s="116"/>
      <c r="GZ67" s="116"/>
      <c r="HA67" s="116"/>
      <c r="HB67" s="116"/>
      <c r="HC67" s="116"/>
      <c r="HD67" s="116"/>
      <c r="HE67" s="116"/>
      <c r="HF67" s="116"/>
      <c r="HG67" s="116"/>
      <c r="HH67" s="116"/>
      <c r="HI67" s="116"/>
      <c r="HJ67" s="116"/>
      <c r="HK67" s="116"/>
      <c r="HL67" s="116"/>
      <c r="HM67" s="116"/>
      <c r="HN67" s="116"/>
      <c r="HO67" s="116"/>
      <c r="HP67" s="116"/>
      <c r="HQ67" s="116"/>
      <c r="HR67" s="116"/>
      <c r="HS67" s="116"/>
      <c r="HT67" s="116"/>
      <c r="HU67" s="116"/>
      <c r="HV67" s="116"/>
      <c r="HW67" s="116"/>
      <c r="HX67" s="116"/>
      <c r="HY67" s="116"/>
      <c r="HZ67" s="116"/>
      <c r="IA67" s="116"/>
      <c r="IB67" s="116"/>
      <c r="IC67" s="116"/>
      <c r="ID67" s="116"/>
      <c r="IE67" s="116"/>
      <c r="IF67" s="116"/>
      <c r="IG67" s="116"/>
      <c r="IH67" s="116"/>
      <c r="II67" s="116"/>
      <c r="IJ67" s="116"/>
      <c r="IK67" s="116"/>
      <c r="IL67" s="116"/>
      <c r="IM67" s="116"/>
      <c r="IN67" s="116"/>
      <c r="IO67" s="116"/>
      <c r="IP67" s="116"/>
      <c r="IQ67" s="116"/>
      <c r="IR67" s="116"/>
      <c r="IS67" s="116"/>
      <c r="IT67" s="116"/>
      <c r="IU67" s="116"/>
      <c r="IV67" s="116"/>
    </row>
    <row r="68" spans="1:256" s="14" customFormat="1" x14ac:dyDescent="0.25">
      <c r="C68" s="83"/>
      <c r="D68" s="101"/>
      <c r="F68" s="69">
        <f>SUM(F67)</f>
        <v>65035.64</v>
      </c>
      <c r="G68" s="160"/>
      <c r="H68" s="69">
        <f>SUM(H67)</f>
        <v>65035.64</v>
      </c>
      <c r="I68" s="120"/>
      <c r="J68" s="69">
        <f>SUM(J67)</f>
        <v>66152.03</v>
      </c>
      <c r="K68" s="171"/>
      <c r="L68" s="69">
        <f>SUM(L67)</f>
        <v>66152.03</v>
      </c>
      <c r="M68" s="121"/>
      <c r="N68" s="127">
        <f>SUM(L68-H68)</f>
        <v>1116.3899999999994</v>
      </c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</row>
    <row r="69" spans="1:256" s="14" customFormat="1" x14ac:dyDescent="0.25">
      <c r="A69" s="43"/>
      <c r="B69" s="43"/>
      <c r="C69" s="64"/>
      <c r="D69" s="100"/>
      <c r="E69" s="43"/>
      <c r="F69" s="22"/>
      <c r="G69" s="161"/>
      <c r="H69" s="22"/>
      <c r="I69" s="125"/>
      <c r="J69" s="22"/>
      <c r="K69" s="171"/>
      <c r="L69" s="22"/>
      <c r="M69" s="123"/>
      <c r="N69" s="127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</row>
    <row r="70" spans="1:256" s="14" customFormat="1" x14ac:dyDescent="0.25">
      <c r="A70" s="43" t="s">
        <v>37</v>
      </c>
      <c r="B70" s="43" t="s">
        <v>67</v>
      </c>
      <c r="C70" s="64"/>
      <c r="D70" s="99">
        <v>42551</v>
      </c>
      <c r="E70" s="43"/>
      <c r="F70" s="22">
        <v>390104.33</v>
      </c>
      <c r="G70" s="160">
        <v>100</v>
      </c>
      <c r="H70" s="22">
        <v>390104.33</v>
      </c>
      <c r="I70" s="125" t="s">
        <v>68</v>
      </c>
      <c r="J70" s="22">
        <v>391760.94</v>
      </c>
      <c r="K70" s="171">
        <f t="shared" si="1"/>
        <v>1</v>
      </c>
      <c r="L70" s="22">
        <v>391760.94</v>
      </c>
      <c r="M70" s="123"/>
      <c r="N70" s="127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</row>
    <row r="71" spans="1:256" s="14" customFormat="1" x14ac:dyDescent="0.25">
      <c r="A71" s="43"/>
      <c r="B71" s="43"/>
      <c r="C71" s="64"/>
      <c r="D71" s="100"/>
      <c r="E71" s="43"/>
      <c r="F71" s="69">
        <f>SUM(F70:F70)</f>
        <v>390104.33</v>
      </c>
      <c r="G71" s="161"/>
      <c r="H71" s="69">
        <f>SUM(H70:H70)</f>
        <v>390104.33</v>
      </c>
      <c r="I71" s="120"/>
      <c r="J71" s="69">
        <f>SUM(J70:J70)</f>
        <v>391760.94</v>
      </c>
      <c r="K71" s="171"/>
      <c r="L71" s="69">
        <f>SUM(L70:L70)</f>
        <v>391760.94</v>
      </c>
      <c r="M71" s="121"/>
      <c r="N71" s="127">
        <f>SUM(L71-H71)</f>
        <v>1656.609999999986</v>
      </c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</row>
    <row r="72" spans="1:256" s="14" customFormat="1" x14ac:dyDescent="0.25">
      <c r="A72" s="43"/>
      <c r="B72" s="43"/>
      <c r="C72" s="64"/>
      <c r="D72" s="100"/>
      <c r="E72" s="43"/>
      <c r="F72" s="69"/>
      <c r="G72" s="161"/>
      <c r="H72" s="69"/>
      <c r="I72" s="120"/>
      <c r="J72" s="69"/>
      <c r="K72" s="171"/>
      <c r="L72" s="69"/>
      <c r="M72" s="121"/>
      <c r="N72" s="127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</row>
    <row r="73" spans="1:256" s="14" customFormat="1" x14ac:dyDescent="0.25">
      <c r="A73" s="43" t="s">
        <v>38</v>
      </c>
      <c r="B73" s="43" t="s">
        <v>67</v>
      </c>
      <c r="C73" s="64"/>
      <c r="D73" s="99">
        <v>42551</v>
      </c>
      <c r="E73" s="66"/>
      <c r="F73" s="22">
        <v>1288919.58</v>
      </c>
      <c r="G73" s="159">
        <v>100</v>
      </c>
      <c r="H73" s="22">
        <v>1288919.58</v>
      </c>
      <c r="I73" s="125" t="s">
        <v>68</v>
      </c>
      <c r="J73" s="22">
        <v>249118.7</v>
      </c>
      <c r="K73" s="171">
        <f t="shared" si="1"/>
        <v>1</v>
      </c>
      <c r="L73" s="22">
        <v>249118.7</v>
      </c>
      <c r="M73" s="123"/>
      <c r="N73" s="127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  <c r="IT73" s="86"/>
      <c r="IU73" s="86"/>
      <c r="IV73" s="86"/>
    </row>
    <row r="74" spans="1:256" s="14" customFormat="1" ht="12" customHeight="1" x14ac:dyDescent="0.25">
      <c r="A74" s="43"/>
      <c r="B74" s="67"/>
      <c r="C74" s="84"/>
      <c r="D74" s="68"/>
      <c r="E74" s="43"/>
      <c r="F74" s="69">
        <f>SUM(F73:F73)</f>
        <v>1288919.58</v>
      </c>
      <c r="G74" s="160"/>
      <c r="H74" s="69">
        <f>SUM(H73:H73)</f>
        <v>1288919.58</v>
      </c>
      <c r="I74" s="120"/>
      <c r="J74" s="69">
        <f>SUM(J73:J73)</f>
        <v>249118.7</v>
      </c>
      <c r="K74" s="171"/>
      <c r="L74" s="69">
        <f>SUM(L73:L73)</f>
        <v>249118.7</v>
      </c>
      <c r="M74" s="121"/>
      <c r="N74" s="127">
        <f>SUM(L74-H74)</f>
        <v>-1039800.8800000001</v>
      </c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</row>
    <row r="75" spans="1:256" s="14" customFormat="1" x14ac:dyDescent="0.25">
      <c r="A75" s="43"/>
      <c r="B75" s="43"/>
      <c r="C75" s="64"/>
      <c r="D75" s="100"/>
      <c r="E75" s="43"/>
      <c r="F75" s="22"/>
      <c r="G75" s="160"/>
      <c r="H75" s="22"/>
      <c r="I75" s="125"/>
      <c r="J75" s="22"/>
      <c r="K75" s="171"/>
      <c r="L75" s="22"/>
      <c r="M75" s="123"/>
      <c r="N75" s="127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</row>
    <row r="76" spans="1:256" s="14" customFormat="1" x14ac:dyDescent="0.25">
      <c r="A76" s="43" t="s">
        <v>39</v>
      </c>
      <c r="B76" s="43" t="s">
        <v>67</v>
      </c>
      <c r="C76" s="64"/>
      <c r="D76" s="99">
        <v>42551</v>
      </c>
      <c r="E76" s="66"/>
      <c r="F76" s="22">
        <v>295552.62</v>
      </c>
      <c r="G76" s="159">
        <v>100</v>
      </c>
      <c r="H76" s="22">
        <v>295552.62</v>
      </c>
      <c r="I76" s="125" t="s">
        <v>68</v>
      </c>
      <c r="J76" s="22">
        <v>173729.64</v>
      </c>
      <c r="K76" s="171">
        <f t="shared" si="1"/>
        <v>1</v>
      </c>
      <c r="L76" s="22">
        <v>173729.64</v>
      </c>
      <c r="M76" s="123"/>
      <c r="N76" s="127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</row>
    <row r="77" spans="1:256" s="14" customFormat="1" ht="13.5" customHeight="1" x14ac:dyDescent="0.25">
      <c r="A77" s="43"/>
      <c r="B77" s="43"/>
      <c r="C77" s="64"/>
      <c r="D77" s="100"/>
      <c r="E77" s="43"/>
      <c r="F77" s="69">
        <f>SUM(F76)</f>
        <v>295552.62</v>
      </c>
      <c r="G77" s="160"/>
      <c r="H77" s="69">
        <f>SUM(H76)</f>
        <v>295552.62</v>
      </c>
      <c r="I77" s="120"/>
      <c r="J77" s="69">
        <f>SUM(J76)</f>
        <v>173729.64</v>
      </c>
      <c r="K77" s="171"/>
      <c r="L77" s="69">
        <f>SUM(L76)</f>
        <v>173729.64</v>
      </c>
      <c r="M77" s="121"/>
      <c r="N77" s="127">
        <f>SUM(L77-H77)</f>
        <v>-121822.97999999998</v>
      </c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</row>
    <row r="78" spans="1:256" s="14" customFormat="1" ht="13.5" customHeight="1" x14ac:dyDescent="0.25">
      <c r="A78" s="43"/>
      <c r="B78" s="43"/>
      <c r="C78" s="64"/>
      <c r="D78" s="100"/>
      <c r="E78" s="43"/>
      <c r="F78" s="69"/>
      <c r="G78" s="160"/>
      <c r="H78" s="69"/>
      <c r="I78" s="120"/>
      <c r="J78" s="69"/>
      <c r="K78" s="171"/>
      <c r="L78" s="69"/>
      <c r="M78" s="121"/>
      <c r="N78" s="127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</row>
    <row r="79" spans="1:256" s="110" customFormat="1" ht="15" customHeight="1" x14ac:dyDescent="0.25">
      <c r="A79" s="106"/>
      <c r="B79" s="106"/>
      <c r="C79" s="106"/>
      <c r="D79" s="109"/>
      <c r="E79" s="109"/>
      <c r="G79" s="114">
        <v>42430</v>
      </c>
      <c r="H79" s="73"/>
      <c r="I79" s="120"/>
      <c r="K79" s="114">
        <v>42522</v>
      </c>
      <c r="L79" s="73"/>
      <c r="M79" s="120"/>
      <c r="N79" s="127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5"/>
      <c r="DW79" s="115"/>
      <c r="DX79" s="115"/>
      <c r="DY79" s="115"/>
      <c r="DZ79" s="115"/>
      <c r="EA79" s="115"/>
      <c r="EB79" s="115"/>
      <c r="EC79" s="115"/>
      <c r="ED79" s="115"/>
      <c r="EE79" s="115"/>
      <c r="EF79" s="115"/>
      <c r="EG79" s="115"/>
      <c r="EH79" s="115"/>
      <c r="EI79" s="115"/>
      <c r="EJ79" s="115"/>
      <c r="EK79" s="115"/>
      <c r="EL79" s="115"/>
      <c r="EM79" s="115"/>
      <c r="EN79" s="115"/>
      <c r="EO79" s="115"/>
      <c r="EP79" s="115"/>
      <c r="EQ79" s="115"/>
      <c r="ER79" s="115"/>
      <c r="ES79" s="115"/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5"/>
      <c r="FF79" s="115"/>
      <c r="FG79" s="115"/>
      <c r="FH79" s="115"/>
      <c r="FI79" s="115"/>
      <c r="FJ79" s="115"/>
      <c r="FK79" s="115"/>
      <c r="FL79" s="115"/>
      <c r="FM79" s="115"/>
      <c r="FN79" s="115"/>
      <c r="FO79" s="115"/>
      <c r="FP79" s="115"/>
      <c r="FQ79" s="115"/>
      <c r="FR79" s="115"/>
      <c r="FS79" s="115"/>
      <c r="FT79" s="115"/>
      <c r="FU79" s="115"/>
      <c r="FV79" s="115"/>
      <c r="FW79" s="115"/>
      <c r="FX79" s="115"/>
      <c r="FY79" s="115"/>
      <c r="FZ79" s="115"/>
      <c r="GA79" s="115"/>
      <c r="GB79" s="115"/>
      <c r="GC79" s="115"/>
      <c r="GD79" s="115"/>
      <c r="GE79" s="115"/>
      <c r="GF79" s="115"/>
      <c r="GG79" s="115"/>
      <c r="GH79" s="115"/>
      <c r="GI79" s="115"/>
      <c r="GJ79" s="115"/>
      <c r="GK79" s="115"/>
      <c r="GL79" s="115"/>
      <c r="GM79" s="115"/>
      <c r="GN79" s="115"/>
      <c r="GO79" s="115"/>
      <c r="GP79" s="115"/>
      <c r="GQ79" s="115"/>
      <c r="GR79" s="115"/>
      <c r="GS79" s="115"/>
      <c r="GT79" s="115"/>
      <c r="GU79" s="115"/>
      <c r="GV79" s="115"/>
      <c r="GW79" s="115"/>
      <c r="GX79" s="115"/>
      <c r="GY79" s="115"/>
      <c r="GZ79" s="115"/>
      <c r="HA79" s="115"/>
      <c r="HB79" s="115"/>
      <c r="HC79" s="115"/>
      <c r="HD79" s="115"/>
      <c r="HE79" s="115"/>
      <c r="HF79" s="115"/>
      <c r="HG79" s="115"/>
      <c r="HH79" s="115"/>
      <c r="HI79" s="115"/>
      <c r="HJ79" s="115"/>
      <c r="HK79" s="115"/>
      <c r="HL79" s="115"/>
      <c r="HM79" s="115"/>
      <c r="HN79" s="115"/>
      <c r="HO79" s="115"/>
      <c r="HP79" s="115"/>
      <c r="HQ79" s="115"/>
      <c r="HR79" s="115"/>
      <c r="HS79" s="115"/>
      <c r="HT79" s="115"/>
      <c r="HU79" s="115"/>
      <c r="HV79" s="115"/>
      <c r="HW79" s="115"/>
      <c r="HX79" s="115"/>
      <c r="HY79" s="115"/>
      <c r="HZ79" s="115"/>
      <c r="IA79" s="115"/>
      <c r="IB79" s="115"/>
      <c r="IC79" s="115"/>
      <c r="ID79" s="115"/>
      <c r="IE79" s="115"/>
      <c r="IF79" s="115"/>
      <c r="IG79" s="115"/>
      <c r="IH79" s="115"/>
      <c r="II79" s="115"/>
      <c r="IJ79" s="115"/>
      <c r="IK79" s="115"/>
      <c r="IL79" s="115"/>
      <c r="IM79" s="115"/>
      <c r="IN79" s="115"/>
      <c r="IO79" s="115"/>
      <c r="IP79" s="115"/>
      <c r="IQ79" s="115"/>
      <c r="IR79" s="115"/>
      <c r="IS79" s="115"/>
      <c r="IT79" s="115"/>
      <c r="IU79" s="115"/>
      <c r="IV79" s="115"/>
    </row>
    <row r="80" spans="1:256" s="110" customFormat="1" ht="15" customHeight="1" x14ac:dyDescent="0.25">
      <c r="A80" s="106"/>
      <c r="B80" s="106"/>
      <c r="C80" s="106"/>
      <c r="D80" s="109"/>
      <c r="E80" s="109"/>
      <c r="G80" s="114"/>
      <c r="H80" s="73"/>
      <c r="I80" s="120"/>
      <c r="K80" s="114"/>
      <c r="L80" s="73"/>
      <c r="M80" s="120"/>
      <c r="N80" s="127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115"/>
      <c r="CV80" s="115"/>
      <c r="CW80" s="115"/>
      <c r="CX80" s="115"/>
      <c r="CY80" s="115"/>
      <c r="CZ80" s="115"/>
      <c r="DA80" s="115"/>
      <c r="DB80" s="115"/>
      <c r="DC80" s="115"/>
      <c r="DD80" s="115"/>
      <c r="DE80" s="115"/>
      <c r="DF80" s="115"/>
      <c r="DG80" s="115"/>
      <c r="DH80" s="115"/>
      <c r="DI80" s="115"/>
      <c r="DJ80" s="115"/>
      <c r="DK80" s="115"/>
      <c r="DL80" s="115"/>
      <c r="DM80" s="115"/>
      <c r="DN80" s="115"/>
      <c r="DO80" s="115"/>
      <c r="DP80" s="115"/>
      <c r="DQ80" s="115"/>
      <c r="DR80" s="115"/>
      <c r="DS80" s="115"/>
      <c r="DT80" s="115"/>
      <c r="DU80" s="115"/>
      <c r="DV80" s="115"/>
      <c r="DW80" s="115"/>
      <c r="DX80" s="115"/>
      <c r="DY80" s="115"/>
      <c r="DZ80" s="115"/>
      <c r="EA80" s="115"/>
      <c r="EB80" s="115"/>
      <c r="EC80" s="115"/>
      <c r="ED80" s="115"/>
      <c r="EE80" s="115"/>
      <c r="EF80" s="115"/>
      <c r="EG80" s="115"/>
      <c r="EH80" s="115"/>
      <c r="EI80" s="115"/>
      <c r="EJ80" s="115"/>
      <c r="EK80" s="115"/>
      <c r="EL80" s="115"/>
      <c r="EM80" s="115"/>
      <c r="EN80" s="115"/>
      <c r="EO80" s="115"/>
      <c r="EP80" s="115"/>
      <c r="EQ80" s="115"/>
      <c r="ER80" s="115"/>
      <c r="ES80" s="115"/>
      <c r="ET80" s="115"/>
      <c r="EU80" s="115"/>
      <c r="EV80" s="115"/>
      <c r="EW80" s="115"/>
      <c r="EX80" s="115"/>
      <c r="EY80" s="115"/>
      <c r="EZ80" s="115"/>
      <c r="FA80" s="115"/>
      <c r="FB80" s="115"/>
      <c r="FC80" s="115"/>
      <c r="FD80" s="115"/>
      <c r="FE80" s="115"/>
      <c r="FF80" s="115"/>
      <c r="FG80" s="115"/>
      <c r="FH80" s="115"/>
      <c r="FI80" s="115"/>
      <c r="FJ80" s="115"/>
      <c r="FK80" s="115"/>
      <c r="FL80" s="115"/>
      <c r="FM80" s="115"/>
      <c r="FN80" s="115"/>
      <c r="FO80" s="115"/>
      <c r="FP80" s="115"/>
      <c r="FQ80" s="115"/>
      <c r="FR80" s="115"/>
      <c r="FS80" s="115"/>
      <c r="FT80" s="115"/>
      <c r="FU80" s="115"/>
      <c r="FV80" s="115"/>
      <c r="FW80" s="115"/>
      <c r="FX80" s="115"/>
      <c r="FY80" s="115"/>
      <c r="FZ80" s="115"/>
      <c r="GA80" s="115"/>
      <c r="GB80" s="115"/>
      <c r="GC80" s="115"/>
      <c r="GD80" s="115"/>
      <c r="GE80" s="115"/>
      <c r="GF80" s="115"/>
      <c r="GG80" s="115"/>
      <c r="GH80" s="115"/>
      <c r="GI80" s="115"/>
      <c r="GJ80" s="115"/>
      <c r="GK80" s="115"/>
      <c r="GL80" s="115"/>
      <c r="GM80" s="115"/>
      <c r="GN80" s="115"/>
      <c r="GO80" s="115"/>
      <c r="GP80" s="115"/>
      <c r="GQ80" s="115"/>
      <c r="GR80" s="115"/>
      <c r="GS80" s="115"/>
      <c r="GT80" s="115"/>
      <c r="GU80" s="115"/>
      <c r="GV80" s="115"/>
      <c r="GW80" s="115"/>
      <c r="GX80" s="115"/>
      <c r="GY80" s="115"/>
      <c r="GZ80" s="115"/>
      <c r="HA80" s="115"/>
      <c r="HB80" s="115"/>
      <c r="HC80" s="115"/>
      <c r="HD80" s="115"/>
      <c r="HE80" s="115"/>
      <c r="HF80" s="115"/>
      <c r="HG80" s="115"/>
      <c r="HH80" s="115"/>
      <c r="HI80" s="115"/>
      <c r="HJ80" s="115"/>
      <c r="HK80" s="115"/>
      <c r="HL80" s="115"/>
      <c r="HM80" s="115"/>
      <c r="HN80" s="115"/>
      <c r="HO80" s="115"/>
      <c r="HP80" s="115"/>
      <c r="HQ80" s="115"/>
      <c r="HR80" s="115"/>
      <c r="HS80" s="115"/>
      <c r="HT80" s="115"/>
      <c r="HU80" s="115"/>
      <c r="HV80" s="115"/>
      <c r="HW80" s="115"/>
      <c r="HX80" s="115"/>
      <c r="HY80" s="115"/>
      <c r="HZ80" s="115"/>
      <c r="IA80" s="115"/>
      <c r="IB80" s="115"/>
      <c r="IC80" s="115"/>
      <c r="ID80" s="115"/>
      <c r="IE80" s="115"/>
      <c r="IF80" s="115"/>
      <c r="IG80" s="115"/>
      <c r="IH80" s="115"/>
      <c r="II80" s="115"/>
      <c r="IJ80" s="115"/>
      <c r="IK80" s="115"/>
      <c r="IL80" s="115"/>
      <c r="IM80" s="115"/>
      <c r="IN80" s="115"/>
      <c r="IO80" s="115"/>
      <c r="IP80" s="115"/>
      <c r="IQ80" s="115"/>
      <c r="IR80" s="115"/>
      <c r="IS80" s="115"/>
      <c r="IT80" s="115"/>
      <c r="IU80" s="115"/>
      <c r="IV80" s="115"/>
    </row>
    <row r="81" spans="1:256" s="110" customFormat="1" x14ac:dyDescent="0.25">
      <c r="A81" s="106" t="s">
        <v>58</v>
      </c>
      <c r="B81" s="113" t="s">
        <v>20</v>
      </c>
      <c r="C81" s="106" t="s">
        <v>21</v>
      </c>
      <c r="D81" s="106" t="s">
        <v>59</v>
      </c>
      <c r="E81" s="106"/>
      <c r="F81" s="73" t="s">
        <v>60</v>
      </c>
      <c r="G81" s="108" t="s">
        <v>61</v>
      </c>
      <c r="H81" s="73"/>
      <c r="I81" s="120"/>
      <c r="J81" s="73" t="s">
        <v>60</v>
      </c>
      <c r="K81" s="108" t="s">
        <v>61</v>
      </c>
      <c r="L81" s="73"/>
      <c r="M81" s="120"/>
      <c r="N81" s="127" t="s">
        <v>62</v>
      </c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5"/>
      <c r="GJ81" s="115"/>
      <c r="GK81" s="115"/>
      <c r="GL81" s="115"/>
      <c r="GM81" s="115"/>
      <c r="GN81" s="115"/>
      <c r="GO81" s="115"/>
      <c r="GP81" s="115"/>
      <c r="GQ81" s="115"/>
      <c r="GR81" s="115"/>
      <c r="GS81" s="115"/>
      <c r="GT81" s="115"/>
      <c r="GU81" s="115"/>
      <c r="GV81" s="115"/>
      <c r="GW81" s="115"/>
      <c r="GX81" s="115"/>
      <c r="GY81" s="115"/>
      <c r="GZ81" s="115"/>
      <c r="HA81" s="115"/>
      <c r="HB81" s="115"/>
      <c r="HC81" s="115"/>
      <c r="HD81" s="115"/>
      <c r="HE81" s="115"/>
      <c r="HF81" s="115"/>
      <c r="HG81" s="115"/>
      <c r="HH81" s="115"/>
      <c r="HI81" s="115"/>
      <c r="HJ81" s="115"/>
      <c r="HK81" s="115"/>
      <c r="HL81" s="115"/>
      <c r="HM81" s="115"/>
      <c r="HN81" s="115"/>
      <c r="HO81" s="115"/>
      <c r="HP81" s="115"/>
      <c r="HQ81" s="115"/>
      <c r="HR81" s="115"/>
      <c r="HS81" s="115"/>
      <c r="HT81" s="115"/>
      <c r="HU81" s="115"/>
      <c r="HV81" s="115"/>
      <c r="HW81" s="115"/>
      <c r="HX81" s="115"/>
      <c r="HY81" s="115"/>
      <c r="HZ81" s="115"/>
      <c r="IA81" s="115"/>
      <c r="IB81" s="115"/>
      <c r="IC81" s="115"/>
      <c r="ID81" s="115"/>
      <c r="IE81" s="115"/>
      <c r="IF81" s="115"/>
      <c r="IG81" s="115"/>
      <c r="IH81" s="115"/>
      <c r="II81" s="115"/>
      <c r="IJ81" s="115"/>
      <c r="IK81" s="115"/>
      <c r="IL81" s="115"/>
      <c r="IM81" s="115"/>
      <c r="IN81" s="115"/>
      <c r="IO81" s="115"/>
      <c r="IP81" s="115"/>
      <c r="IQ81" s="115"/>
      <c r="IR81" s="115"/>
      <c r="IS81" s="115"/>
      <c r="IT81" s="115"/>
      <c r="IU81" s="115"/>
      <c r="IV81" s="115"/>
    </row>
    <row r="82" spans="1:256" s="110" customFormat="1" x14ac:dyDescent="0.25">
      <c r="A82" s="106"/>
      <c r="B82" s="113" t="s">
        <v>28</v>
      </c>
      <c r="C82" s="106" t="s">
        <v>29</v>
      </c>
      <c r="D82" s="106" t="s">
        <v>63</v>
      </c>
      <c r="E82" s="106"/>
      <c r="F82" s="73" t="s">
        <v>64</v>
      </c>
      <c r="G82" s="108" t="s">
        <v>65</v>
      </c>
      <c r="H82" s="73" t="s">
        <v>66</v>
      </c>
      <c r="I82" s="120"/>
      <c r="J82" s="73" t="s">
        <v>64</v>
      </c>
      <c r="K82" s="108" t="s">
        <v>65</v>
      </c>
      <c r="L82" s="73" t="s">
        <v>66</v>
      </c>
      <c r="M82" s="120"/>
      <c r="N82" s="127" t="s">
        <v>18</v>
      </c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115"/>
      <c r="DF82" s="115"/>
      <c r="DG82" s="115"/>
      <c r="DH82" s="115"/>
      <c r="DI82" s="115"/>
      <c r="DJ82" s="115"/>
      <c r="DK82" s="115"/>
      <c r="DL82" s="115"/>
      <c r="DM82" s="115"/>
      <c r="DN82" s="115"/>
      <c r="DO82" s="115"/>
      <c r="DP82" s="115"/>
      <c r="DQ82" s="115"/>
      <c r="DR82" s="115"/>
      <c r="DS82" s="115"/>
      <c r="DT82" s="115"/>
      <c r="DU82" s="115"/>
      <c r="DV82" s="115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115"/>
      <c r="EP82" s="115"/>
      <c r="EQ82" s="115"/>
      <c r="ER82" s="115"/>
      <c r="ES82" s="115"/>
      <c r="ET82" s="115"/>
      <c r="EU82" s="115"/>
      <c r="EV82" s="115"/>
      <c r="EW82" s="115"/>
      <c r="EX82" s="115"/>
      <c r="EY82" s="115"/>
      <c r="EZ82" s="115"/>
      <c r="FA82" s="115"/>
      <c r="FB82" s="115"/>
      <c r="FC82" s="115"/>
      <c r="FD82" s="115"/>
      <c r="FE82" s="115"/>
      <c r="FF82" s="115"/>
      <c r="FG82" s="115"/>
      <c r="FH82" s="115"/>
      <c r="FI82" s="115"/>
      <c r="FJ82" s="115"/>
      <c r="FK82" s="115"/>
      <c r="FL82" s="115"/>
      <c r="FM82" s="115"/>
      <c r="FN82" s="115"/>
      <c r="FO82" s="115"/>
      <c r="FP82" s="115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115"/>
      <c r="GJ82" s="115"/>
      <c r="GK82" s="115"/>
      <c r="GL82" s="115"/>
      <c r="GM82" s="115"/>
      <c r="GN82" s="115"/>
      <c r="GO82" s="115"/>
      <c r="GP82" s="115"/>
      <c r="GQ82" s="115"/>
      <c r="GR82" s="115"/>
      <c r="GS82" s="115"/>
      <c r="GT82" s="115"/>
      <c r="GU82" s="115"/>
      <c r="GV82" s="115"/>
      <c r="GW82" s="115"/>
      <c r="GX82" s="115"/>
      <c r="GY82" s="115"/>
      <c r="GZ82" s="115"/>
      <c r="HA82" s="115"/>
      <c r="HB82" s="115"/>
      <c r="HC82" s="115"/>
      <c r="HD82" s="115"/>
      <c r="HE82" s="115"/>
      <c r="HF82" s="115"/>
      <c r="HG82" s="115"/>
      <c r="HH82" s="115"/>
      <c r="HI82" s="115"/>
      <c r="HJ82" s="115"/>
      <c r="HK82" s="115"/>
      <c r="HL82" s="115"/>
      <c r="HM82" s="115"/>
      <c r="HN82" s="115"/>
      <c r="HO82" s="115"/>
      <c r="HP82" s="115"/>
      <c r="HQ82" s="115"/>
      <c r="HR82" s="115"/>
      <c r="HS82" s="115"/>
      <c r="HT82" s="115"/>
      <c r="HU82" s="115"/>
      <c r="HV82" s="115"/>
      <c r="HW82" s="115"/>
      <c r="HX82" s="115"/>
      <c r="HY82" s="115"/>
      <c r="HZ82" s="115"/>
      <c r="IA82" s="115"/>
      <c r="IB82" s="115"/>
      <c r="IC82" s="115"/>
      <c r="ID82" s="115"/>
      <c r="IE82" s="115"/>
      <c r="IF82" s="115"/>
      <c r="IG82" s="115"/>
      <c r="IH82" s="115"/>
      <c r="II82" s="115"/>
      <c r="IJ82" s="115"/>
      <c r="IK82" s="115"/>
      <c r="IL82" s="115"/>
      <c r="IM82" s="115"/>
      <c r="IN82" s="115"/>
      <c r="IO82" s="115"/>
      <c r="IP82" s="115"/>
      <c r="IQ82" s="115"/>
      <c r="IR82" s="115"/>
      <c r="IS82" s="115"/>
      <c r="IT82" s="115"/>
      <c r="IU82" s="115"/>
      <c r="IV82" s="115"/>
    </row>
    <row r="83" spans="1:256" s="110" customFormat="1" ht="9" customHeight="1" x14ac:dyDescent="0.25">
      <c r="A83" s="119"/>
      <c r="B83" s="122"/>
      <c r="C83" s="119"/>
      <c r="D83" s="119"/>
      <c r="E83" s="119"/>
      <c r="F83" s="120"/>
      <c r="G83" s="126"/>
      <c r="H83" s="120"/>
      <c r="I83" s="120"/>
      <c r="J83" s="120"/>
      <c r="K83" s="126"/>
      <c r="L83" s="120"/>
      <c r="M83" s="120"/>
      <c r="N83" s="128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  <c r="FW83" s="115"/>
      <c r="FX83" s="115"/>
      <c r="FY83" s="115"/>
      <c r="FZ83" s="115"/>
      <c r="GA83" s="115"/>
      <c r="GB83" s="115"/>
      <c r="GC83" s="115"/>
      <c r="GD83" s="115"/>
      <c r="GE83" s="115"/>
      <c r="GF83" s="115"/>
      <c r="GG83" s="115"/>
      <c r="GH83" s="115"/>
      <c r="GI83" s="115"/>
      <c r="GJ83" s="115"/>
      <c r="GK83" s="115"/>
      <c r="GL83" s="115"/>
      <c r="GM83" s="115"/>
      <c r="GN83" s="115"/>
      <c r="GO83" s="115"/>
      <c r="GP83" s="115"/>
      <c r="GQ83" s="115"/>
      <c r="GR83" s="115"/>
      <c r="GS83" s="115"/>
      <c r="GT83" s="115"/>
      <c r="GU83" s="115"/>
      <c r="GV83" s="115"/>
      <c r="GW83" s="115"/>
      <c r="GX83" s="115"/>
      <c r="GY83" s="115"/>
      <c r="GZ83" s="115"/>
      <c r="HA83" s="115"/>
      <c r="HB83" s="115"/>
      <c r="HC83" s="115"/>
      <c r="HD83" s="115"/>
      <c r="HE83" s="115"/>
      <c r="HF83" s="115"/>
      <c r="HG83" s="115"/>
      <c r="HH83" s="115"/>
      <c r="HI83" s="115"/>
      <c r="HJ83" s="115"/>
      <c r="HK83" s="115"/>
      <c r="HL83" s="115"/>
      <c r="HM83" s="115"/>
      <c r="HN83" s="115"/>
      <c r="HO83" s="115"/>
      <c r="HP83" s="115"/>
      <c r="HQ83" s="115"/>
      <c r="HR83" s="115"/>
      <c r="HS83" s="115"/>
      <c r="HT83" s="115"/>
      <c r="HU83" s="115"/>
      <c r="HV83" s="115"/>
      <c r="HW83" s="115"/>
      <c r="HX83" s="115"/>
      <c r="HY83" s="115"/>
      <c r="HZ83" s="115"/>
      <c r="IA83" s="115"/>
      <c r="IB83" s="115"/>
      <c r="IC83" s="115"/>
      <c r="ID83" s="115"/>
      <c r="IE83" s="115"/>
      <c r="IF83" s="115"/>
      <c r="IG83" s="115"/>
      <c r="IH83" s="115"/>
      <c r="II83" s="115"/>
      <c r="IJ83" s="115"/>
      <c r="IK83" s="115"/>
      <c r="IL83" s="115"/>
      <c r="IM83" s="115"/>
      <c r="IN83" s="115"/>
      <c r="IO83" s="115"/>
      <c r="IP83" s="115"/>
      <c r="IQ83" s="115"/>
      <c r="IR83" s="115"/>
      <c r="IS83" s="115"/>
      <c r="IT83" s="115"/>
      <c r="IU83" s="115"/>
      <c r="IV83" s="115"/>
    </row>
    <row r="84" spans="1:256" s="14" customFormat="1" x14ac:dyDescent="0.25">
      <c r="A84" s="43" t="s">
        <v>120</v>
      </c>
      <c r="B84" s="43" t="s">
        <v>67</v>
      </c>
      <c r="C84" s="64"/>
      <c r="D84" s="99">
        <v>42551</v>
      </c>
      <c r="E84" s="66"/>
      <c r="F84" s="22">
        <v>861920.65</v>
      </c>
      <c r="G84" s="159">
        <v>100</v>
      </c>
      <c r="H84" s="22">
        <v>861920.65</v>
      </c>
      <c r="I84" s="125" t="s">
        <v>68</v>
      </c>
      <c r="J84" s="22">
        <v>868365.49</v>
      </c>
      <c r="K84" s="171">
        <f t="shared" ref="K84:K90" si="2">L84/J84</f>
        <v>1</v>
      </c>
      <c r="L84" s="22">
        <v>868365.49</v>
      </c>
      <c r="M84" s="123"/>
      <c r="N84" s="127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6"/>
      <c r="IO84" s="86"/>
      <c r="IP84" s="86"/>
      <c r="IQ84" s="86"/>
      <c r="IR84" s="86"/>
      <c r="IS84" s="86"/>
      <c r="IT84" s="86"/>
      <c r="IU84" s="86"/>
      <c r="IV84" s="86"/>
    </row>
    <row r="85" spans="1:256" s="14" customFormat="1" x14ac:dyDescent="0.25">
      <c r="A85" s="43"/>
      <c r="B85" s="43"/>
      <c r="C85" s="64"/>
      <c r="D85" s="100"/>
      <c r="E85" s="43"/>
      <c r="F85" s="69">
        <f>SUM(F84:F84)</f>
        <v>861920.65</v>
      </c>
      <c r="G85" s="160"/>
      <c r="H85" s="69">
        <f>SUM(H84:H84)</f>
        <v>861920.65</v>
      </c>
      <c r="I85" s="120"/>
      <c r="J85" s="69">
        <f>SUM(J84:J84)</f>
        <v>868365.49</v>
      </c>
      <c r="K85" s="171"/>
      <c r="L85" s="69">
        <f>SUM(L84:L84)</f>
        <v>868365.49</v>
      </c>
      <c r="M85" s="121"/>
      <c r="N85" s="127">
        <f>SUM(L85-H85)</f>
        <v>6444.8399999999674</v>
      </c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86"/>
      <c r="IM85" s="86"/>
      <c r="IN85" s="86"/>
      <c r="IO85" s="86"/>
      <c r="IP85" s="86"/>
      <c r="IQ85" s="86"/>
      <c r="IR85" s="86"/>
      <c r="IS85" s="86"/>
      <c r="IT85" s="86"/>
      <c r="IU85" s="86"/>
      <c r="IV85" s="86"/>
    </row>
    <row r="86" spans="1:256" s="14" customFormat="1" x14ac:dyDescent="0.25">
      <c r="A86" s="43"/>
      <c r="B86" s="43"/>
      <c r="C86" s="64"/>
      <c r="D86" s="100"/>
      <c r="E86" s="43"/>
      <c r="F86" s="69"/>
      <c r="G86" s="160"/>
      <c r="H86" s="69"/>
      <c r="I86" s="120"/>
      <c r="J86" s="69"/>
      <c r="K86" s="171"/>
      <c r="L86" s="69"/>
      <c r="M86" s="121"/>
      <c r="N86" s="127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</row>
    <row r="87" spans="1:256" s="14" customFormat="1" x14ac:dyDescent="0.25">
      <c r="A87" s="43" t="s">
        <v>16</v>
      </c>
      <c r="B87" s="43" t="s">
        <v>67</v>
      </c>
      <c r="C87" s="85"/>
      <c r="D87" s="99">
        <v>42551</v>
      </c>
      <c r="E87" s="66"/>
      <c r="F87" s="22">
        <v>19828.97</v>
      </c>
      <c r="G87" s="159">
        <v>100</v>
      </c>
      <c r="H87" s="22">
        <v>19828.97</v>
      </c>
      <c r="I87" s="125" t="s">
        <v>68</v>
      </c>
      <c r="J87" s="22">
        <v>44767.05</v>
      </c>
      <c r="K87" s="171">
        <f t="shared" si="2"/>
        <v>1</v>
      </c>
      <c r="L87" s="22">
        <v>44767.05</v>
      </c>
      <c r="M87" s="123"/>
      <c r="N87" s="127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86"/>
      <c r="FG87" s="86"/>
      <c r="FH87" s="86"/>
      <c r="FI87" s="86"/>
      <c r="FJ87" s="86"/>
      <c r="FK87" s="86"/>
      <c r="FL87" s="86"/>
      <c r="FM87" s="86"/>
      <c r="FN87" s="86"/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  <c r="GF87" s="86"/>
      <c r="GG87" s="86"/>
      <c r="GH87" s="86"/>
      <c r="GI87" s="86"/>
      <c r="GJ87" s="86"/>
      <c r="GK87" s="86"/>
      <c r="GL87" s="86"/>
      <c r="GM87" s="86"/>
      <c r="GN87" s="86"/>
      <c r="GO87" s="86"/>
      <c r="GP87" s="86"/>
      <c r="GQ87" s="86"/>
      <c r="GR87" s="86"/>
      <c r="GS87" s="86"/>
      <c r="GT87" s="86"/>
      <c r="GU87" s="86"/>
      <c r="GV87" s="86"/>
      <c r="GW87" s="86"/>
      <c r="GX87" s="86"/>
      <c r="GY87" s="86"/>
      <c r="GZ87" s="86"/>
      <c r="HA87" s="86"/>
      <c r="HB87" s="86"/>
      <c r="HC87" s="86"/>
      <c r="HD87" s="86"/>
      <c r="HE87" s="86"/>
      <c r="HF87" s="86"/>
      <c r="HG87" s="86"/>
      <c r="HH87" s="86"/>
      <c r="HI87" s="86"/>
      <c r="HJ87" s="86"/>
      <c r="HK87" s="86"/>
      <c r="HL87" s="86"/>
      <c r="HM87" s="86"/>
      <c r="HN87" s="86"/>
      <c r="HO87" s="86"/>
      <c r="HP87" s="86"/>
      <c r="HQ87" s="86"/>
      <c r="HR87" s="86"/>
      <c r="HS87" s="86"/>
      <c r="HT87" s="86"/>
      <c r="HU87" s="86"/>
      <c r="HV87" s="86"/>
      <c r="HW87" s="86"/>
      <c r="HX87" s="86"/>
      <c r="HY87" s="86"/>
      <c r="HZ87" s="86"/>
      <c r="IA87" s="86"/>
      <c r="IB87" s="86"/>
      <c r="IC87" s="86"/>
      <c r="ID87" s="86"/>
      <c r="IE87" s="86"/>
      <c r="IF87" s="86"/>
      <c r="IG87" s="86"/>
      <c r="IH87" s="86"/>
      <c r="II87" s="86"/>
      <c r="IJ87" s="86"/>
      <c r="IK87" s="86"/>
      <c r="IL87" s="86"/>
      <c r="IM87" s="86"/>
      <c r="IN87" s="86"/>
      <c r="IO87" s="86"/>
      <c r="IP87" s="86"/>
      <c r="IQ87" s="86"/>
      <c r="IR87" s="86"/>
      <c r="IS87" s="86"/>
      <c r="IT87" s="86"/>
      <c r="IU87" s="86"/>
      <c r="IV87" s="86"/>
    </row>
    <row r="88" spans="1:256" s="14" customFormat="1" x14ac:dyDescent="0.25">
      <c r="A88" s="45"/>
      <c r="B88" s="67"/>
      <c r="C88" s="84"/>
      <c r="D88" s="68"/>
      <c r="E88" s="45"/>
      <c r="F88" s="69">
        <f>SUM(F87:F87)</f>
        <v>19828.97</v>
      </c>
      <c r="G88" s="160"/>
      <c r="H88" s="69">
        <f>SUM(H87:H87)</f>
        <v>19828.97</v>
      </c>
      <c r="I88" s="120"/>
      <c r="J88" s="69">
        <f>SUM(J87:J87)</f>
        <v>44767.05</v>
      </c>
      <c r="K88" s="171"/>
      <c r="L88" s="69">
        <f>SUM(L87:L87)</f>
        <v>44767.05</v>
      </c>
      <c r="M88" s="121"/>
      <c r="N88" s="127">
        <f>SUM(L88-H88)</f>
        <v>24938.080000000002</v>
      </c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  <c r="IL88" s="86"/>
      <c r="IM88" s="86"/>
      <c r="IN88" s="86"/>
      <c r="IO88" s="86"/>
      <c r="IP88" s="86"/>
      <c r="IQ88" s="86"/>
      <c r="IR88" s="86"/>
      <c r="IS88" s="86"/>
      <c r="IT88" s="86"/>
      <c r="IU88" s="86"/>
      <c r="IV88" s="86"/>
    </row>
    <row r="89" spans="1:256" s="14" customFormat="1" x14ac:dyDescent="0.25">
      <c r="A89" s="45"/>
      <c r="B89" s="43"/>
      <c r="C89" s="85"/>
      <c r="D89" s="102"/>
      <c r="E89" s="45"/>
      <c r="F89" s="69"/>
      <c r="G89" s="160"/>
      <c r="H89" s="69"/>
      <c r="I89" s="120"/>
      <c r="J89" s="69"/>
      <c r="K89" s="171"/>
      <c r="L89" s="69"/>
      <c r="M89" s="121"/>
      <c r="N89" s="127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  <c r="EL89" s="86"/>
      <c r="EM89" s="86"/>
      <c r="EN89" s="86"/>
      <c r="EO89" s="86"/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86"/>
      <c r="HO89" s="86"/>
      <c r="HP89" s="86"/>
      <c r="HQ89" s="86"/>
      <c r="HR89" s="86"/>
      <c r="HS89" s="86"/>
      <c r="HT89" s="86"/>
      <c r="HU89" s="86"/>
      <c r="HV89" s="86"/>
      <c r="HW89" s="86"/>
      <c r="HX89" s="86"/>
      <c r="HY89" s="86"/>
      <c r="HZ89" s="86"/>
      <c r="IA89" s="86"/>
      <c r="IB89" s="86"/>
      <c r="IC89" s="86"/>
      <c r="ID89" s="86"/>
      <c r="IE89" s="86"/>
      <c r="IF89" s="86"/>
      <c r="IG89" s="86"/>
      <c r="IH89" s="86"/>
      <c r="II89" s="86"/>
      <c r="IJ89" s="86"/>
      <c r="IK89" s="86"/>
      <c r="IL89" s="86"/>
      <c r="IM89" s="86"/>
      <c r="IN89" s="86"/>
      <c r="IO89" s="86"/>
      <c r="IP89" s="86"/>
      <c r="IQ89" s="86"/>
      <c r="IR89" s="86"/>
      <c r="IS89" s="86"/>
      <c r="IT89" s="86"/>
      <c r="IU89" s="86"/>
      <c r="IV89" s="86"/>
    </row>
    <row r="90" spans="1:256" s="14" customFormat="1" outlineLevel="1" x14ac:dyDescent="0.25">
      <c r="A90" s="43" t="s">
        <v>17</v>
      </c>
      <c r="B90" s="43" t="s">
        <v>67</v>
      </c>
      <c r="C90" s="64"/>
      <c r="D90" s="99">
        <v>42551</v>
      </c>
      <c r="E90" s="66"/>
      <c r="F90" s="22">
        <v>8559164.5600000005</v>
      </c>
      <c r="G90" s="162">
        <v>100</v>
      </c>
      <c r="H90" s="22">
        <v>8559164.5600000005</v>
      </c>
      <c r="I90" s="125" t="s">
        <v>68</v>
      </c>
      <c r="J90" s="22">
        <v>7598425.9100000001</v>
      </c>
      <c r="K90" s="171">
        <f t="shared" si="2"/>
        <v>1</v>
      </c>
      <c r="L90" s="22">
        <v>7598425.9100000001</v>
      </c>
      <c r="M90" s="123"/>
      <c r="N90" s="127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  <c r="DK90" s="86"/>
      <c r="DL90" s="86"/>
      <c r="DM90" s="86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6"/>
      <c r="EJ90" s="86"/>
      <c r="EK90" s="86"/>
      <c r="EL90" s="86"/>
      <c r="EM90" s="86"/>
      <c r="EN90" s="86"/>
      <c r="EO90" s="86"/>
      <c r="EP90" s="86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86"/>
      <c r="FD90" s="86"/>
      <c r="FE90" s="86"/>
      <c r="FF90" s="86"/>
      <c r="FG90" s="86"/>
      <c r="FH90" s="86"/>
      <c r="FI90" s="86"/>
      <c r="FJ90" s="86"/>
      <c r="FK90" s="86"/>
      <c r="FL90" s="86"/>
      <c r="FM90" s="86"/>
      <c r="FN90" s="86"/>
      <c r="FO90" s="86"/>
      <c r="FP90" s="86"/>
      <c r="FQ90" s="86"/>
      <c r="FR90" s="86"/>
      <c r="FS90" s="86"/>
      <c r="FT90" s="86"/>
      <c r="FU90" s="86"/>
      <c r="FV90" s="86"/>
      <c r="FW90" s="86"/>
      <c r="FX90" s="86"/>
      <c r="FY90" s="86"/>
      <c r="FZ90" s="86"/>
      <c r="GA90" s="86"/>
      <c r="GB90" s="86"/>
      <c r="GC90" s="86"/>
      <c r="GD90" s="86"/>
      <c r="GE90" s="86"/>
      <c r="GF90" s="86"/>
      <c r="GG90" s="86"/>
      <c r="GH90" s="86"/>
      <c r="GI90" s="86"/>
      <c r="GJ90" s="86"/>
      <c r="GK90" s="86"/>
      <c r="GL90" s="86"/>
      <c r="GM90" s="86"/>
      <c r="GN90" s="86"/>
      <c r="GO90" s="86"/>
      <c r="GP90" s="86"/>
      <c r="GQ90" s="86"/>
      <c r="GR90" s="86"/>
      <c r="GS90" s="86"/>
      <c r="GT90" s="86"/>
      <c r="GU90" s="86"/>
      <c r="GV90" s="86"/>
      <c r="GW90" s="86"/>
      <c r="GX90" s="86"/>
      <c r="GY90" s="86"/>
      <c r="GZ90" s="86"/>
      <c r="HA90" s="86"/>
      <c r="HB90" s="86"/>
      <c r="HC90" s="86"/>
      <c r="HD90" s="86"/>
      <c r="HE90" s="86"/>
      <c r="HF90" s="86"/>
      <c r="HG90" s="86"/>
      <c r="HH90" s="86"/>
      <c r="HI90" s="86"/>
      <c r="HJ90" s="86"/>
      <c r="HK90" s="86"/>
      <c r="HL90" s="86"/>
      <c r="HM90" s="86"/>
      <c r="HN90" s="86"/>
      <c r="HO90" s="86"/>
      <c r="HP90" s="86"/>
      <c r="HQ90" s="86"/>
      <c r="HR90" s="86"/>
      <c r="HS90" s="86"/>
      <c r="HT90" s="86"/>
      <c r="HU90" s="86"/>
      <c r="HV90" s="86"/>
      <c r="HW90" s="86"/>
      <c r="HX90" s="86"/>
      <c r="HY90" s="86"/>
      <c r="HZ90" s="86"/>
      <c r="IA90" s="86"/>
      <c r="IB90" s="86"/>
      <c r="IC90" s="86"/>
      <c r="ID90" s="86"/>
      <c r="IE90" s="86"/>
      <c r="IF90" s="86"/>
      <c r="IG90" s="86"/>
      <c r="IH90" s="86"/>
      <c r="II90" s="86"/>
      <c r="IJ90" s="86"/>
      <c r="IK90" s="86"/>
      <c r="IL90" s="86"/>
      <c r="IM90" s="86"/>
      <c r="IN90" s="86"/>
      <c r="IO90" s="86"/>
      <c r="IP90" s="86"/>
      <c r="IQ90" s="86"/>
      <c r="IR90" s="86"/>
      <c r="IS90" s="86"/>
      <c r="IT90" s="86"/>
      <c r="IU90" s="86"/>
      <c r="IV90" s="86"/>
    </row>
    <row r="91" spans="1:256" s="14" customFormat="1" x14ac:dyDescent="0.25">
      <c r="A91" s="43"/>
      <c r="B91" s="43"/>
      <c r="C91" s="64"/>
      <c r="D91" s="103"/>
      <c r="E91" s="43"/>
      <c r="F91" s="69">
        <f>SUM(F90:F90)</f>
        <v>8559164.5600000005</v>
      </c>
      <c r="G91" s="72"/>
      <c r="H91" s="69">
        <f>SUM(H90:H90)</f>
        <v>8559164.5600000005</v>
      </c>
      <c r="I91" s="120"/>
      <c r="J91" s="69">
        <f>SUM(J90:J90)</f>
        <v>7598425.9100000001</v>
      </c>
      <c r="K91" s="171"/>
      <c r="L91" s="69">
        <f>SUM(L90:L90)</f>
        <v>7598425.9100000001</v>
      </c>
      <c r="M91" s="121"/>
      <c r="N91" s="127">
        <f>SUM(L91-H91)</f>
        <v>-960738.65000000037</v>
      </c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6"/>
      <c r="EP91" s="86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86"/>
      <c r="FD91" s="86"/>
      <c r="FE91" s="86"/>
      <c r="FF91" s="86"/>
      <c r="FG91" s="86"/>
      <c r="FH91" s="86"/>
      <c r="FI91" s="86"/>
      <c r="FJ91" s="86"/>
      <c r="FK91" s="86"/>
      <c r="FL91" s="86"/>
      <c r="FM91" s="86"/>
      <c r="FN91" s="86"/>
      <c r="FO91" s="86"/>
      <c r="FP91" s="86"/>
      <c r="FQ91" s="86"/>
      <c r="FR91" s="86"/>
      <c r="FS91" s="86"/>
      <c r="FT91" s="86"/>
      <c r="FU91" s="86"/>
      <c r="FV91" s="86"/>
      <c r="FW91" s="86"/>
      <c r="FX91" s="86"/>
      <c r="FY91" s="86"/>
      <c r="FZ91" s="86"/>
      <c r="GA91" s="86"/>
      <c r="GB91" s="86"/>
      <c r="GC91" s="86"/>
      <c r="GD91" s="86"/>
      <c r="GE91" s="86"/>
      <c r="GF91" s="86"/>
      <c r="GG91" s="86"/>
      <c r="GH91" s="86"/>
      <c r="GI91" s="86"/>
      <c r="GJ91" s="86"/>
      <c r="GK91" s="86"/>
      <c r="GL91" s="86"/>
      <c r="GM91" s="86"/>
      <c r="GN91" s="86"/>
      <c r="GO91" s="86"/>
      <c r="GP91" s="86"/>
      <c r="GQ91" s="86"/>
      <c r="GR91" s="86"/>
      <c r="GS91" s="86"/>
      <c r="GT91" s="86"/>
      <c r="GU91" s="86"/>
      <c r="GV91" s="86"/>
      <c r="GW91" s="86"/>
      <c r="GX91" s="86"/>
      <c r="GY91" s="86"/>
      <c r="GZ91" s="86"/>
      <c r="HA91" s="86"/>
      <c r="HB91" s="86"/>
      <c r="HC91" s="86"/>
      <c r="HD91" s="86"/>
      <c r="HE91" s="86"/>
      <c r="HF91" s="86"/>
      <c r="HG91" s="86"/>
      <c r="HH91" s="86"/>
      <c r="HI91" s="86"/>
      <c r="HJ91" s="86"/>
      <c r="HK91" s="86"/>
      <c r="HL91" s="86"/>
      <c r="HM91" s="86"/>
      <c r="HN91" s="86"/>
      <c r="HO91" s="86"/>
      <c r="HP91" s="86"/>
      <c r="HQ91" s="86"/>
      <c r="HR91" s="86"/>
      <c r="HS91" s="86"/>
      <c r="HT91" s="86"/>
      <c r="HU91" s="86"/>
      <c r="HV91" s="86"/>
      <c r="HW91" s="86"/>
      <c r="HX91" s="86"/>
      <c r="HY91" s="86"/>
      <c r="HZ91" s="86"/>
      <c r="IA91" s="86"/>
      <c r="IB91" s="86"/>
      <c r="IC91" s="86"/>
      <c r="ID91" s="86"/>
      <c r="IE91" s="86"/>
      <c r="IF91" s="86"/>
      <c r="IG91" s="86"/>
      <c r="IH91" s="86"/>
      <c r="II91" s="86"/>
      <c r="IJ91" s="86"/>
      <c r="IK91" s="86"/>
      <c r="IL91" s="86"/>
      <c r="IM91" s="86"/>
      <c r="IN91" s="86"/>
      <c r="IO91" s="86"/>
      <c r="IP91" s="86"/>
      <c r="IQ91" s="86"/>
      <c r="IR91" s="86"/>
      <c r="IS91" s="86"/>
      <c r="IT91" s="86"/>
      <c r="IU91" s="86"/>
      <c r="IV91" s="86"/>
    </row>
    <row r="92" spans="1:256" s="14" customFormat="1" x14ac:dyDescent="0.25">
      <c r="A92" s="43"/>
      <c r="B92" s="43"/>
      <c r="C92" s="64"/>
      <c r="D92" s="99"/>
      <c r="E92" s="43"/>
      <c r="F92" s="22"/>
      <c r="G92" s="72"/>
      <c r="H92" s="22"/>
      <c r="I92" s="125"/>
      <c r="J92" s="22"/>
      <c r="K92" s="171"/>
      <c r="L92" s="22"/>
      <c r="M92" s="123"/>
      <c r="N92" s="127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86"/>
      <c r="FW92" s="86"/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86"/>
      <c r="GZ92" s="86"/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86"/>
      <c r="IB92" s="86"/>
      <c r="IC92" s="86"/>
      <c r="ID92" s="86"/>
      <c r="IE92" s="86"/>
      <c r="IF92" s="86"/>
      <c r="IG92" s="86"/>
      <c r="IH92" s="86"/>
      <c r="II92" s="86"/>
      <c r="IJ92" s="86"/>
      <c r="IK92" s="86"/>
      <c r="IL92" s="86"/>
      <c r="IM92" s="86"/>
      <c r="IN92" s="86"/>
      <c r="IO92" s="86"/>
      <c r="IP92" s="86"/>
      <c r="IQ92" s="86"/>
      <c r="IR92" s="86"/>
      <c r="IS92" s="86"/>
      <c r="IT92" s="86"/>
      <c r="IU92" s="86"/>
      <c r="IV92" s="86"/>
    </row>
    <row r="93" spans="1:256" s="130" customFormat="1" ht="13.8" thickBot="1" x14ac:dyDescent="0.3">
      <c r="A93" s="129" t="s">
        <v>71</v>
      </c>
      <c r="B93" s="136"/>
      <c r="C93" s="131"/>
      <c r="D93" s="132"/>
      <c r="F93" s="247">
        <v>57194281.700000003</v>
      </c>
      <c r="G93" s="248"/>
      <c r="H93" s="249">
        <v>57258219.579999998</v>
      </c>
      <c r="I93" s="250"/>
      <c r="J93" s="247">
        <f>SUM(J38+J48+J51+J54+J58+J62+J65+J68+J71+J74+J77+J85+J88+J91)</f>
        <v>50165788.439999998</v>
      </c>
      <c r="K93" s="251"/>
      <c r="L93" s="249">
        <f>+SUM(L38+L48+L51+L54+L58+L62+L65+L68+L71+L74+L77+L85+L88+L91)</f>
        <v>50224881.480000004</v>
      </c>
      <c r="M93" s="252"/>
      <c r="N93" s="253">
        <f>SUM(N37:N92)</f>
        <v>-7033338.099999994</v>
      </c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5"/>
      <c r="DE93" s="135"/>
      <c r="DF93" s="135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  <c r="DQ93" s="135"/>
      <c r="DR93" s="135"/>
      <c r="DS93" s="135"/>
      <c r="DT93" s="135"/>
      <c r="DU93" s="135"/>
      <c r="DV93" s="135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5"/>
      <c r="EV93" s="135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5"/>
      <c r="FI93" s="135"/>
      <c r="FJ93" s="135"/>
      <c r="FK93" s="135"/>
      <c r="FL93" s="135"/>
      <c r="FM93" s="135"/>
      <c r="FN93" s="135"/>
      <c r="FO93" s="135"/>
      <c r="FP93" s="135"/>
      <c r="FQ93" s="135"/>
      <c r="FR93" s="135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5"/>
      <c r="GI93" s="135"/>
      <c r="GJ93" s="135"/>
      <c r="GK93" s="135"/>
      <c r="GL93" s="135"/>
      <c r="GM93" s="135"/>
      <c r="GN93" s="135"/>
      <c r="GO93" s="135"/>
      <c r="GP93" s="135"/>
      <c r="GQ93" s="135"/>
      <c r="GR93" s="135"/>
      <c r="GS93" s="135"/>
      <c r="GT93" s="135"/>
      <c r="GU93" s="135"/>
      <c r="GV93" s="135"/>
      <c r="GW93" s="135"/>
      <c r="GX93" s="135"/>
      <c r="GY93" s="135"/>
      <c r="GZ93" s="135"/>
      <c r="HA93" s="135"/>
      <c r="HB93" s="135"/>
      <c r="HC93" s="135"/>
      <c r="HD93" s="135"/>
      <c r="HE93" s="135"/>
      <c r="HF93" s="135"/>
      <c r="HG93" s="135"/>
      <c r="HH93" s="135"/>
      <c r="HI93" s="135"/>
      <c r="HJ93" s="135"/>
      <c r="HK93" s="135"/>
      <c r="HL93" s="135"/>
      <c r="HM93" s="135"/>
      <c r="HN93" s="135"/>
      <c r="HO93" s="135"/>
      <c r="HP93" s="135"/>
      <c r="HQ93" s="135"/>
      <c r="HR93" s="135"/>
      <c r="HS93" s="135"/>
      <c r="HT93" s="135"/>
      <c r="HU93" s="135"/>
      <c r="HV93" s="135"/>
      <c r="HW93" s="135"/>
      <c r="HX93" s="135"/>
      <c r="HY93" s="135"/>
      <c r="HZ93" s="135"/>
      <c r="IA93" s="135"/>
      <c r="IB93" s="135"/>
      <c r="IC93" s="135"/>
      <c r="ID93" s="135"/>
      <c r="IE93" s="135"/>
      <c r="IF93" s="135"/>
      <c r="IG93" s="135"/>
      <c r="IH93" s="135"/>
      <c r="II93" s="135"/>
      <c r="IJ93" s="135"/>
      <c r="IK93" s="135"/>
      <c r="IL93" s="135"/>
      <c r="IM93" s="135"/>
      <c r="IN93" s="135"/>
      <c r="IO93" s="135"/>
      <c r="IP93" s="135"/>
      <c r="IQ93" s="135"/>
      <c r="IR93" s="135"/>
      <c r="IS93" s="135"/>
      <c r="IT93" s="135"/>
      <c r="IU93" s="135"/>
      <c r="IV93" s="135"/>
    </row>
    <row r="94" spans="1:256" ht="13.8" thickTop="1" x14ac:dyDescent="0.25">
      <c r="A94" s="61" t="s">
        <v>72</v>
      </c>
      <c r="B94" s="74" t="s">
        <v>248</v>
      </c>
      <c r="G94" s="72"/>
      <c r="K94" s="72"/>
      <c r="N94" s="22"/>
    </row>
    <row r="95" spans="1:256" x14ac:dyDescent="0.25">
      <c r="M95" s="65"/>
      <c r="N95" s="22"/>
    </row>
    <row r="96" spans="1:256" x14ac:dyDescent="0.25">
      <c r="N96" s="22"/>
    </row>
    <row r="97" spans="6:14" x14ac:dyDescent="0.25">
      <c r="N97" s="22"/>
    </row>
    <row r="98" spans="6:14" x14ac:dyDescent="0.25">
      <c r="F98" s="133"/>
      <c r="G98" s="134"/>
      <c r="H98" s="133"/>
      <c r="N98" s="22"/>
    </row>
    <row r="99" spans="6:14" x14ac:dyDescent="0.25">
      <c r="N99" s="22"/>
    </row>
    <row r="100" spans="6:14" x14ac:dyDescent="0.25">
      <c r="N100" s="22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cellWatches>
    <cellWatch r="J9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F40" sqref="F40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5"/>
    </row>
    <row r="14" spans="2:5" ht="35.4" x14ac:dyDescent="0.6">
      <c r="B14" s="75"/>
      <c r="E14" s="76" t="s">
        <v>73</v>
      </c>
    </row>
    <row r="17" spans="5:5" ht="17.399999999999999" x14ac:dyDescent="0.3">
      <c r="E17" s="77" t="s">
        <v>74</v>
      </c>
    </row>
    <row r="20" spans="5:5" x14ac:dyDescent="0.25">
      <c r="E20" s="63" t="s">
        <v>75</v>
      </c>
    </row>
    <row r="21" spans="5:5" x14ac:dyDescent="0.25">
      <c r="E21" s="78">
        <v>42551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1" sqref="P21"/>
    </sheetView>
  </sheetViews>
  <sheetFormatPr defaultRowHeight="13.2" x14ac:dyDescent="0.25"/>
  <cols>
    <col min="7" max="7" width="17.33203125" customWidth="1"/>
  </cols>
  <sheetData>
    <row r="1" spans="3:14" ht="15" x14ac:dyDescent="0.25">
      <c r="C1" s="79" t="s">
        <v>76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3:14" ht="15" x14ac:dyDescent="0.25">
      <c r="C2" s="79" t="s">
        <v>77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3:14" ht="15" x14ac:dyDescent="0.25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3:14" ht="15" x14ac:dyDescent="0.25">
      <c r="C4" s="79" t="s">
        <v>94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3:14" ht="15" x14ac:dyDescent="0.25">
      <c r="C5" s="79" t="s">
        <v>78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3:14" ht="15" x14ac:dyDescent="0.25">
      <c r="C6" s="79" t="s">
        <v>79</v>
      </c>
      <c r="D6" s="79"/>
      <c r="E6" s="79"/>
      <c r="F6" s="79"/>
      <c r="G6" s="79"/>
      <c r="H6" s="79" t="s">
        <v>80</v>
      </c>
      <c r="I6" s="79"/>
      <c r="J6" s="79"/>
      <c r="K6" s="79"/>
      <c r="L6" s="79"/>
      <c r="M6" s="79"/>
      <c r="N6" s="79"/>
    </row>
    <row r="7" spans="3:14" ht="15" x14ac:dyDescent="0.25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3:14" ht="15" x14ac:dyDescent="0.25">
      <c r="C8" s="79" t="s">
        <v>81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3:14" ht="16.5" customHeight="1" x14ac:dyDescent="0.25">
      <c r="C9" s="79" t="s">
        <v>82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3:14" ht="15" x14ac:dyDescent="0.25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3:14" ht="15" x14ac:dyDescent="0.25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3:14" ht="15" x14ac:dyDescent="0.25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3:14" ht="15" x14ac:dyDescent="0.25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3:14" ht="15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3:14" ht="15" x14ac:dyDescent="0.25">
      <c r="C15" s="80"/>
      <c r="D15" s="80"/>
      <c r="E15" s="80"/>
      <c r="F15" s="80"/>
      <c r="G15" s="79"/>
      <c r="H15" s="79"/>
      <c r="I15" s="80"/>
      <c r="J15" s="80"/>
      <c r="K15" s="80"/>
      <c r="L15" s="80"/>
      <c r="M15" s="79"/>
      <c r="N15" s="79"/>
    </row>
    <row r="16" spans="3:14" ht="15" x14ac:dyDescent="0.25">
      <c r="C16" s="81" t="s">
        <v>87</v>
      </c>
      <c r="D16" s="79" t="s">
        <v>88</v>
      </c>
      <c r="E16" s="79"/>
      <c r="F16" s="79"/>
      <c r="G16" s="79"/>
      <c r="H16" s="79"/>
      <c r="I16" s="79" t="s">
        <v>98</v>
      </c>
      <c r="J16" s="79"/>
      <c r="K16" s="79"/>
      <c r="L16" s="79"/>
      <c r="M16" s="79"/>
      <c r="N16" s="79"/>
    </row>
    <row r="17" spans="3:14" ht="15" x14ac:dyDescent="0.25">
      <c r="C17" s="81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3:14" ht="15" x14ac:dyDescent="0.25">
      <c r="C18" s="81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3:14" ht="15" x14ac:dyDescent="0.25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3:14" ht="15" x14ac:dyDescent="0.25">
      <c r="C20" s="80"/>
      <c r="D20" s="80"/>
      <c r="E20" s="80"/>
      <c r="F20" s="80"/>
      <c r="G20" s="79"/>
      <c r="H20" s="79"/>
      <c r="I20" s="80"/>
      <c r="J20" s="80"/>
      <c r="K20" s="80"/>
      <c r="L20" s="80"/>
      <c r="M20" s="79"/>
      <c r="N20" s="79"/>
    </row>
    <row r="21" spans="3:14" ht="15" x14ac:dyDescent="0.25">
      <c r="C21" s="79" t="s">
        <v>83</v>
      </c>
      <c r="D21" s="79"/>
      <c r="E21" s="79"/>
      <c r="F21" s="79"/>
      <c r="G21" s="79"/>
      <c r="H21" s="79"/>
      <c r="I21" s="79" t="s">
        <v>84</v>
      </c>
      <c r="J21" s="79"/>
      <c r="K21" s="79"/>
      <c r="L21" s="79"/>
      <c r="M21" s="79"/>
      <c r="N21" s="79"/>
    </row>
    <row r="22" spans="3:14" ht="15" x14ac:dyDescent="0.25"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3:14" ht="15" x14ac:dyDescent="0.25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spans="3:14" ht="15" x14ac:dyDescent="0.25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3:14" ht="15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3:14" ht="15" x14ac:dyDescent="0.25">
      <c r="C26" s="80"/>
      <c r="D26" s="80"/>
      <c r="E26" s="80"/>
      <c r="F26" s="80"/>
      <c r="G26" s="79"/>
      <c r="H26" s="79"/>
      <c r="I26" s="80"/>
      <c r="J26" s="80"/>
      <c r="K26" s="80"/>
      <c r="L26" s="80"/>
      <c r="M26" s="79"/>
      <c r="N26" s="79"/>
    </row>
    <row r="27" spans="3:14" ht="15" x14ac:dyDescent="0.25">
      <c r="C27" s="79" t="s">
        <v>85</v>
      </c>
      <c r="D27" s="79"/>
      <c r="E27" s="79"/>
      <c r="F27" s="79"/>
      <c r="G27" s="79"/>
      <c r="H27" s="79"/>
      <c r="I27" s="79" t="s">
        <v>95</v>
      </c>
      <c r="J27" s="79"/>
      <c r="K27" s="79"/>
      <c r="L27" s="79"/>
      <c r="M27" s="79"/>
      <c r="N27" s="79"/>
    </row>
    <row r="28" spans="3:14" ht="15" x14ac:dyDescent="0.25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3:14" ht="15" x14ac:dyDescent="0.25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3:14" ht="15" x14ac:dyDescent="0.25">
      <c r="C30" s="79" t="s">
        <v>96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3:14" ht="15" x14ac:dyDescent="0.25">
      <c r="C31" s="79" t="s">
        <v>97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3:14" ht="15" x14ac:dyDescent="0.2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2016-08-03T16:48:54Z</cp:lastPrinted>
  <dcterms:created xsi:type="dcterms:W3CDTF">2010-07-30T14:08:17Z</dcterms:created>
  <dcterms:modified xsi:type="dcterms:W3CDTF">2016-08-05T19:54:08Z</dcterms:modified>
</cp:coreProperties>
</file>