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Report!$A$1:$L$129</definedName>
  </definedNames>
  <calcPr calcId="145621"/>
</workbook>
</file>

<file path=xl/calcChain.xml><?xml version="1.0" encoding="utf-8"?>
<calcChain xmlns="http://schemas.openxmlformats.org/spreadsheetml/2006/main">
  <c r="I26" i="1" l="1"/>
  <c r="H26" i="1"/>
  <c r="L26" i="1" s="1"/>
  <c r="E26" i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37" i="3"/>
  <c r="K27" i="3"/>
  <c r="J37" i="3"/>
  <c r="K26" i="3"/>
  <c r="K25" i="3"/>
  <c r="K14" i="3"/>
  <c r="K15" i="3"/>
  <c r="K16" i="3"/>
  <c r="K17" i="3"/>
  <c r="K18" i="3"/>
  <c r="K19" i="3"/>
  <c r="K20" i="3"/>
  <c r="K21" i="3"/>
  <c r="K22" i="3"/>
  <c r="K23" i="3"/>
  <c r="K24" i="3"/>
  <c r="K10" i="3"/>
  <c r="H96" i="3"/>
  <c r="F96" i="3"/>
  <c r="G95" i="3"/>
  <c r="H93" i="3"/>
  <c r="F93" i="3"/>
  <c r="G92" i="3"/>
  <c r="H90" i="3"/>
  <c r="F90" i="3"/>
  <c r="G89" i="3"/>
  <c r="H87" i="3"/>
  <c r="F87" i="3"/>
  <c r="G86" i="3"/>
  <c r="G85" i="3"/>
  <c r="G84" i="3"/>
  <c r="H82" i="3"/>
  <c r="F82" i="3"/>
  <c r="G81" i="3"/>
  <c r="H73" i="3"/>
  <c r="F73" i="3"/>
  <c r="G72" i="3"/>
  <c r="H70" i="3"/>
  <c r="F70" i="3"/>
  <c r="G69" i="3"/>
  <c r="H67" i="3"/>
  <c r="F67" i="3"/>
  <c r="G66" i="3"/>
  <c r="H64" i="3"/>
  <c r="F64" i="3"/>
  <c r="G63" i="3"/>
  <c r="H61" i="3"/>
  <c r="F61" i="3"/>
  <c r="G60" i="3"/>
  <c r="H57" i="3"/>
  <c r="F57" i="3"/>
  <c r="G56" i="3"/>
  <c r="G55" i="3"/>
  <c r="H53" i="3"/>
  <c r="F53" i="3"/>
  <c r="G52" i="3"/>
  <c r="H50" i="3"/>
  <c r="F50" i="3"/>
  <c r="G49" i="3"/>
  <c r="H47" i="3"/>
  <c r="F47" i="3"/>
  <c r="G46" i="3"/>
  <c r="H37" i="3"/>
  <c r="F37" i="3"/>
  <c r="G20" i="3"/>
  <c r="G19" i="3"/>
  <c r="G18" i="3"/>
  <c r="G17" i="3"/>
  <c r="G16" i="3"/>
  <c r="G15" i="3"/>
  <c r="G14" i="3"/>
  <c r="G35" i="3"/>
  <c r="G34" i="3"/>
  <c r="G33" i="3"/>
  <c r="G32" i="3"/>
  <c r="G31" i="3"/>
  <c r="G30" i="3"/>
  <c r="G29" i="3"/>
  <c r="G28" i="3"/>
  <c r="G13" i="3"/>
  <c r="G12" i="3"/>
  <c r="G11" i="3"/>
  <c r="G9" i="3"/>
  <c r="G8" i="3"/>
  <c r="G7" i="3"/>
  <c r="M111" i="2"/>
  <c r="J111" i="2"/>
  <c r="J39" i="2"/>
  <c r="I111" i="2"/>
  <c r="G111" i="2"/>
  <c r="H111" i="2"/>
  <c r="L56" i="2"/>
  <c r="L57" i="2"/>
  <c r="L58" i="2"/>
  <c r="L39" i="2"/>
  <c r="M39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3" i="2"/>
  <c r="L24" i="2"/>
  <c r="L25" i="2"/>
  <c r="L26" i="2"/>
  <c r="L78" i="2"/>
  <c r="G87" i="3" l="1"/>
  <c r="G39" i="2"/>
  <c r="H39" i="2"/>
  <c r="I39" i="2"/>
  <c r="L51" i="2"/>
  <c r="L53" i="2"/>
  <c r="L55" i="2"/>
  <c r="L60" i="2"/>
  <c r="L61" i="2"/>
  <c r="L62" i="2"/>
  <c r="L64" i="2"/>
  <c r="L66" i="2"/>
  <c r="L70" i="2"/>
  <c r="L72" i="2"/>
  <c r="L74" i="2"/>
  <c r="L76" i="2"/>
  <c r="L77" i="2"/>
  <c r="L79" i="2"/>
  <c r="L80" i="2"/>
  <c r="L82" i="2"/>
  <c r="L88" i="2"/>
  <c r="L89" i="2"/>
  <c r="L90" i="2"/>
  <c r="L91" i="2"/>
  <c r="L93" i="2"/>
  <c r="L94" i="2"/>
  <c r="L96" i="2"/>
  <c r="L97" i="2"/>
  <c r="L98" i="2"/>
  <c r="L99" i="2"/>
  <c r="L100" i="2"/>
  <c r="L104" i="2"/>
  <c r="L106" i="2"/>
  <c r="L107" i="2"/>
  <c r="L109" i="2"/>
  <c r="L110" i="2"/>
  <c r="L113" i="2"/>
  <c r="L5" i="2"/>
  <c r="L49" i="2"/>
  <c r="L31" i="2"/>
  <c r="L32" i="2"/>
  <c r="L33" i="2"/>
  <c r="L34" i="2"/>
  <c r="L35" i="2"/>
  <c r="L36" i="2"/>
  <c r="L37" i="2"/>
  <c r="L38" i="2"/>
  <c r="L21" i="2"/>
  <c r="L22" i="2"/>
  <c r="L27" i="2"/>
  <c r="L28" i="2"/>
  <c r="L29" i="2"/>
  <c r="L30" i="2"/>
  <c r="L96" i="3" l="1"/>
  <c r="L93" i="3"/>
  <c r="L90" i="3"/>
  <c r="L87" i="3"/>
  <c r="L82" i="3"/>
  <c r="L73" i="3"/>
  <c r="L70" i="3"/>
  <c r="L67" i="3"/>
  <c r="L64" i="3"/>
  <c r="L61" i="3"/>
  <c r="L57" i="3"/>
  <c r="L53" i="3"/>
  <c r="L50" i="3"/>
  <c r="L47" i="3"/>
  <c r="K11" i="3"/>
  <c r="K12" i="3"/>
  <c r="K13" i="3"/>
  <c r="L111" i="2" l="1"/>
  <c r="N98" i="3" l="1"/>
  <c r="L21" i="1" l="1"/>
  <c r="N87" i="3"/>
  <c r="J57" i="3"/>
  <c r="J61" i="3"/>
  <c r="J87" i="3"/>
  <c r="G21" i="1" l="1"/>
  <c r="K84" i="3" l="1"/>
  <c r="K85" i="3"/>
  <c r="K86" i="3"/>
  <c r="J47" i="3"/>
  <c r="L10" i="1" l="1"/>
  <c r="L11" i="1" l="1"/>
  <c r="L12" i="1"/>
  <c r="L13" i="1"/>
  <c r="L14" i="1"/>
  <c r="L15" i="1"/>
  <c r="L16" i="1"/>
  <c r="L17" i="1"/>
  <c r="L18" i="1"/>
  <c r="L19" i="1"/>
  <c r="L20" i="1"/>
  <c r="L22" i="1"/>
  <c r="L23" i="1"/>
  <c r="L24" i="1"/>
  <c r="K46" i="3"/>
  <c r="K49" i="3"/>
  <c r="K52" i="3"/>
  <c r="K55" i="3"/>
  <c r="K56" i="3"/>
  <c r="K60" i="3"/>
  <c r="K63" i="3"/>
  <c r="K66" i="3"/>
  <c r="K69" i="3"/>
  <c r="K72" i="3"/>
  <c r="K81" i="3"/>
  <c r="K89" i="3"/>
  <c r="K92" i="3"/>
  <c r="K95" i="3"/>
  <c r="K8" i="3"/>
  <c r="K9" i="3"/>
  <c r="K7" i="3"/>
  <c r="J64" i="3"/>
  <c r="N37" i="3" l="1"/>
  <c r="B22" i="2"/>
  <c r="B24" i="2" s="1"/>
  <c r="H28" i="1" l="1"/>
  <c r="J53" i="3" l="1"/>
  <c r="J50" i="3"/>
  <c r="J67" i="3"/>
  <c r="N57" i="3" l="1"/>
  <c r="N47" i="3"/>
  <c r="N53" i="3"/>
  <c r="N50" i="3"/>
  <c r="I28" i="1" l="1"/>
  <c r="K88" i="2" l="1"/>
  <c r="J26" i="1" l="1"/>
  <c r="J28" i="1" s="1"/>
  <c r="N64" i="3" l="1"/>
  <c r="N67" i="3"/>
  <c r="G23" i="1"/>
  <c r="G22" i="1"/>
  <c r="G20" i="1"/>
  <c r="G18" i="1"/>
  <c r="G17" i="1"/>
  <c r="G15" i="1"/>
  <c r="G14" i="1"/>
  <c r="G10" i="1"/>
  <c r="K26" i="1"/>
  <c r="J90" i="3"/>
  <c r="J73" i="3"/>
  <c r="J82" i="3"/>
  <c r="J93" i="3"/>
  <c r="J96" i="3"/>
  <c r="N73" i="3"/>
  <c r="N82" i="3"/>
  <c r="N96" i="3"/>
  <c r="J70" i="3"/>
  <c r="G11" i="1"/>
  <c r="G13" i="1"/>
  <c r="G16" i="1"/>
  <c r="G19" i="1"/>
  <c r="G24" i="1"/>
  <c r="K28" i="1" l="1"/>
  <c r="L28" i="1" s="1"/>
  <c r="N70" i="3"/>
  <c r="N93" i="3"/>
  <c r="N90" i="3"/>
  <c r="N61" i="3"/>
  <c r="G26" i="1"/>
</calcChain>
</file>

<file path=xl/sharedStrings.xml><?xml version="1.0" encoding="utf-8"?>
<sst xmlns="http://schemas.openxmlformats.org/spreadsheetml/2006/main" count="495" uniqueCount="226">
  <si>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</si>
  <si>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</si>
  <si>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</si>
  <si>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</si>
  <si>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</si>
  <si>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</si>
  <si>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</si>
  <si>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</si>
  <si>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</si>
  <si>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</si>
  <si>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</si>
  <si>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</si>
  <si>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</si>
  <si>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</si>
  <si>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</si>
  <si>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</si>
  <si>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</si>
  <si>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</si>
  <si>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</si>
  <si>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</si>
  <si>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</si>
  <si>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</si>
  <si>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</si>
  <si>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</si>
  <si>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</si>
  <si>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</si>
  <si>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</si>
  <si>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</si>
  <si>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</si>
  <si>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</si>
  <si>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</si>
  <si>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</si>
  <si>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</si>
  <si>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</si>
  <si>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</si>
  <si>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</si>
  <si>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</si>
  <si>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</si>
  <si>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</si>
  <si>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</si>
  <si>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</si>
  <si>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</si>
  <si>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</si>
  <si>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</si>
  <si>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</si>
  <si>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</si>
  <si>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</si>
  <si>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</si>
  <si>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</si>
  <si>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</si>
  <si>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</si>
  <si>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</si>
  <si>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</si>
  <si>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</si>
  <si>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</si>
  <si>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</si>
  <si>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</si>
  <si>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</si>
  <si>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</si>
  <si>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</si>
  <si>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</si>
  <si>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</si>
  <si>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</si>
  <si>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</si>
  <si>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</si>
  <si>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</si>
  <si>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</si>
  <si>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</si>
  <si>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</si>
  <si>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</si>
  <si>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</si>
  <si>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</si>
  <si>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</si>
  <si>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</si>
  <si>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</si>
  <si>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</si>
  <si>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</si>
  <si>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</si>
  <si>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</si>
  <si>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</si>
  <si>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</si>
  <si>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</si>
  <si>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</si>
  <si>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</si>
  <si>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</si>
  <si>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</si>
  <si>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</si>
  <si>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</si>
  <si>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</si>
  <si>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</si>
  <si>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</si>
  <si>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</si>
  <si>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</si>
  <si>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</si>
  <si>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</si>
  <si>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</si>
  <si>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</si>
  <si>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</si>
  <si>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</si>
  <si>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</si>
  <si>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</si>
  <si>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</si>
  <si>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</si>
  <si>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</si>
  <si>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</si>
  <si>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</si>
  <si>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</si>
  <si>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</si>
  <si>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</si>
  <si>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</si>
  <si>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</si>
  <si>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</si>
  <si>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</si>
  <si>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</si>
  <si>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</si>
  <si>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</si>
  <si>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</si>
  <si>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</si>
  <si>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</si>
  <si>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</si>
  <si>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</si>
  <si>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</si>
  <si>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</si>
  <si>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</si>
  <si>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</si>
  <si>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</si>
  <si>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</si>
  <si>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</si>
  <si>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</si>
  <si>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</si>
  <si>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</si>
  <si>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</si>
  <si>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</si>
  <si>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</si>
  <si>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</si>
  <si>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</si>
  <si>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</si>
  <si>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</si>
  <si>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</si>
  <si>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</si>
  <si>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</si>
  <si>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</si>
  <si>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</si>
  <si>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</si>
  <si>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</si>
  <si>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</si>
  <si>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</si>
  <si>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</si>
  <si>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</si>
  <si>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</si>
  <si>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</si>
  <si>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</si>
  <si>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</si>
  <si>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</si>
  <si>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</si>
  <si>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</si>
  <si>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</si>
  <si>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</si>
  <si>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TexasTerm                 </t>
  </si>
  <si>
    <t xml:space="preserve">TexasTerm                </t>
  </si>
  <si>
    <t>TexPool Prime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</si>
  <si>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</si>
  <si>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</si>
  <si>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</si>
  <si>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</si>
  <si>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</si>
  <si>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</si>
  <si>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</si>
  <si>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</si>
  <si>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</si>
  <si>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</si>
  <si>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</si>
  <si>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</si>
  <si>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</si>
  <si>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</si>
  <si>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</si>
  <si>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</si>
  <si>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</si>
  <si>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</si>
  <si>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</si>
  <si>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</si>
  <si>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</si>
  <si>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</si>
  <si>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</si>
  <si>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Texas Term Daily</t>
  </si>
  <si>
    <t>Kyle Kendrick, County Commissioner Pct. 2</t>
  </si>
  <si>
    <t>CF FNMA</t>
  </si>
  <si>
    <t>3136G1LD9</t>
  </si>
  <si>
    <t>CF Discovery BK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</si>
  <si>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</si>
  <si>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</si>
  <si>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</si>
  <si>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</si>
  <si>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</si>
  <si>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</si>
  <si>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</si>
  <si>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</si>
  <si>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</si>
  <si>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1st  Qtr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</si>
  <si>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</si>
  <si>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</si>
  <si>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</si>
  <si>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</si>
  <si>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</si>
  <si>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</si>
  <si>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</si>
  <si>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</si>
  <si>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</si>
  <si>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2nd  Qtr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</si>
  <si>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</si>
  <si>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</si>
  <si>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</si>
  <si>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</si>
  <si>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</si>
  <si>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</si>
  <si>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</si>
  <si>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</si>
  <si>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</si>
  <si>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</si>
  <si>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</si>
  <si>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</si>
  <si>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</si>
  <si>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</si>
  <si>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Texas Daily</t>
  </si>
  <si>
    <t>WF MSD Warren</t>
  </si>
  <si>
    <t>WF Wells Fargo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</si>
</sst>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4" fillId="0" borderId="9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/>
    <xf numFmtId="14" fontId="3" fillId="8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2" borderId="0" xfId="1" applyFill="1"/>
    <xf numFmtId="164" fontId="14" fillId="4" borderId="0" xfId="1" applyFill="1" applyBorder="1" applyAlignment="1" applyProtection="1">
      <alignment horizontal="right"/>
    </xf>
    <xf numFmtId="164" fontId="14" fillId="4" borderId="0" xfId="1" applyFill="1" applyBorder="1" applyAlignment="1" applyProtection="1"/>
    <xf numFmtId="164" fontId="14" fillId="0" borderId="9" xfId="1" applyFill="1" applyBorder="1" applyAlignment="1" applyProtection="1"/>
    <xf numFmtId="164" fontId="14" fillId="0" borderId="8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9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14" fillId="8" borderId="0" xfId="1" applyFill="1"/>
    <xf numFmtId="164" fontId="14" fillId="8" borderId="9" xfId="1" applyFill="1" applyBorder="1" applyAlignment="1" applyProtection="1"/>
    <xf numFmtId="164" fontId="14" fillId="8" borderId="8" xfId="1" applyFill="1" applyBorder="1" applyAlignment="1" applyProtection="1"/>
    <xf numFmtId="164" fontId="0" fillId="0" borderId="8" xfId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64" fontId="14" fillId="8" borderId="8" xfId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7696"/>
        <c:axId val="90479232"/>
      </c:barChart>
      <c:catAx>
        <c:axId val="9047769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79232"/>
        <c:crosses val="autoZero"/>
        <c:auto val="1"/>
        <c:lblAlgn val="ctr"/>
        <c:lblOffset val="100"/>
        <c:tickMarkSkip val="1"/>
        <c:noMultiLvlLbl val="0"/>
      </c:catAx>
      <c:valAx>
        <c:axId val="9047923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7769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86092837.069999993</c:v>
                </c:pt>
                <c:pt idx="1">
                  <c:v>2468206.66</c:v>
                </c:pt>
                <c:pt idx="2">
                  <c:v>6178386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86277046.86999999</c:v>
                </c:pt>
                <c:pt idx="1">
                  <c:v>3220973.71</c:v>
                </c:pt>
                <c:pt idx="2">
                  <c:v>4234900</c:v>
                </c:pt>
                <c:pt idx="3">
                  <c:v>13000000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86092837.069999993</c:v>
                </c:pt>
                <c:pt idx="1">
                  <c:v>2468206.66</c:v>
                </c:pt>
                <c:pt idx="2">
                  <c:v>6178386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86092837.069999993</c:v>
                </c:pt>
                <c:pt idx="1">
                  <c:v>2468206.66</c:v>
                </c:pt>
                <c:pt idx="2">
                  <c:v>6178386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16" sqref="H16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24" customFormat="1" ht="19.2" x14ac:dyDescent="0.35">
      <c r="B5" s="125"/>
      <c r="C5" s="125"/>
      <c r="D5" s="128" t="s">
        <v>106</v>
      </c>
      <c r="E5" s="125"/>
      <c r="F5" s="125"/>
      <c r="G5" s="126"/>
      <c r="H5" s="125"/>
      <c r="I5" s="125"/>
      <c r="J5" s="127" t="s">
        <v>106</v>
      </c>
      <c r="K5" s="125"/>
      <c r="L5" s="125"/>
    </row>
    <row r="6" spans="1:12" s="11" customFormat="1" x14ac:dyDescent="0.25">
      <c r="B6" s="3"/>
      <c r="C6" s="3"/>
      <c r="D6" s="12">
        <v>43070</v>
      </c>
      <c r="E6" s="3"/>
      <c r="F6" s="3"/>
      <c r="G6" s="10"/>
      <c r="H6" s="3"/>
      <c r="I6" s="3"/>
      <c r="J6" s="12">
        <v>43160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20" t="s">
        <v>165</v>
      </c>
      <c r="C8" s="13" t="s">
        <v>1</v>
      </c>
      <c r="D8" s="13" t="s">
        <v>2</v>
      </c>
      <c r="E8" s="3"/>
      <c r="F8" s="3"/>
      <c r="G8" s="10"/>
      <c r="H8" s="120" t="s">
        <v>166</v>
      </c>
      <c r="I8" s="13" t="s">
        <v>1</v>
      </c>
      <c r="J8" s="13" t="s">
        <v>2</v>
      </c>
    </row>
    <row r="9" spans="1:12" s="16" customFormat="1" x14ac:dyDescent="0.25">
      <c r="A9" s="14"/>
      <c r="B9" s="122" t="s">
        <v>107</v>
      </c>
      <c r="C9" s="15" t="s">
        <v>3</v>
      </c>
      <c r="D9" s="15" t="s">
        <v>104</v>
      </c>
      <c r="E9" s="15" t="s">
        <v>4</v>
      </c>
      <c r="F9" s="15" t="s">
        <v>5</v>
      </c>
      <c r="G9" s="10"/>
      <c r="H9" s="122" t="s">
        <v>167</v>
      </c>
      <c r="I9" s="15" t="s">
        <v>3</v>
      </c>
      <c r="J9" s="15" t="s">
        <v>104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9">
        <v>28199228.280000001</v>
      </c>
      <c r="C10" s="132">
        <v>3220973.71</v>
      </c>
      <c r="D10" s="18">
        <v>4234900</v>
      </c>
      <c r="E10" s="18"/>
      <c r="F10" s="18">
        <f>SUM(B10:E10)</f>
        <v>35655101.990000002</v>
      </c>
      <c r="G10" s="19">
        <f>SUM(C10:F10)</f>
        <v>43110975.700000003</v>
      </c>
      <c r="H10" s="119">
        <v>31186314.329999998</v>
      </c>
      <c r="I10" s="132">
        <v>2468206.66</v>
      </c>
      <c r="J10" s="18">
        <v>6178386</v>
      </c>
      <c r="K10" s="18">
        <v>2000000</v>
      </c>
      <c r="L10" s="18">
        <f>SUM(H10:K10)</f>
        <v>41832906.989999995</v>
      </c>
    </row>
    <row r="11" spans="1:12" s="17" customFormat="1" x14ac:dyDescent="0.25">
      <c r="A11" s="17" t="s">
        <v>7</v>
      </c>
      <c r="B11" s="18">
        <v>1519247.15</v>
      </c>
      <c r="D11" s="18"/>
      <c r="E11" s="18"/>
      <c r="F11" s="18">
        <f t="shared" ref="F11:F24" si="0">SUM(B11:E11)</f>
        <v>1519247.15</v>
      </c>
      <c r="G11" s="19">
        <f>SUM(C11:F11)</f>
        <v>1519247.15</v>
      </c>
      <c r="H11" s="18">
        <v>1524899.31</v>
      </c>
      <c r="J11" s="18"/>
      <c r="K11" s="18"/>
      <c r="L11" s="18">
        <f t="shared" ref="L11:L24" si="1">SUM(H11:K11)</f>
        <v>1524899.31</v>
      </c>
    </row>
    <row r="12" spans="1:12" s="17" customFormat="1" x14ac:dyDescent="0.25">
      <c r="A12" s="17" t="s">
        <v>91</v>
      </c>
      <c r="B12" s="18">
        <v>2881.09</v>
      </c>
      <c r="D12" s="18"/>
      <c r="E12" s="18"/>
      <c r="F12" s="18">
        <f t="shared" si="0"/>
        <v>2881.09</v>
      </c>
      <c r="G12" s="19"/>
      <c r="H12" s="18">
        <v>2891.81</v>
      </c>
      <c r="J12" s="18"/>
      <c r="K12" s="18"/>
      <c r="L12" s="18">
        <f t="shared" si="1"/>
        <v>2891.81</v>
      </c>
    </row>
    <row r="13" spans="1:12" s="17" customFormat="1" x14ac:dyDescent="0.25">
      <c r="A13" s="17" t="s">
        <v>8</v>
      </c>
      <c r="B13" s="18">
        <v>12751.89</v>
      </c>
      <c r="D13" s="18"/>
      <c r="E13" s="18"/>
      <c r="F13" s="18">
        <f t="shared" si="0"/>
        <v>12751.89</v>
      </c>
      <c r="G13" s="19">
        <f t="shared" ref="G13:G22" si="2">SUM(C13:F13)</f>
        <v>12751.89</v>
      </c>
      <c r="H13" s="18">
        <v>12799.33</v>
      </c>
      <c r="J13" s="18"/>
      <c r="K13" s="18"/>
      <c r="L13" s="18">
        <f t="shared" si="1"/>
        <v>12799.33</v>
      </c>
    </row>
    <row r="14" spans="1:12" s="17" customFormat="1" x14ac:dyDescent="0.25">
      <c r="A14" s="17" t="s">
        <v>9</v>
      </c>
      <c r="B14" s="20">
        <v>423740</v>
      </c>
      <c r="D14" s="20"/>
      <c r="E14" s="18">
        <v>2000000</v>
      </c>
      <c r="F14" s="18">
        <f t="shared" si="0"/>
        <v>2423740</v>
      </c>
      <c r="G14" s="19">
        <f t="shared" si="2"/>
        <v>4423740</v>
      </c>
      <c r="H14" s="20">
        <v>421311.16</v>
      </c>
      <c r="J14" s="20"/>
      <c r="K14" s="18">
        <v>2000000</v>
      </c>
      <c r="L14" s="18">
        <f t="shared" si="1"/>
        <v>2421311.16</v>
      </c>
    </row>
    <row r="15" spans="1:12" s="17" customFormat="1" x14ac:dyDescent="0.25">
      <c r="A15" s="17" t="s">
        <v>10</v>
      </c>
      <c r="B15" s="18">
        <v>491416.48</v>
      </c>
      <c r="D15" s="18"/>
      <c r="E15" s="18">
        <v>1000000</v>
      </c>
      <c r="F15" s="18">
        <f t="shared" si="0"/>
        <v>1491416.48</v>
      </c>
      <c r="G15" s="19">
        <f t="shared" si="2"/>
        <v>2491416.48</v>
      </c>
      <c r="H15" s="18">
        <v>532998.80000000005</v>
      </c>
      <c r="J15" s="18"/>
      <c r="K15" s="18">
        <v>1000000</v>
      </c>
      <c r="L15" s="18">
        <f t="shared" si="1"/>
        <v>1532998.8</v>
      </c>
    </row>
    <row r="16" spans="1:12" s="17" customFormat="1" x14ac:dyDescent="0.25">
      <c r="A16" s="17" t="s">
        <v>11</v>
      </c>
      <c r="B16" s="18">
        <v>1889645.3</v>
      </c>
      <c r="D16" s="18"/>
      <c r="E16" s="18"/>
      <c r="F16" s="18">
        <f t="shared" si="0"/>
        <v>1889645.3</v>
      </c>
      <c r="G16" s="19">
        <f t="shared" si="2"/>
        <v>1889645.3</v>
      </c>
      <c r="H16" s="18">
        <v>1821171.67</v>
      </c>
      <c r="J16" s="18"/>
      <c r="K16" s="18"/>
      <c r="L16" s="18">
        <f t="shared" si="1"/>
        <v>1821171.67</v>
      </c>
    </row>
    <row r="17" spans="1:12" s="17" customFormat="1" x14ac:dyDescent="0.25">
      <c r="A17" s="17" t="s">
        <v>12</v>
      </c>
      <c r="B17" s="21">
        <v>73294.19</v>
      </c>
      <c r="D17" s="21"/>
      <c r="E17" s="18"/>
      <c r="F17" s="18">
        <f t="shared" si="0"/>
        <v>73294.19</v>
      </c>
      <c r="G17" s="19">
        <f t="shared" si="2"/>
        <v>73294.19</v>
      </c>
      <c r="H17" s="21">
        <v>74310.39</v>
      </c>
      <c r="J17" s="21"/>
      <c r="K17" s="18"/>
      <c r="L17" s="18">
        <f t="shared" si="1"/>
        <v>74310.39</v>
      </c>
    </row>
    <row r="18" spans="1:12" s="17" customFormat="1" x14ac:dyDescent="0.25">
      <c r="A18" s="17" t="s">
        <v>13</v>
      </c>
      <c r="B18" s="21">
        <v>399117.65</v>
      </c>
      <c r="D18" s="21"/>
      <c r="E18" s="18"/>
      <c r="F18" s="18">
        <f t="shared" si="0"/>
        <v>399117.65</v>
      </c>
      <c r="G18" s="19">
        <f t="shared" si="2"/>
        <v>399117.65</v>
      </c>
      <c r="H18" s="21">
        <v>405137.07</v>
      </c>
      <c r="J18" s="21"/>
      <c r="K18" s="18"/>
      <c r="L18" s="18">
        <f t="shared" si="1"/>
        <v>405137.07</v>
      </c>
    </row>
    <row r="19" spans="1:12" s="17" customFormat="1" x14ac:dyDescent="0.25">
      <c r="A19" s="17" t="s">
        <v>14</v>
      </c>
      <c r="B19" s="18">
        <v>250556.08</v>
      </c>
      <c r="D19" s="18"/>
      <c r="E19" s="18"/>
      <c r="F19" s="18">
        <f t="shared" si="0"/>
        <v>250556.08</v>
      </c>
      <c r="G19" s="19">
        <f t="shared" si="2"/>
        <v>250556.08</v>
      </c>
      <c r="H19" s="18">
        <v>211503.61</v>
      </c>
      <c r="J19" s="18"/>
      <c r="K19" s="18"/>
      <c r="L19" s="18">
        <f t="shared" si="1"/>
        <v>211503.61</v>
      </c>
    </row>
    <row r="20" spans="1:12" s="17" customFormat="1" x14ac:dyDescent="0.25">
      <c r="A20" s="17" t="s">
        <v>15</v>
      </c>
      <c r="B20" s="18">
        <v>878320.54</v>
      </c>
      <c r="D20" s="18"/>
      <c r="E20" s="18"/>
      <c r="F20" s="18">
        <f t="shared" si="0"/>
        <v>878320.54</v>
      </c>
      <c r="G20" s="19">
        <f t="shared" si="2"/>
        <v>878320.54</v>
      </c>
      <c r="H20" s="18">
        <v>246723.03</v>
      </c>
      <c r="J20" s="18"/>
      <c r="K20" s="18"/>
      <c r="L20" s="18">
        <f t="shared" si="1"/>
        <v>246723.03</v>
      </c>
    </row>
    <row r="21" spans="1:12" s="17" customFormat="1" x14ac:dyDescent="0.25">
      <c r="A21" s="17" t="s">
        <v>178</v>
      </c>
      <c r="B21" s="18">
        <v>40498739.420000002</v>
      </c>
      <c r="D21" s="18"/>
      <c r="E21" s="18">
        <v>10000000</v>
      </c>
      <c r="F21" s="18">
        <f>SUM(B21:E21)</f>
        <v>50498739.420000002</v>
      </c>
      <c r="G21" s="19">
        <f t="shared" si="2"/>
        <v>60498739.420000002</v>
      </c>
      <c r="H21" s="18">
        <v>37715189.990000002</v>
      </c>
      <c r="J21" s="18"/>
      <c r="K21" s="18">
        <v>10000000</v>
      </c>
      <c r="L21" s="18">
        <f>SUM(H21:K21)</f>
        <v>47715189.990000002</v>
      </c>
    </row>
    <row r="22" spans="1:12" s="17" customFormat="1" x14ac:dyDescent="0.25">
      <c r="A22" s="17" t="s">
        <v>110</v>
      </c>
      <c r="B22" s="132">
        <v>907975.05</v>
      </c>
      <c r="D22" s="18"/>
      <c r="E22" s="18"/>
      <c r="F22" s="18">
        <f t="shared" ref="F22:F26" si="3">SUM(B22:E22)</f>
        <v>907975.05</v>
      </c>
      <c r="G22" s="19">
        <f t="shared" si="2"/>
        <v>907975.05</v>
      </c>
      <c r="H22" s="132">
        <v>916674.99</v>
      </c>
      <c r="J22" s="18"/>
      <c r="K22" s="18"/>
      <c r="L22" s="18">
        <f t="shared" si="1"/>
        <v>916674.99</v>
      </c>
    </row>
    <row r="23" spans="1:12" s="17" customFormat="1" x14ac:dyDescent="0.25">
      <c r="A23" s="17" t="s">
        <v>16</v>
      </c>
      <c r="B23" s="18">
        <v>1972004.08</v>
      </c>
      <c r="D23" s="18"/>
      <c r="E23" s="18"/>
      <c r="F23" s="18">
        <f t="shared" si="3"/>
        <v>1972004.08</v>
      </c>
      <c r="G23" s="19">
        <f>SUM(C23:F23)</f>
        <v>1972004.08</v>
      </c>
      <c r="H23" s="18">
        <v>918435.21</v>
      </c>
      <c r="J23" s="18"/>
      <c r="K23" s="18"/>
      <c r="L23" s="18">
        <f t="shared" si="1"/>
        <v>918435.21</v>
      </c>
    </row>
    <row r="24" spans="1:12" s="17" customFormat="1" x14ac:dyDescent="0.25">
      <c r="A24" s="17" t="s">
        <v>17</v>
      </c>
      <c r="B24" s="18">
        <v>8758129.6699999999</v>
      </c>
      <c r="D24" s="18"/>
      <c r="E24" s="18"/>
      <c r="F24" s="18">
        <f t="shared" si="3"/>
        <v>8758129.6699999999</v>
      </c>
      <c r="G24" s="19">
        <f>SUM(C24:F24)</f>
        <v>8758129.6699999999</v>
      </c>
      <c r="H24" s="18">
        <v>10102476.369999999</v>
      </c>
      <c r="J24" s="18"/>
      <c r="K24" s="18"/>
      <c r="L24" s="18">
        <f t="shared" si="1"/>
        <v>10102476.369999999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86277046.86999999</v>
      </c>
      <c r="C26" s="133">
        <f>SUM(C10:C25)</f>
        <v>3220973.71</v>
      </c>
      <c r="D26" s="18">
        <f>SUM(D10:D24)</f>
        <v>4234900</v>
      </c>
      <c r="E26" s="18">
        <f t="shared" ref="E26:F26" si="4">SUM(E10:E25)</f>
        <v>13000000</v>
      </c>
      <c r="F26" s="18">
        <f>SUM(B26:E26)</f>
        <v>106732920.57999998</v>
      </c>
      <c r="G26" s="19">
        <f t="shared" ref="G26:K26" si="5">SUM(G10:G25)</f>
        <v>127185913.19999999</v>
      </c>
      <c r="H26" s="18">
        <f>SUM(H10:H25)</f>
        <v>86092837.069999993</v>
      </c>
      <c r="I26" s="133">
        <f>SUM(I10:I25)</f>
        <v>2468206.66</v>
      </c>
      <c r="J26" s="18">
        <f>SUM(J10:J24)</f>
        <v>6178386</v>
      </c>
      <c r="K26" s="18">
        <f t="shared" si="5"/>
        <v>15000000</v>
      </c>
      <c r="L26" s="18">
        <f>SUM(H26:K26)</f>
        <v>109739429.72999999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-184209.79999999702</v>
      </c>
      <c r="I28" s="3">
        <f>SUM(I26-C26)</f>
        <v>-752767.04999999981</v>
      </c>
      <c r="J28" s="3">
        <f>SUM(J26-D26)</f>
        <v>1943486</v>
      </c>
      <c r="K28" s="3">
        <f>SUM(K26-E26)</f>
        <v>2000000</v>
      </c>
      <c r="L28" s="3">
        <f>SUM(H28:K28)</f>
        <v>3006509.1500000032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105</v>
      </c>
    </row>
    <row r="34" spans="2:12" x14ac:dyDescent="0.25">
      <c r="B34" s="3"/>
      <c r="C34" s="3"/>
      <c r="D34" s="3"/>
      <c r="E34" s="3" t="s">
        <v>205</v>
      </c>
      <c r="F34" s="3"/>
      <c r="G34" s="25"/>
      <c r="K34" s="3" t="s">
        <v>206</v>
      </c>
    </row>
    <row r="35" spans="2:12" x14ac:dyDescent="0.25">
      <c r="B35" s="3"/>
      <c r="C35" s="3"/>
      <c r="D35" s="3"/>
      <c r="E35" s="3" t="s">
        <v>101</v>
      </c>
      <c r="F35" s="3"/>
      <c r="G35" s="25"/>
      <c r="K35" s="3" t="s">
        <v>98</v>
      </c>
    </row>
    <row r="36" spans="2:12" x14ac:dyDescent="0.25">
      <c r="B36" s="3"/>
      <c r="C36" s="3"/>
      <c r="D36" s="3"/>
      <c r="E36" s="3" t="s">
        <v>102</v>
      </c>
      <c r="F36" s="3"/>
      <c r="G36" s="25"/>
      <c r="K36" s="3" t="s">
        <v>99</v>
      </c>
    </row>
    <row r="37" spans="2:12" x14ac:dyDescent="0.25">
      <c r="B37" s="3"/>
      <c r="C37" s="3"/>
      <c r="D37" s="3"/>
      <c r="E37" s="3" t="s">
        <v>103</v>
      </c>
      <c r="F37" s="3"/>
      <c r="G37" s="25"/>
      <c r="K37" s="3" t="s">
        <v>100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showGridLines="0" topLeftCell="A73" zoomScale="130" zoomScaleNormal="130" workbookViewId="0">
      <selection activeCell="C92" sqref="C92"/>
    </sheetView>
  </sheetViews>
  <sheetFormatPr defaultRowHeight="13.2" x14ac:dyDescent="0.25"/>
  <cols>
    <col min="1" max="1" width="17.88671875" style="26" customWidth="1"/>
    <col min="2" max="2" width="7.5546875" style="138" bestFit="1" customWidth="1"/>
    <col min="3" max="3" width="20.109375" style="151" customWidth="1"/>
    <col min="4" max="4" width="5.21875" style="166" customWidth="1"/>
    <col min="5" max="5" width="11.109375" style="26" customWidth="1"/>
    <col min="6" max="6" width="13" style="27" customWidth="1"/>
    <col min="7" max="7" width="22.6640625" style="194" customWidth="1"/>
    <col min="8" max="8" width="15.44140625" style="205" customWidth="1"/>
    <col min="9" max="9" width="15.109375" style="197" bestFit="1" customWidth="1"/>
    <col min="10" max="10" width="12.44140625" style="194" bestFit="1" customWidth="1"/>
    <col min="11" max="11" width="0" style="3" hidden="1" customWidth="1"/>
    <col min="12" max="12" width="15.109375" style="210" bestFit="1" customWidth="1"/>
    <col min="13" max="13" width="12.44140625" style="194" bestFit="1" customWidth="1"/>
  </cols>
  <sheetData>
    <row r="2" spans="1:14" s="35" customFormat="1" x14ac:dyDescent="0.25">
      <c r="B2" s="146"/>
      <c r="C2" s="147"/>
      <c r="D2" s="162"/>
      <c r="F2" s="30"/>
      <c r="G2" s="194"/>
      <c r="H2" s="205"/>
      <c r="I2" s="197"/>
      <c r="J2" s="221" t="s">
        <v>208</v>
      </c>
      <c r="K2" s="145"/>
      <c r="L2" s="210"/>
      <c r="M2" s="194" t="s">
        <v>198</v>
      </c>
    </row>
    <row r="3" spans="1:14" x14ac:dyDescent="0.25">
      <c r="A3" s="29" t="s">
        <v>19</v>
      </c>
      <c r="C3" s="148" t="s">
        <v>20</v>
      </c>
      <c r="D3" s="162" t="s">
        <v>162</v>
      </c>
      <c r="E3" s="29" t="s">
        <v>21</v>
      </c>
      <c r="F3" s="30" t="s">
        <v>22</v>
      </c>
      <c r="G3" s="192" t="s">
        <v>23</v>
      </c>
      <c r="H3" s="205" t="s">
        <v>24</v>
      </c>
      <c r="I3" s="197" t="s">
        <v>25</v>
      </c>
      <c r="J3" s="194" t="s">
        <v>26</v>
      </c>
      <c r="K3" s="28" t="s">
        <v>27</v>
      </c>
      <c r="L3" s="210" t="s">
        <v>85</v>
      </c>
      <c r="M3" s="194" t="s">
        <v>26</v>
      </c>
    </row>
    <row r="4" spans="1:14" s="16" customFormat="1" x14ac:dyDescent="0.25">
      <c r="A4" s="31"/>
      <c r="B4" s="139"/>
      <c r="C4" s="149" t="s">
        <v>28</v>
      </c>
      <c r="D4" s="163" t="s">
        <v>163</v>
      </c>
      <c r="E4" s="32" t="s">
        <v>29</v>
      </c>
      <c r="F4" s="33" t="s">
        <v>30</v>
      </c>
      <c r="G4" s="193" t="s">
        <v>31</v>
      </c>
      <c r="H4" s="208"/>
      <c r="I4" s="216"/>
      <c r="J4" s="203" t="s">
        <v>34</v>
      </c>
      <c r="K4" s="34" t="s">
        <v>35</v>
      </c>
      <c r="L4" s="211" t="s">
        <v>34</v>
      </c>
      <c r="M4" s="203" t="s">
        <v>34</v>
      </c>
    </row>
    <row r="5" spans="1:14" ht="12" customHeight="1" x14ac:dyDescent="0.25">
      <c r="A5" s="35" t="s">
        <v>36</v>
      </c>
      <c r="C5" s="150" t="s">
        <v>181</v>
      </c>
      <c r="D5" s="167">
        <v>1.5</v>
      </c>
      <c r="F5" s="77">
        <v>43190</v>
      </c>
      <c r="G5" s="192">
        <v>15185514.33</v>
      </c>
      <c r="H5" s="192">
        <v>15185514.33</v>
      </c>
      <c r="I5" s="192">
        <v>15185514.33</v>
      </c>
      <c r="J5" s="204">
        <v>81504.37</v>
      </c>
      <c r="L5" s="212">
        <f>SUM(J5+M5)</f>
        <v>109019.15</v>
      </c>
      <c r="M5" s="205">
        <v>27514.78</v>
      </c>
    </row>
    <row r="6" spans="1:14" ht="12" customHeight="1" x14ac:dyDescent="0.25">
      <c r="A6" s="35"/>
      <c r="C6" s="150" t="s">
        <v>144</v>
      </c>
      <c r="D6" s="167">
        <v>1.5156000000000001</v>
      </c>
      <c r="F6" s="77">
        <v>43190</v>
      </c>
      <c r="G6" s="192">
        <v>800</v>
      </c>
      <c r="H6" s="192">
        <v>800</v>
      </c>
      <c r="I6" s="197">
        <v>800</v>
      </c>
      <c r="J6" s="194">
        <v>960.91</v>
      </c>
      <c r="L6" s="212">
        <f t="shared" ref="L6:L20" si="0">SUM(J6+M6)</f>
        <v>3580.43</v>
      </c>
      <c r="M6" s="194">
        <v>2619.52</v>
      </c>
    </row>
    <row r="7" spans="1:14" ht="12" customHeight="1" x14ac:dyDescent="0.25">
      <c r="A7" s="35"/>
      <c r="C7" s="150" t="s">
        <v>145</v>
      </c>
      <c r="D7" s="167">
        <v>1.7065999999999999</v>
      </c>
      <c r="F7" s="77">
        <v>43190</v>
      </c>
      <c r="G7" s="192">
        <v>16000000</v>
      </c>
      <c r="H7" s="192">
        <v>16000000</v>
      </c>
      <c r="I7" s="192">
        <v>16000000</v>
      </c>
      <c r="J7" s="194">
        <v>65132.31</v>
      </c>
      <c r="L7" s="212">
        <f t="shared" si="0"/>
        <v>106188.31</v>
      </c>
      <c r="M7" s="194">
        <v>41056</v>
      </c>
    </row>
    <row r="8" spans="1:14" ht="12" customHeight="1" x14ac:dyDescent="0.25">
      <c r="A8" s="35"/>
      <c r="C8" s="150" t="s">
        <v>207</v>
      </c>
      <c r="D8" s="167">
        <v>1.78</v>
      </c>
      <c r="F8" s="77">
        <v>43108</v>
      </c>
      <c r="G8" s="192">
        <v>2000000</v>
      </c>
      <c r="H8" s="192">
        <v>2000000</v>
      </c>
      <c r="I8" s="192">
        <v>2000000</v>
      </c>
      <c r="J8" s="205">
        <v>8094.99</v>
      </c>
      <c r="L8" s="212">
        <f t="shared" si="0"/>
        <v>8094.99</v>
      </c>
      <c r="M8" s="194">
        <v>0</v>
      </c>
      <c r="N8" s="213"/>
    </row>
    <row r="9" spans="1:14" ht="12" customHeight="1" x14ac:dyDescent="0.25">
      <c r="A9" s="35"/>
      <c r="C9" s="150" t="s">
        <v>223</v>
      </c>
      <c r="D9" s="167">
        <v>1.34</v>
      </c>
      <c r="F9" s="77">
        <v>43190</v>
      </c>
      <c r="G9" s="192">
        <v>0</v>
      </c>
      <c r="H9" s="192">
        <v>0</v>
      </c>
      <c r="I9" s="192">
        <v>0</v>
      </c>
      <c r="J9" s="205">
        <v>217.3</v>
      </c>
      <c r="L9" s="212">
        <f t="shared" si="0"/>
        <v>217.3</v>
      </c>
      <c r="M9" s="205">
        <v>0</v>
      </c>
    </row>
    <row r="10" spans="1:14" ht="12" customHeight="1" x14ac:dyDescent="0.25">
      <c r="A10" s="35"/>
      <c r="C10" s="151" t="s">
        <v>173</v>
      </c>
      <c r="D10" s="168">
        <v>1.1000000000000001</v>
      </c>
      <c r="E10" s="26" t="s">
        <v>172</v>
      </c>
      <c r="F10" s="77">
        <v>43313</v>
      </c>
      <c r="G10" s="192">
        <v>500000</v>
      </c>
      <c r="H10" s="192">
        <v>502496.25</v>
      </c>
      <c r="I10" s="192">
        <v>499950</v>
      </c>
      <c r="J10" s="194">
        <v>2739.4</v>
      </c>
      <c r="L10" s="212">
        <f t="shared" si="0"/>
        <v>5479</v>
      </c>
      <c r="M10" s="205">
        <v>2739.6</v>
      </c>
    </row>
    <row r="11" spans="1:14" ht="12" customHeight="1" x14ac:dyDescent="0.25">
      <c r="A11" s="185"/>
      <c r="B11" s="184"/>
      <c r="C11" s="153" t="s">
        <v>186</v>
      </c>
      <c r="D11" s="167">
        <v>1.327</v>
      </c>
      <c r="E11" s="190" t="s">
        <v>187</v>
      </c>
      <c r="F11" s="77">
        <v>43454</v>
      </c>
      <c r="G11" s="194">
        <v>750000</v>
      </c>
      <c r="H11" s="194">
        <v>747941.67</v>
      </c>
      <c r="I11" s="205">
        <v>742725</v>
      </c>
      <c r="J11" s="205">
        <v>1871.1</v>
      </c>
      <c r="L11" s="212">
        <f t="shared" si="0"/>
        <v>3742.2</v>
      </c>
      <c r="M11" s="205">
        <v>1871.1</v>
      </c>
    </row>
    <row r="12" spans="1:14" ht="12" customHeight="1" x14ac:dyDescent="0.25">
      <c r="A12" s="185"/>
      <c r="B12" s="184"/>
      <c r="C12" s="153" t="s">
        <v>209</v>
      </c>
      <c r="D12" s="167">
        <v>1.8</v>
      </c>
      <c r="E12" s="190" t="s">
        <v>210</v>
      </c>
      <c r="F12" s="77">
        <v>43475</v>
      </c>
      <c r="G12" s="194">
        <v>950000</v>
      </c>
      <c r="H12" s="194">
        <v>950185.78</v>
      </c>
      <c r="I12" s="205">
        <v>945611</v>
      </c>
      <c r="J12" s="205">
        <v>3428.81</v>
      </c>
      <c r="L12" s="212">
        <f t="shared" si="0"/>
        <v>3428.81</v>
      </c>
      <c r="M12" s="205">
        <v>0</v>
      </c>
    </row>
    <row r="13" spans="1:14" s="78" customFormat="1" x14ac:dyDescent="0.25">
      <c r="C13" s="151" t="s">
        <v>156</v>
      </c>
      <c r="D13" s="168">
        <v>1.75</v>
      </c>
      <c r="E13" s="121" t="s">
        <v>200</v>
      </c>
      <c r="F13" s="37">
        <v>43784</v>
      </c>
      <c r="G13" s="192">
        <v>248000</v>
      </c>
      <c r="H13" s="197">
        <v>248000</v>
      </c>
      <c r="I13" s="197">
        <v>245557.45</v>
      </c>
      <c r="J13" s="194">
        <v>1079.0999999999999</v>
      </c>
      <c r="K13" s="3"/>
      <c r="L13" s="212">
        <f t="shared" si="0"/>
        <v>1642.6299999999999</v>
      </c>
      <c r="M13" s="194">
        <v>563.53</v>
      </c>
    </row>
    <row r="14" spans="1:14" ht="12" customHeight="1" x14ac:dyDescent="0.25">
      <c r="A14" s="129" t="s">
        <v>124</v>
      </c>
      <c r="B14" s="181">
        <v>57.62</v>
      </c>
      <c r="C14" s="152" t="s">
        <v>154</v>
      </c>
      <c r="D14" s="168">
        <v>1.75</v>
      </c>
      <c r="E14" s="191" t="s">
        <v>201</v>
      </c>
      <c r="F14" s="137">
        <v>43784</v>
      </c>
      <c r="G14" s="194">
        <v>248000</v>
      </c>
      <c r="H14" s="205">
        <v>248000</v>
      </c>
      <c r="I14" s="197">
        <v>245557.45</v>
      </c>
      <c r="J14" s="194">
        <v>1079.0999999999999</v>
      </c>
      <c r="L14" s="212">
        <f t="shared" si="0"/>
        <v>1642.6299999999999</v>
      </c>
      <c r="M14" s="194">
        <v>563.53</v>
      </c>
    </row>
    <row r="15" spans="1:14" ht="12" customHeight="1" x14ac:dyDescent="0.25">
      <c r="A15" s="129" t="s">
        <v>125</v>
      </c>
      <c r="B15" s="140">
        <v>5618.02</v>
      </c>
      <c r="C15" s="153" t="s">
        <v>155</v>
      </c>
      <c r="D15" s="168">
        <v>1.75</v>
      </c>
      <c r="E15" s="121" t="s">
        <v>199</v>
      </c>
      <c r="F15" s="77">
        <v>43781</v>
      </c>
      <c r="G15" s="192">
        <v>248000</v>
      </c>
      <c r="H15" s="197">
        <v>248000</v>
      </c>
      <c r="I15" s="197">
        <v>245585.22</v>
      </c>
      <c r="J15" s="194">
        <v>1075.5</v>
      </c>
      <c r="L15" s="212">
        <f t="shared" si="0"/>
        <v>1708.85</v>
      </c>
      <c r="M15" s="194">
        <v>633.35</v>
      </c>
    </row>
    <row r="16" spans="1:14" ht="12" customHeight="1" x14ac:dyDescent="0.25">
      <c r="A16" s="129" t="s">
        <v>126</v>
      </c>
      <c r="B16" s="140">
        <v>340.8</v>
      </c>
      <c r="C16" s="151" t="s">
        <v>211</v>
      </c>
      <c r="D16" s="164">
        <v>1.875</v>
      </c>
      <c r="E16" s="39" t="s">
        <v>212</v>
      </c>
      <c r="F16" s="37">
        <v>43508</v>
      </c>
      <c r="G16" s="194">
        <v>1000000</v>
      </c>
      <c r="H16" s="205">
        <v>1000000</v>
      </c>
      <c r="I16" s="197">
        <v>997300</v>
      </c>
      <c r="J16" s="194">
        <v>2465.7600000000002</v>
      </c>
      <c r="L16" s="212">
        <f t="shared" si="0"/>
        <v>2465.7600000000002</v>
      </c>
      <c r="M16" s="194">
        <v>0</v>
      </c>
    </row>
    <row r="17" spans="1:13" ht="12" customHeight="1" x14ac:dyDescent="0.25">
      <c r="A17" s="129" t="s">
        <v>133</v>
      </c>
      <c r="B17" s="140">
        <v>2958.24</v>
      </c>
      <c r="C17" s="151" t="s">
        <v>174</v>
      </c>
      <c r="D17" s="168">
        <v>1.4</v>
      </c>
      <c r="E17" s="39" t="s">
        <v>175</v>
      </c>
      <c r="F17" s="77">
        <v>43507</v>
      </c>
      <c r="G17" s="192">
        <v>248000</v>
      </c>
      <c r="H17" s="197">
        <v>248000</v>
      </c>
      <c r="I17" s="205">
        <v>246723.79</v>
      </c>
      <c r="J17" s="194">
        <v>873.9</v>
      </c>
      <c r="L17" s="212">
        <f t="shared" si="0"/>
        <v>1747.8</v>
      </c>
      <c r="M17" s="194">
        <v>873.9</v>
      </c>
    </row>
    <row r="18" spans="1:13" ht="12" customHeight="1" x14ac:dyDescent="0.25">
      <c r="A18" s="129" t="s">
        <v>127</v>
      </c>
      <c r="B18" s="140">
        <v>7113.26</v>
      </c>
      <c r="C18" s="151" t="s">
        <v>213</v>
      </c>
      <c r="D18" s="168">
        <v>2.1</v>
      </c>
      <c r="E18" s="39" t="s">
        <v>214</v>
      </c>
      <c r="F18" s="77">
        <v>43553</v>
      </c>
      <c r="G18" s="192">
        <v>248000</v>
      </c>
      <c r="H18" s="197">
        <v>248000</v>
      </c>
      <c r="I18" s="205">
        <v>248000</v>
      </c>
      <c r="J18" s="194">
        <v>42.81</v>
      </c>
      <c r="L18" s="212">
        <f t="shared" si="0"/>
        <v>42.81</v>
      </c>
      <c r="M18" s="194">
        <v>0</v>
      </c>
    </row>
    <row r="19" spans="1:13" ht="12" customHeight="1" x14ac:dyDescent="0.25">
      <c r="A19" s="129" t="s">
        <v>128</v>
      </c>
      <c r="B19" s="140">
        <v>591.66</v>
      </c>
      <c r="C19" s="153" t="s">
        <v>188</v>
      </c>
      <c r="D19" s="167">
        <v>1.55</v>
      </c>
      <c r="E19" s="121" t="s">
        <v>189</v>
      </c>
      <c r="F19" s="77">
        <v>43507</v>
      </c>
      <c r="G19" s="194">
        <v>248000</v>
      </c>
      <c r="H19" s="194">
        <v>248000</v>
      </c>
      <c r="I19" s="205">
        <v>248000</v>
      </c>
      <c r="J19" s="205">
        <v>947.7</v>
      </c>
      <c r="L19" s="212">
        <f t="shared" si="0"/>
        <v>1916.46</v>
      </c>
      <c r="M19" s="205">
        <v>968.76</v>
      </c>
    </row>
    <row r="20" spans="1:13" ht="12" customHeight="1" x14ac:dyDescent="0.25">
      <c r="A20" s="129" t="s">
        <v>129</v>
      </c>
      <c r="B20" s="140">
        <v>4.0199999999999996</v>
      </c>
      <c r="C20" s="153" t="s">
        <v>190</v>
      </c>
      <c r="D20" s="167">
        <v>1.4450000000000001</v>
      </c>
      <c r="E20" s="121" t="s">
        <v>191</v>
      </c>
      <c r="F20" s="77">
        <v>43600</v>
      </c>
      <c r="G20" s="194">
        <v>1000000</v>
      </c>
      <c r="H20" s="194">
        <v>1000000</v>
      </c>
      <c r="I20" s="205">
        <v>996000</v>
      </c>
      <c r="J20" s="205">
        <v>3567.6</v>
      </c>
      <c r="L20" s="212">
        <f t="shared" si="0"/>
        <v>7214.48</v>
      </c>
      <c r="M20" s="205">
        <v>3646.88</v>
      </c>
    </row>
    <row r="21" spans="1:13" ht="12" customHeight="1" x14ac:dyDescent="0.25">
      <c r="A21" s="171" t="s">
        <v>132</v>
      </c>
      <c r="B21" s="182">
        <v>1494.52</v>
      </c>
      <c r="C21" s="153" t="s">
        <v>192</v>
      </c>
      <c r="D21" s="167">
        <v>1.4</v>
      </c>
      <c r="E21" s="121">
        <v>882722385</v>
      </c>
      <c r="F21" s="77">
        <v>43678</v>
      </c>
      <c r="G21" s="194">
        <v>1009730</v>
      </c>
      <c r="H21" s="194">
        <v>1010524.17</v>
      </c>
      <c r="I21" s="205">
        <v>996800</v>
      </c>
      <c r="J21" s="205">
        <v>5844.8</v>
      </c>
      <c r="L21" s="212">
        <f t="shared" ref="L21:L66" si="1">SUM(J21+M21)</f>
        <v>9396</v>
      </c>
      <c r="M21" s="205">
        <v>3551.2</v>
      </c>
    </row>
    <row r="22" spans="1:13" x14ac:dyDescent="0.25">
      <c r="A22" s="130" t="s">
        <v>130</v>
      </c>
      <c r="B22" s="143">
        <f>SUM(B14:B21)</f>
        <v>18178.140000000003</v>
      </c>
      <c r="C22" s="153" t="s">
        <v>193</v>
      </c>
      <c r="D22" s="167">
        <v>1.75</v>
      </c>
      <c r="E22" s="121" t="s">
        <v>194</v>
      </c>
      <c r="F22" s="77">
        <v>43707</v>
      </c>
      <c r="G22" s="194">
        <v>247000</v>
      </c>
      <c r="H22" s="194">
        <v>247000</v>
      </c>
      <c r="I22" s="205">
        <v>247000</v>
      </c>
      <c r="J22" s="205">
        <v>1065.5999999999999</v>
      </c>
      <c r="L22" s="212">
        <f t="shared" si="1"/>
        <v>2154.88</v>
      </c>
      <c r="M22" s="205">
        <v>1089.28</v>
      </c>
    </row>
    <row r="23" spans="1:13" s="78" customFormat="1" ht="13.8" thickBot="1" x14ac:dyDescent="0.3">
      <c r="A23" s="130" t="s">
        <v>182</v>
      </c>
      <c r="B23" s="144">
        <v>63326.23</v>
      </c>
      <c r="C23" s="153" t="s">
        <v>215</v>
      </c>
      <c r="D23" s="167">
        <v>2.2999999999999998</v>
      </c>
      <c r="E23" s="121" t="s">
        <v>216</v>
      </c>
      <c r="F23" s="77">
        <v>43738</v>
      </c>
      <c r="G23" s="194">
        <v>248000</v>
      </c>
      <c r="H23" s="194">
        <v>248000</v>
      </c>
      <c r="I23" s="205">
        <v>248000</v>
      </c>
      <c r="J23" s="205">
        <v>47.22</v>
      </c>
      <c r="K23" s="3"/>
      <c r="L23" s="212">
        <f t="shared" si="1"/>
        <v>47.22</v>
      </c>
      <c r="M23" s="205">
        <v>0</v>
      </c>
    </row>
    <row r="24" spans="1:13" ht="13.8" thickTop="1" x14ac:dyDescent="0.25">
      <c r="A24" s="130" t="s">
        <v>131</v>
      </c>
      <c r="B24" s="140">
        <f>SUM(B22:B23)</f>
        <v>81504.37000000001</v>
      </c>
      <c r="C24" s="153" t="s">
        <v>217</v>
      </c>
      <c r="D24" s="167">
        <v>2.25</v>
      </c>
      <c r="E24" s="121" t="s">
        <v>218</v>
      </c>
      <c r="F24" s="77">
        <v>43738</v>
      </c>
      <c r="G24" s="194">
        <v>248000</v>
      </c>
      <c r="H24" s="194">
        <v>248000</v>
      </c>
      <c r="I24" s="205">
        <v>247782.75</v>
      </c>
      <c r="J24" s="205">
        <v>61.76</v>
      </c>
      <c r="L24" s="212">
        <f t="shared" si="1"/>
        <v>61.76</v>
      </c>
      <c r="M24" s="205">
        <v>0</v>
      </c>
    </row>
    <row r="25" spans="1:13" s="78" customFormat="1" x14ac:dyDescent="0.25">
      <c r="A25" s="130"/>
      <c r="B25" s="140"/>
      <c r="C25" s="153" t="s">
        <v>219</v>
      </c>
      <c r="D25" s="167">
        <v>2.375</v>
      </c>
      <c r="E25" s="121" t="s">
        <v>220</v>
      </c>
      <c r="F25" s="77">
        <v>43917</v>
      </c>
      <c r="G25" s="194">
        <v>1000000</v>
      </c>
      <c r="H25" s="194">
        <v>1000000</v>
      </c>
      <c r="I25" s="205">
        <v>1000000</v>
      </c>
      <c r="J25" s="205">
        <v>329.85</v>
      </c>
      <c r="K25" s="3"/>
      <c r="L25" s="212">
        <f t="shared" si="1"/>
        <v>329.85</v>
      </c>
      <c r="M25" s="205">
        <v>0</v>
      </c>
    </row>
    <row r="26" spans="1:13" s="78" customFormat="1" x14ac:dyDescent="0.25">
      <c r="A26" s="130"/>
      <c r="B26" s="140"/>
      <c r="C26" s="153" t="s">
        <v>221</v>
      </c>
      <c r="D26" s="167">
        <v>2.4500000000000002</v>
      </c>
      <c r="E26" s="121" t="s">
        <v>222</v>
      </c>
      <c r="F26" s="77">
        <v>43920</v>
      </c>
      <c r="G26" s="194">
        <v>246000</v>
      </c>
      <c r="H26" s="194">
        <v>246000</v>
      </c>
      <c r="I26" s="205">
        <v>246000</v>
      </c>
      <c r="J26" s="205">
        <v>50.22</v>
      </c>
      <c r="K26" s="3"/>
      <c r="L26" s="212">
        <f t="shared" si="1"/>
        <v>50.22</v>
      </c>
      <c r="M26" s="205">
        <v>0</v>
      </c>
    </row>
    <row r="27" spans="1:13" x14ac:dyDescent="0.25">
      <c r="A27" s="183"/>
      <c r="B27" s="184"/>
      <c r="C27" s="153" t="s">
        <v>155</v>
      </c>
      <c r="D27" s="168">
        <v>1.1499999999999999</v>
      </c>
      <c r="E27" s="121" t="s">
        <v>115</v>
      </c>
      <c r="F27" s="77">
        <v>43045</v>
      </c>
      <c r="G27" s="192">
        <v>0</v>
      </c>
      <c r="H27" s="192">
        <v>0</v>
      </c>
      <c r="I27" s="205">
        <v>0</v>
      </c>
      <c r="J27" s="194">
        <v>0</v>
      </c>
      <c r="L27" s="212">
        <f t="shared" si="1"/>
        <v>223.32</v>
      </c>
      <c r="M27" s="194">
        <v>223.32</v>
      </c>
    </row>
    <row r="28" spans="1:13" x14ac:dyDescent="0.25">
      <c r="C28" s="151" t="s">
        <v>157</v>
      </c>
      <c r="D28" s="168">
        <v>1.1499999999999999</v>
      </c>
      <c r="E28" s="151" t="s">
        <v>112</v>
      </c>
      <c r="F28" s="137">
        <v>43024</v>
      </c>
      <c r="G28" s="197">
        <v>0</v>
      </c>
      <c r="H28" s="197">
        <v>0</v>
      </c>
      <c r="I28" s="197">
        <v>0</v>
      </c>
      <c r="J28" s="205">
        <v>0</v>
      </c>
      <c r="K28" s="188"/>
      <c r="L28" s="212">
        <f t="shared" si="1"/>
        <v>119.25</v>
      </c>
      <c r="M28" s="205">
        <v>119.25</v>
      </c>
    </row>
    <row r="29" spans="1:13" x14ac:dyDescent="0.25">
      <c r="C29" s="151" t="s">
        <v>156</v>
      </c>
      <c r="D29" s="168">
        <v>1.1000000000000001</v>
      </c>
      <c r="E29" s="121" t="s">
        <v>113</v>
      </c>
      <c r="F29" s="37">
        <v>43045</v>
      </c>
      <c r="G29" s="192">
        <v>0</v>
      </c>
      <c r="H29" s="192">
        <v>0</v>
      </c>
      <c r="I29" s="197">
        <v>0</v>
      </c>
      <c r="J29" s="194">
        <v>0</v>
      </c>
      <c r="L29" s="212">
        <f t="shared" si="1"/>
        <v>220.62</v>
      </c>
      <c r="M29" s="194">
        <v>220.62</v>
      </c>
    </row>
    <row r="30" spans="1:13" x14ac:dyDescent="0.25">
      <c r="C30" s="152" t="s">
        <v>154</v>
      </c>
      <c r="D30" s="168">
        <v>1.1499999999999999</v>
      </c>
      <c r="E30" s="26" t="s">
        <v>114</v>
      </c>
      <c r="F30" s="137">
        <v>43045</v>
      </c>
      <c r="G30" s="192">
        <v>0</v>
      </c>
      <c r="H30" s="192">
        <v>0</v>
      </c>
      <c r="I30" s="197">
        <v>0</v>
      </c>
      <c r="J30" s="194">
        <v>0</v>
      </c>
      <c r="L30" s="212">
        <f t="shared" si="1"/>
        <v>228.14</v>
      </c>
      <c r="M30" s="194">
        <v>228.14</v>
      </c>
    </row>
    <row r="31" spans="1:13" x14ac:dyDescent="0.25">
      <c r="C31" s="151" t="s">
        <v>153</v>
      </c>
      <c r="D31" s="168">
        <v>0.93</v>
      </c>
      <c r="E31" s="39" t="s">
        <v>116</v>
      </c>
      <c r="F31" s="77">
        <v>43110</v>
      </c>
      <c r="G31" s="192">
        <v>0</v>
      </c>
      <c r="H31" s="192">
        <v>0</v>
      </c>
      <c r="I31" s="197">
        <v>0</v>
      </c>
      <c r="J31" s="194">
        <v>268.92</v>
      </c>
      <c r="L31" s="212">
        <f t="shared" ref="L31:L38" si="2">SUM(J31+M31)</f>
        <v>2991.42</v>
      </c>
      <c r="M31" s="194">
        <v>2722.5</v>
      </c>
    </row>
    <row r="32" spans="1:13" x14ac:dyDescent="0.25">
      <c r="C32" s="151" t="s">
        <v>152</v>
      </c>
      <c r="D32" s="168">
        <v>1.25</v>
      </c>
      <c r="E32" s="39" t="s">
        <v>117</v>
      </c>
      <c r="F32" s="77">
        <v>43116</v>
      </c>
      <c r="G32" s="192">
        <v>0</v>
      </c>
      <c r="H32" s="192">
        <v>0</v>
      </c>
      <c r="I32" s="197">
        <v>0</v>
      </c>
      <c r="J32" s="194">
        <v>104.28</v>
      </c>
      <c r="L32" s="212">
        <f t="shared" si="2"/>
        <v>884.57999999999993</v>
      </c>
      <c r="M32" s="194">
        <v>780.3</v>
      </c>
    </row>
    <row r="33" spans="1:13" x14ac:dyDescent="0.25">
      <c r="C33" s="151" t="s">
        <v>151</v>
      </c>
      <c r="D33" s="168">
        <v>1.2</v>
      </c>
      <c r="E33" s="39" t="s">
        <v>118</v>
      </c>
      <c r="F33" s="77">
        <v>43116</v>
      </c>
      <c r="G33" s="192">
        <v>0</v>
      </c>
      <c r="H33" s="192">
        <v>0</v>
      </c>
      <c r="I33" s="197">
        <v>0</v>
      </c>
      <c r="J33" s="194">
        <v>105.7</v>
      </c>
      <c r="L33" s="212">
        <f t="shared" si="2"/>
        <v>857.2</v>
      </c>
      <c r="M33" s="194">
        <v>751.5</v>
      </c>
    </row>
    <row r="34" spans="1:13" x14ac:dyDescent="0.25">
      <c r="C34" s="151" t="s">
        <v>150</v>
      </c>
      <c r="D34" s="168">
        <v>1.2</v>
      </c>
      <c r="E34" s="39" t="s">
        <v>119</v>
      </c>
      <c r="F34" s="77">
        <v>43119</v>
      </c>
      <c r="G34" s="192">
        <v>0</v>
      </c>
      <c r="H34" s="192">
        <v>0</v>
      </c>
      <c r="I34" s="197">
        <v>0</v>
      </c>
      <c r="J34" s="194">
        <v>146.57</v>
      </c>
      <c r="L34" s="212">
        <f t="shared" si="2"/>
        <v>895.36999999999989</v>
      </c>
      <c r="M34" s="194">
        <v>748.8</v>
      </c>
    </row>
    <row r="35" spans="1:13" s="213" customFormat="1" x14ac:dyDescent="0.25">
      <c r="A35" s="151"/>
      <c r="B35" s="184"/>
      <c r="C35" s="151" t="s">
        <v>149</v>
      </c>
      <c r="D35" s="168">
        <v>1.2</v>
      </c>
      <c r="E35" s="39" t="s">
        <v>120</v>
      </c>
      <c r="F35" s="77">
        <v>43122</v>
      </c>
      <c r="G35" s="192">
        <v>0</v>
      </c>
      <c r="H35" s="192">
        <v>0</v>
      </c>
      <c r="I35" s="197">
        <v>0</v>
      </c>
      <c r="J35" s="194">
        <v>144.16999999999999</v>
      </c>
      <c r="K35" s="3"/>
      <c r="L35" s="212">
        <f t="shared" si="2"/>
        <v>892.96999999999991</v>
      </c>
      <c r="M35" s="194">
        <v>748.8</v>
      </c>
    </row>
    <row r="36" spans="1:13" x14ac:dyDescent="0.25">
      <c r="C36" s="151" t="s">
        <v>148</v>
      </c>
      <c r="D36" s="168">
        <v>1.3</v>
      </c>
      <c r="E36" s="39" t="s">
        <v>121</v>
      </c>
      <c r="F36" s="77">
        <v>43122</v>
      </c>
      <c r="G36" s="192">
        <v>0</v>
      </c>
      <c r="H36" s="192">
        <v>0</v>
      </c>
      <c r="I36" s="197">
        <v>0</v>
      </c>
      <c r="J36" s="194">
        <v>156.56</v>
      </c>
      <c r="L36" s="212">
        <f t="shared" si="2"/>
        <v>971.06</v>
      </c>
      <c r="M36" s="194">
        <v>814.5</v>
      </c>
    </row>
    <row r="37" spans="1:13" x14ac:dyDescent="0.25">
      <c r="C37" s="151" t="s">
        <v>147</v>
      </c>
      <c r="D37" s="168">
        <v>1</v>
      </c>
      <c r="E37" s="39" t="s">
        <v>122</v>
      </c>
      <c r="F37" s="77">
        <v>43143</v>
      </c>
      <c r="G37" s="192">
        <v>0</v>
      </c>
      <c r="H37" s="192">
        <v>0</v>
      </c>
      <c r="I37" s="197">
        <v>0</v>
      </c>
      <c r="J37" s="194">
        <v>113.5</v>
      </c>
      <c r="L37" s="212">
        <f t="shared" si="2"/>
        <v>737.2</v>
      </c>
      <c r="M37" s="194">
        <v>623.70000000000005</v>
      </c>
    </row>
    <row r="38" spans="1:13" x14ac:dyDescent="0.25">
      <c r="C38" s="151" t="s">
        <v>146</v>
      </c>
      <c r="D38" s="168">
        <v>1.1000000000000001</v>
      </c>
      <c r="E38" s="39" t="s">
        <v>123</v>
      </c>
      <c r="F38" s="77">
        <v>43151</v>
      </c>
      <c r="G38" s="192">
        <v>0</v>
      </c>
      <c r="H38" s="192">
        <v>0</v>
      </c>
      <c r="I38" s="197">
        <v>0</v>
      </c>
      <c r="J38" s="194">
        <v>350.41</v>
      </c>
      <c r="L38" s="212">
        <f t="shared" si="2"/>
        <v>1036.21</v>
      </c>
      <c r="M38" s="194">
        <v>685.8</v>
      </c>
    </row>
    <row r="39" spans="1:13" ht="13.8" thickBot="1" x14ac:dyDescent="0.3">
      <c r="C39" s="154"/>
      <c r="D39" s="165"/>
      <c r="E39" s="79" t="s">
        <v>88</v>
      </c>
      <c r="F39" s="80"/>
      <c r="G39" s="195">
        <f>SUM(G5:G38)</f>
        <v>41873044.329999998</v>
      </c>
      <c r="H39" s="209">
        <f>SUM(H5:H38)</f>
        <v>41874462.200000003</v>
      </c>
      <c r="I39" s="209">
        <f>SUM(I5:I38)</f>
        <v>41832906.990000002</v>
      </c>
      <c r="J39" s="206">
        <f>SUM(J5:J38)</f>
        <v>183870.22000000006</v>
      </c>
      <c r="K39" s="178"/>
      <c r="L39" s="222">
        <f>SUM(L5:L38)</f>
        <v>280228.87999999995</v>
      </c>
      <c r="M39" s="206">
        <f>SUM(M5:M38)</f>
        <v>96358.660000000018</v>
      </c>
    </row>
    <row r="40" spans="1:13" x14ac:dyDescent="0.25">
      <c r="C40" s="154"/>
      <c r="D40" s="165"/>
      <c r="E40" s="79"/>
      <c r="F40" s="80"/>
      <c r="G40" s="192"/>
      <c r="H40" s="197"/>
      <c r="K40" s="134"/>
      <c r="L40" s="212"/>
    </row>
    <row r="41" spans="1:13" x14ac:dyDescent="0.25">
      <c r="C41" s="154"/>
      <c r="D41" s="165"/>
      <c r="E41" s="79"/>
      <c r="F41" s="80"/>
      <c r="G41" s="192"/>
      <c r="H41" s="197"/>
      <c r="K41" s="134"/>
      <c r="L41" s="212"/>
    </row>
    <row r="42" spans="1:13" x14ac:dyDescent="0.25">
      <c r="C42" s="154"/>
      <c r="D42" s="165"/>
      <c r="E42" s="79"/>
      <c r="F42" s="80"/>
      <c r="G42" s="192"/>
      <c r="H42" s="197"/>
      <c r="K42" s="134"/>
      <c r="L42" s="212"/>
    </row>
    <row r="43" spans="1:13" x14ac:dyDescent="0.25">
      <c r="C43" s="154"/>
      <c r="D43" s="165"/>
      <c r="E43" s="79"/>
      <c r="F43" s="80"/>
      <c r="G43" s="192"/>
      <c r="H43" s="197"/>
      <c r="K43" s="134"/>
      <c r="L43" s="212"/>
    </row>
    <row r="44" spans="1:13" x14ac:dyDescent="0.25">
      <c r="C44" s="154"/>
      <c r="D44" s="165"/>
      <c r="E44" s="79"/>
      <c r="F44" s="80"/>
      <c r="G44" s="192"/>
      <c r="H44" s="197"/>
      <c r="K44" s="134"/>
      <c r="L44" s="212"/>
    </row>
    <row r="45" spans="1:13" x14ac:dyDescent="0.25">
      <c r="C45" s="154"/>
      <c r="D45" s="165"/>
      <c r="E45" s="79"/>
      <c r="F45" s="80"/>
      <c r="G45" s="192"/>
      <c r="H45" s="197"/>
      <c r="J45" s="221" t="s">
        <v>208</v>
      </c>
      <c r="K45" s="134"/>
      <c r="L45" s="212"/>
      <c r="M45" s="194" t="s">
        <v>198</v>
      </c>
    </row>
    <row r="46" spans="1:13" x14ac:dyDescent="0.25">
      <c r="A46" s="29" t="s">
        <v>19</v>
      </c>
      <c r="C46" s="148" t="s">
        <v>20</v>
      </c>
      <c r="D46" s="162" t="s">
        <v>162</v>
      </c>
      <c r="E46" s="29" t="s">
        <v>21</v>
      </c>
      <c r="F46" s="30" t="s">
        <v>22</v>
      </c>
      <c r="G46" s="192" t="s">
        <v>23</v>
      </c>
      <c r="H46" s="205" t="s">
        <v>24</v>
      </c>
      <c r="I46" s="197" t="s">
        <v>25</v>
      </c>
      <c r="J46" s="194" t="s">
        <v>26</v>
      </c>
      <c r="K46" s="28" t="s">
        <v>27</v>
      </c>
      <c r="L46" s="210" t="s">
        <v>85</v>
      </c>
      <c r="M46" s="194" t="s">
        <v>26</v>
      </c>
    </row>
    <row r="47" spans="1:13" ht="12" customHeight="1" x14ac:dyDescent="0.25">
      <c r="A47" s="31"/>
      <c r="C47" s="149" t="s">
        <v>28</v>
      </c>
      <c r="D47" s="163" t="s">
        <v>163</v>
      </c>
      <c r="E47" s="32" t="s">
        <v>29</v>
      </c>
      <c r="F47" s="33" t="s">
        <v>30</v>
      </c>
      <c r="G47" s="193" t="s">
        <v>31</v>
      </c>
      <c r="H47" s="208" t="s">
        <v>32</v>
      </c>
      <c r="I47" s="216" t="s">
        <v>33</v>
      </c>
      <c r="J47" s="203" t="s">
        <v>34</v>
      </c>
      <c r="K47" s="34" t="s">
        <v>35</v>
      </c>
      <c r="L47" s="211" t="s">
        <v>34</v>
      </c>
      <c r="M47" s="203" t="s">
        <v>34</v>
      </c>
    </row>
    <row r="48" spans="1:13" ht="12" customHeight="1" x14ac:dyDescent="0.25">
      <c r="C48" s="154"/>
      <c r="D48" s="165"/>
      <c r="E48" s="79"/>
      <c r="F48" s="80"/>
      <c r="G48" s="192"/>
      <c r="H48" s="197"/>
      <c r="K48" s="134"/>
      <c r="L48" s="212"/>
    </row>
    <row r="49" spans="1:13" ht="12" customHeight="1" x14ac:dyDescent="0.25">
      <c r="A49" s="35" t="s">
        <v>7</v>
      </c>
      <c r="C49" s="150" t="s">
        <v>179</v>
      </c>
      <c r="D49" s="167">
        <v>1.5</v>
      </c>
      <c r="F49" s="77">
        <v>43190</v>
      </c>
      <c r="G49" s="192">
        <v>1524899.31</v>
      </c>
      <c r="H49" s="192">
        <v>1524899.31</v>
      </c>
      <c r="I49" s="192">
        <v>1524899.31</v>
      </c>
      <c r="J49" s="194">
        <v>5652.16</v>
      </c>
      <c r="L49" s="212">
        <f t="shared" si="1"/>
        <v>10319.51</v>
      </c>
      <c r="M49" s="194">
        <v>4667.3500000000004</v>
      </c>
    </row>
    <row r="50" spans="1:13" ht="12" customHeight="1" x14ac:dyDescent="0.25">
      <c r="A50" s="35"/>
      <c r="C50" s="150"/>
      <c r="D50" s="161"/>
      <c r="E50"/>
      <c r="F50" s="77"/>
      <c r="G50" s="196"/>
      <c r="H50" s="196"/>
      <c r="I50" s="217"/>
      <c r="L50" s="212"/>
    </row>
    <row r="51" spans="1:13" ht="12" customHeight="1" x14ac:dyDescent="0.25">
      <c r="A51" s="35" t="s">
        <v>91</v>
      </c>
      <c r="C51" s="150" t="s">
        <v>179</v>
      </c>
      <c r="D51" s="167">
        <v>1.5</v>
      </c>
      <c r="F51" s="77">
        <v>43190</v>
      </c>
      <c r="G51" s="196">
        <v>2891.81</v>
      </c>
      <c r="H51" s="196">
        <v>2891.81</v>
      </c>
      <c r="I51" s="196">
        <v>2891.81</v>
      </c>
      <c r="J51" s="196">
        <v>10.72</v>
      </c>
      <c r="L51" s="212">
        <f t="shared" si="1"/>
        <v>19.57</v>
      </c>
      <c r="M51" s="196">
        <v>8.85</v>
      </c>
    </row>
    <row r="52" spans="1:13" ht="12" customHeight="1" x14ac:dyDescent="0.25">
      <c r="A52" s="35"/>
      <c r="C52" s="150"/>
      <c r="D52" s="167"/>
      <c r="F52" s="77"/>
      <c r="G52" s="196"/>
      <c r="H52" s="196"/>
      <c r="I52" s="217"/>
      <c r="J52" s="196"/>
      <c r="L52" s="212"/>
      <c r="M52" s="196"/>
    </row>
    <row r="53" spans="1:13" ht="12" customHeight="1" x14ac:dyDescent="0.25">
      <c r="A53" s="35" t="s">
        <v>8</v>
      </c>
      <c r="C53" s="150" t="s">
        <v>179</v>
      </c>
      <c r="D53" s="167">
        <v>1.5</v>
      </c>
      <c r="F53" s="77">
        <v>43190</v>
      </c>
      <c r="G53" s="192">
        <v>12799.33</v>
      </c>
      <c r="H53" s="192">
        <v>12799.33</v>
      </c>
      <c r="I53" s="197">
        <v>12799.33</v>
      </c>
      <c r="J53" s="192">
        <v>47.44</v>
      </c>
      <c r="L53" s="212">
        <f t="shared" si="1"/>
        <v>86.62</v>
      </c>
      <c r="M53" s="192">
        <v>39.18</v>
      </c>
    </row>
    <row r="54" spans="1:13" ht="12" customHeight="1" x14ac:dyDescent="0.25">
      <c r="C54" s="150"/>
      <c r="D54" s="161"/>
      <c r="E54" s="43"/>
      <c r="F54" s="37"/>
      <c r="G54" s="192"/>
      <c r="H54" s="192"/>
      <c r="L54" s="212"/>
    </row>
    <row r="55" spans="1:13" ht="12" customHeight="1" x14ac:dyDescent="0.25">
      <c r="A55" s="35" t="s">
        <v>9</v>
      </c>
      <c r="B55" s="141"/>
      <c r="C55" s="150" t="s">
        <v>179</v>
      </c>
      <c r="D55" s="167">
        <v>1.5</v>
      </c>
      <c r="F55" s="77">
        <v>43190</v>
      </c>
      <c r="G55" s="194">
        <v>421311.16</v>
      </c>
      <c r="H55" s="194">
        <v>421311.16</v>
      </c>
      <c r="I55" s="194">
        <v>421311.16</v>
      </c>
      <c r="J55" s="194">
        <v>1571.16</v>
      </c>
      <c r="L55" s="212">
        <f t="shared" si="1"/>
        <v>2865.83</v>
      </c>
      <c r="M55" s="194">
        <v>1294.67</v>
      </c>
    </row>
    <row r="56" spans="1:13" ht="12" customHeight="1" x14ac:dyDescent="0.25">
      <c r="A56" s="35"/>
      <c r="C56" s="150" t="s">
        <v>158</v>
      </c>
      <c r="D56" s="167">
        <v>1.55</v>
      </c>
      <c r="F56" s="137">
        <v>43250</v>
      </c>
      <c r="G56" s="194">
        <v>2000000</v>
      </c>
      <c r="H56" s="194">
        <v>2000000</v>
      </c>
      <c r="I56" s="205">
        <v>2000000</v>
      </c>
      <c r="J56" s="205">
        <v>7643.7</v>
      </c>
      <c r="L56" s="212">
        <f t="shared" si="1"/>
        <v>10276.529999999999</v>
      </c>
      <c r="M56" s="194">
        <v>2632.83</v>
      </c>
    </row>
    <row r="57" spans="1:13" ht="12" customHeight="1" x14ac:dyDescent="0.25">
      <c r="C57" s="150" t="s">
        <v>158</v>
      </c>
      <c r="D57" s="168">
        <v>1.23</v>
      </c>
      <c r="F57" s="137">
        <v>43066</v>
      </c>
      <c r="G57" s="194">
        <v>0</v>
      </c>
      <c r="H57" s="194">
        <v>0</v>
      </c>
      <c r="I57" s="205">
        <v>0</v>
      </c>
      <c r="J57" s="205">
        <v>0</v>
      </c>
      <c r="L57" s="212">
        <f t="shared" si="1"/>
        <v>3230.76</v>
      </c>
      <c r="M57" s="194">
        <v>3230.76</v>
      </c>
    </row>
    <row r="58" spans="1:13" ht="12" customHeight="1" x14ac:dyDescent="0.25">
      <c r="A58" s="151"/>
      <c r="C58" s="150" t="s">
        <v>184</v>
      </c>
      <c r="D58" s="168"/>
      <c r="E58" s="151"/>
      <c r="F58" s="77">
        <v>43190</v>
      </c>
      <c r="G58" s="205">
        <v>0</v>
      </c>
      <c r="H58" s="205">
        <v>0</v>
      </c>
      <c r="I58" s="205">
        <v>0</v>
      </c>
      <c r="J58" s="205">
        <v>0</v>
      </c>
      <c r="K58" s="188"/>
      <c r="L58" s="212">
        <f t="shared" si="1"/>
        <v>0.42</v>
      </c>
      <c r="M58" s="205">
        <v>0.42</v>
      </c>
    </row>
    <row r="59" spans="1:13" ht="12" customHeight="1" x14ac:dyDescent="0.25">
      <c r="A59" s="40"/>
      <c r="C59" s="179"/>
      <c r="D59" s="165"/>
      <c r="E59" s="41"/>
      <c r="F59" s="42"/>
      <c r="G59" s="192"/>
      <c r="H59" s="192"/>
      <c r="K59" s="28"/>
      <c r="L59" s="212"/>
    </row>
    <row r="60" spans="1:13" ht="12" customHeight="1" x14ac:dyDescent="0.25">
      <c r="A60" s="35" t="s">
        <v>10</v>
      </c>
      <c r="C60" s="150" t="s">
        <v>179</v>
      </c>
      <c r="D60" s="167">
        <v>1.5</v>
      </c>
      <c r="F60" s="77">
        <v>43190</v>
      </c>
      <c r="G60" s="192">
        <v>532998.80000000005</v>
      </c>
      <c r="H60" s="192">
        <v>532998.80000000005</v>
      </c>
      <c r="I60" s="192">
        <v>532998.80000000005</v>
      </c>
      <c r="J60" s="194">
        <v>1945.22</v>
      </c>
      <c r="L60" s="212">
        <f t="shared" si="1"/>
        <v>3337.44</v>
      </c>
      <c r="M60" s="194">
        <v>1392.22</v>
      </c>
    </row>
    <row r="61" spans="1:13" x14ac:dyDescent="0.25">
      <c r="A61" s="35"/>
      <c r="C61" s="150" t="s">
        <v>159</v>
      </c>
      <c r="D61" s="167">
        <v>1.55</v>
      </c>
      <c r="F61" s="137">
        <v>43250</v>
      </c>
      <c r="G61" s="197">
        <v>1000000</v>
      </c>
      <c r="H61" s="197">
        <v>1000000</v>
      </c>
      <c r="I61" s="197">
        <v>1000000</v>
      </c>
      <c r="J61" s="205">
        <v>3822.3</v>
      </c>
      <c r="L61" s="212">
        <f t="shared" si="1"/>
        <v>5138.87</v>
      </c>
      <c r="M61" s="194">
        <v>1316.57</v>
      </c>
    </row>
    <row r="62" spans="1:13" x14ac:dyDescent="0.25">
      <c r="C62" s="150" t="s">
        <v>159</v>
      </c>
      <c r="D62" s="167">
        <v>1.23</v>
      </c>
      <c r="F62" s="137">
        <v>43066</v>
      </c>
      <c r="G62" s="197">
        <v>0</v>
      </c>
      <c r="H62" s="197">
        <v>0</v>
      </c>
      <c r="I62" s="197">
        <v>0</v>
      </c>
      <c r="J62" s="205">
        <v>0</v>
      </c>
      <c r="K62" s="188"/>
      <c r="L62" s="212">
        <f t="shared" si="1"/>
        <v>1942.78</v>
      </c>
      <c r="M62" s="194">
        <v>1942.78</v>
      </c>
    </row>
    <row r="63" spans="1:13" x14ac:dyDescent="0.25">
      <c r="C63" s="150"/>
      <c r="D63" s="167"/>
      <c r="F63" s="37"/>
      <c r="H63" s="194"/>
      <c r="I63" s="205"/>
      <c r="L63" s="212"/>
    </row>
    <row r="64" spans="1:13" x14ac:dyDescent="0.25">
      <c r="A64" s="35" t="s">
        <v>11</v>
      </c>
      <c r="C64" s="150" t="s">
        <v>179</v>
      </c>
      <c r="D64" s="167">
        <v>1.5</v>
      </c>
      <c r="F64" s="77">
        <v>43190</v>
      </c>
      <c r="G64" s="192">
        <v>1821171.67</v>
      </c>
      <c r="H64" s="192">
        <v>1821171.67</v>
      </c>
      <c r="I64" s="192">
        <v>1821171.67</v>
      </c>
      <c r="J64" s="194">
        <v>7055.09</v>
      </c>
      <c r="L64" s="212">
        <f t="shared" si="1"/>
        <v>12004.34</v>
      </c>
      <c r="M64" s="194">
        <v>4949.25</v>
      </c>
    </row>
    <row r="65" spans="1:13" x14ac:dyDescent="0.25">
      <c r="A65" s="35"/>
      <c r="C65" s="150"/>
      <c r="D65" s="161"/>
      <c r="F65" s="77"/>
      <c r="G65" s="192"/>
      <c r="H65" s="192"/>
      <c r="L65" s="212"/>
    </row>
    <row r="66" spans="1:13" s="213" customFormat="1" x14ac:dyDescent="0.25">
      <c r="A66" s="35" t="s">
        <v>12</v>
      </c>
      <c r="B66" s="184"/>
      <c r="C66" s="150" t="s">
        <v>179</v>
      </c>
      <c r="D66" s="167">
        <v>1.5</v>
      </c>
      <c r="E66" s="26"/>
      <c r="F66" s="77">
        <v>43190</v>
      </c>
      <c r="G66" s="192">
        <v>74310.39</v>
      </c>
      <c r="H66" s="192">
        <v>74310.39</v>
      </c>
      <c r="I66" s="192">
        <v>74310.39</v>
      </c>
      <c r="J66" s="194">
        <v>272.70999999999998</v>
      </c>
      <c r="K66" s="3"/>
      <c r="L66" s="212">
        <f t="shared" si="1"/>
        <v>500.29999999999995</v>
      </c>
      <c r="M66" s="194">
        <v>227.59</v>
      </c>
    </row>
    <row r="67" spans="1:13" x14ac:dyDescent="0.25">
      <c r="A67" s="35"/>
      <c r="B67" s="141"/>
      <c r="C67" s="150"/>
      <c r="D67" s="161"/>
      <c r="F67" s="77"/>
      <c r="G67" s="192"/>
      <c r="H67" s="192"/>
      <c r="K67" s="28"/>
      <c r="L67" s="212"/>
    </row>
    <row r="68" spans="1:13" x14ac:dyDescent="0.25">
      <c r="A68" s="35" t="s">
        <v>37</v>
      </c>
      <c r="C68" s="150" t="s">
        <v>179</v>
      </c>
      <c r="D68" s="167">
        <v>1.5</v>
      </c>
      <c r="F68" s="77">
        <v>43190</v>
      </c>
      <c r="G68" s="192">
        <v>405137.07</v>
      </c>
      <c r="H68" s="192">
        <v>405137.07</v>
      </c>
      <c r="I68" s="192">
        <v>405137.07</v>
      </c>
      <c r="J68" s="194" t="s">
        <v>108</v>
      </c>
      <c r="K68" s="28"/>
      <c r="L68" s="194" t="s">
        <v>108</v>
      </c>
      <c r="M68" s="194" t="s">
        <v>108</v>
      </c>
    </row>
    <row r="69" spans="1:13" x14ac:dyDescent="0.25">
      <c r="A69" s="35"/>
      <c r="C69" s="150"/>
      <c r="D69" s="161"/>
      <c r="F69" s="77"/>
      <c r="H69" s="194"/>
      <c r="I69" s="205"/>
      <c r="K69" s="28"/>
      <c r="L69" s="212"/>
    </row>
    <row r="70" spans="1:13" s="14" customFormat="1" x14ac:dyDescent="0.25">
      <c r="A70" s="35" t="s">
        <v>38</v>
      </c>
      <c r="B70" s="138"/>
      <c r="C70" s="150" t="s">
        <v>179</v>
      </c>
      <c r="D70" s="167">
        <v>1.5</v>
      </c>
      <c r="E70" s="26"/>
      <c r="F70" s="77">
        <v>43190</v>
      </c>
      <c r="G70" s="192">
        <v>211503.61</v>
      </c>
      <c r="H70" s="192">
        <v>211503.61</v>
      </c>
      <c r="I70" s="192">
        <v>211503.61</v>
      </c>
      <c r="J70" s="194">
        <v>842.4</v>
      </c>
      <c r="K70" s="3"/>
      <c r="L70" s="212">
        <f t="shared" ref="L70:L113" si="3">SUM(J70+M70)</f>
        <v>1628.13</v>
      </c>
      <c r="M70" s="194">
        <v>785.73</v>
      </c>
    </row>
    <row r="71" spans="1:13" x14ac:dyDescent="0.25">
      <c r="A71" s="35"/>
      <c r="C71" s="150"/>
      <c r="D71" s="161"/>
      <c r="F71" s="77"/>
      <c r="G71" s="192"/>
      <c r="H71" s="192"/>
      <c r="L71" s="212"/>
    </row>
    <row r="72" spans="1:13" x14ac:dyDescent="0.25">
      <c r="A72" s="35" t="s">
        <v>39</v>
      </c>
      <c r="C72" s="150" t="s">
        <v>179</v>
      </c>
      <c r="D72" s="167">
        <v>1.5</v>
      </c>
      <c r="F72" s="77">
        <v>43190</v>
      </c>
      <c r="G72" s="192">
        <v>246723.03</v>
      </c>
      <c r="H72" s="192">
        <v>246723.03</v>
      </c>
      <c r="I72" s="192">
        <v>246723.03</v>
      </c>
      <c r="J72" s="194">
        <v>2497.16</v>
      </c>
      <c r="L72" s="212">
        <f t="shared" si="3"/>
        <v>4132.28</v>
      </c>
      <c r="M72" s="194">
        <v>1635.12</v>
      </c>
    </row>
    <row r="73" spans="1:13" x14ac:dyDescent="0.25">
      <c r="C73" s="150"/>
      <c r="D73" s="161"/>
      <c r="F73" s="77"/>
      <c r="H73" s="194"/>
      <c r="I73" s="205"/>
      <c r="L73" s="212"/>
    </row>
    <row r="74" spans="1:13" x14ac:dyDescent="0.25">
      <c r="A74" s="35" t="s">
        <v>16</v>
      </c>
      <c r="C74" s="150" t="s">
        <v>179</v>
      </c>
      <c r="D74" s="167">
        <v>1.5</v>
      </c>
      <c r="F74" s="77">
        <v>43190</v>
      </c>
      <c r="G74" s="192">
        <v>918435.21</v>
      </c>
      <c r="H74" s="192">
        <v>918435.21</v>
      </c>
      <c r="I74" s="192">
        <v>918435.21</v>
      </c>
      <c r="J74" s="194">
        <v>6387.19</v>
      </c>
      <c r="L74" s="212">
        <f t="shared" si="3"/>
        <v>8061.03</v>
      </c>
      <c r="M74" s="194">
        <v>1673.84</v>
      </c>
    </row>
    <row r="75" spans="1:13" x14ac:dyDescent="0.25">
      <c r="A75" s="35"/>
      <c r="C75" s="150"/>
      <c r="D75" s="167"/>
      <c r="F75" s="77"/>
      <c r="G75" s="192"/>
      <c r="H75" s="192"/>
      <c r="L75" s="212"/>
    </row>
    <row r="76" spans="1:13" x14ac:dyDescent="0.25">
      <c r="A76" s="35" t="s">
        <v>169</v>
      </c>
      <c r="C76" s="150" t="s">
        <v>179</v>
      </c>
      <c r="D76" s="167">
        <v>1.5</v>
      </c>
      <c r="F76" s="77">
        <v>43190</v>
      </c>
      <c r="G76" s="192">
        <v>161087.51</v>
      </c>
      <c r="H76" s="192">
        <v>161087.51</v>
      </c>
      <c r="I76" s="192">
        <v>161087.51</v>
      </c>
      <c r="J76" s="194">
        <v>5503.71</v>
      </c>
      <c r="L76" s="212">
        <f t="shared" si="3"/>
        <v>9657.39</v>
      </c>
      <c r="M76" s="194">
        <v>4153.68</v>
      </c>
    </row>
    <row r="77" spans="1:13" x14ac:dyDescent="0.25">
      <c r="A77" s="35"/>
      <c r="C77" s="150" t="s">
        <v>160</v>
      </c>
      <c r="D77" s="167">
        <v>1.137</v>
      </c>
      <c r="F77" s="77">
        <v>43190</v>
      </c>
      <c r="G77" s="192">
        <v>37554102.479999997</v>
      </c>
      <c r="H77" s="192">
        <v>37554102.479999997</v>
      </c>
      <c r="I77" s="192">
        <v>37554102.479999997</v>
      </c>
      <c r="J77" s="194">
        <v>148724.25</v>
      </c>
      <c r="L77" s="212">
        <f t="shared" si="3"/>
        <v>282432.32</v>
      </c>
      <c r="M77" s="194">
        <v>133708.07</v>
      </c>
    </row>
    <row r="78" spans="1:13" x14ac:dyDescent="0.25">
      <c r="A78" s="35"/>
      <c r="C78" s="150" t="s">
        <v>195</v>
      </c>
      <c r="D78" s="167">
        <v>2</v>
      </c>
      <c r="F78" s="77">
        <v>43399</v>
      </c>
      <c r="G78" s="194">
        <v>10000000</v>
      </c>
      <c r="H78" s="194">
        <v>10000000</v>
      </c>
      <c r="I78" s="205">
        <v>10000000</v>
      </c>
      <c r="J78" s="205">
        <v>32450</v>
      </c>
      <c r="L78" s="212">
        <f t="shared" si="3"/>
        <v>32450</v>
      </c>
    </row>
    <row r="79" spans="1:13" x14ac:dyDescent="0.25">
      <c r="A79" s="35"/>
      <c r="C79" s="151" t="s">
        <v>195</v>
      </c>
      <c r="D79" s="168">
        <v>1.23</v>
      </c>
      <c r="F79" s="137">
        <v>43131</v>
      </c>
      <c r="G79" s="194">
        <v>0</v>
      </c>
      <c r="H79" s="205">
        <v>0</v>
      </c>
      <c r="I79" s="197">
        <v>0</v>
      </c>
      <c r="J79" s="205">
        <v>11165.85</v>
      </c>
      <c r="L79" s="212">
        <f t="shared" si="3"/>
        <v>45033.32</v>
      </c>
      <c r="M79" s="194">
        <v>33867.47</v>
      </c>
    </row>
    <row r="80" spans="1:13" x14ac:dyDescent="0.25">
      <c r="A80" s="35"/>
      <c r="C80" s="150" t="s">
        <v>183</v>
      </c>
      <c r="D80" s="167">
        <v>0.85</v>
      </c>
      <c r="E80" s="78"/>
      <c r="F80" s="77">
        <v>43190</v>
      </c>
      <c r="G80" s="192">
        <v>0</v>
      </c>
      <c r="H80" s="192">
        <v>0</v>
      </c>
      <c r="I80" s="197">
        <v>0</v>
      </c>
      <c r="J80" s="205">
        <v>11165.85</v>
      </c>
      <c r="L80" s="212">
        <f t="shared" si="3"/>
        <v>11166.34</v>
      </c>
      <c r="M80" s="194">
        <v>0.49</v>
      </c>
    </row>
    <row r="81" spans="1:13" x14ac:dyDescent="0.25">
      <c r="A81" s="35"/>
      <c r="C81" s="150"/>
      <c r="D81" s="167"/>
      <c r="F81" s="77"/>
      <c r="G81" s="192"/>
      <c r="H81" s="192"/>
      <c r="L81" s="212"/>
    </row>
    <row r="82" spans="1:13" ht="15" customHeight="1" x14ac:dyDescent="0.25">
      <c r="A82" s="35" t="s">
        <v>110</v>
      </c>
      <c r="C82" s="150" t="s">
        <v>179</v>
      </c>
      <c r="D82" s="167">
        <v>1.5</v>
      </c>
      <c r="F82" s="77">
        <v>43190</v>
      </c>
      <c r="G82" s="194">
        <v>916674.99</v>
      </c>
      <c r="H82" s="194">
        <v>916674.99</v>
      </c>
      <c r="I82" s="194">
        <v>916674.99</v>
      </c>
      <c r="J82" s="194">
        <v>3387.95</v>
      </c>
      <c r="L82" s="212">
        <f t="shared" si="3"/>
        <v>6171.46</v>
      </c>
      <c r="M82" s="194">
        <v>2783.51</v>
      </c>
    </row>
    <row r="83" spans="1:13" x14ac:dyDescent="0.25">
      <c r="A83" s="35"/>
      <c r="C83" s="150"/>
      <c r="D83" s="167"/>
      <c r="F83" s="77"/>
      <c r="H83" s="194"/>
      <c r="L83" s="212"/>
    </row>
    <row r="84" spans="1:13" x14ac:dyDescent="0.25">
      <c r="C84" s="154"/>
      <c r="D84" s="165"/>
      <c r="E84" s="79"/>
      <c r="F84" s="80"/>
      <c r="G84" s="192"/>
      <c r="H84" s="197"/>
      <c r="J84" s="221" t="s">
        <v>208</v>
      </c>
      <c r="K84" s="134"/>
      <c r="L84" s="212"/>
      <c r="M84" s="194" t="s">
        <v>198</v>
      </c>
    </row>
    <row r="85" spans="1:13" x14ac:dyDescent="0.25">
      <c r="A85" s="29" t="s">
        <v>19</v>
      </c>
      <c r="C85" s="148" t="s">
        <v>20</v>
      </c>
      <c r="D85" s="162" t="s">
        <v>162</v>
      </c>
      <c r="E85" s="29" t="s">
        <v>21</v>
      </c>
      <c r="F85" s="30" t="s">
        <v>22</v>
      </c>
      <c r="G85" s="192" t="s">
        <v>23</v>
      </c>
      <c r="H85" s="205" t="s">
        <v>24</v>
      </c>
      <c r="I85" s="197" t="s">
        <v>25</v>
      </c>
      <c r="J85" s="194" t="s">
        <v>26</v>
      </c>
      <c r="K85" s="28" t="s">
        <v>27</v>
      </c>
      <c r="L85" s="210" t="s">
        <v>85</v>
      </c>
      <c r="M85" s="194" t="s">
        <v>26</v>
      </c>
    </row>
    <row r="86" spans="1:13" x14ac:dyDescent="0.25">
      <c r="A86" s="31"/>
      <c r="B86" s="225"/>
      <c r="C86" s="149" t="s">
        <v>28</v>
      </c>
      <c r="D86" s="163" t="s">
        <v>163</v>
      </c>
      <c r="E86" s="32" t="s">
        <v>29</v>
      </c>
      <c r="F86" s="33" t="s">
        <v>30</v>
      </c>
      <c r="G86" s="193" t="s">
        <v>31</v>
      </c>
      <c r="H86" s="208" t="s">
        <v>32</v>
      </c>
      <c r="I86" s="216" t="s">
        <v>33</v>
      </c>
      <c r="J86" s="203" t="s">
        <v>34</v>
      </c>
      <c r="K86" s="34" t="s">
        <v>35</v>
      </c>
      <c r="L86" s="211" t="s">
        <v>34</v>
      </c>
      <c r="M86" s="203" t="s">
        <v>34</v>
      </c>
    </row>
    <row r="87" spans="1:13" x14ac:dyDescent="0.25">
      <c r="A87" s="35"/>
      <c r="C87" s="150"/>
      <c r="D87" s="167"/>
      <c r="F87" s="77"/>
      <c r="H87" s="194"/>
      <c r="L87" s="212"/>
    </row>
    <row r="88" spans="1:13" ht="13.8" thickBot="1" x14ac:dyDescent="0.3">
      <c r="A88" s="35" t="s">
        <v>17</v>
      </c>
      <c r="C88" s="147" t="s">
        <v>180</v>
      </c>
      <c r="D88" s="169"/>
      <c r="E88" s="35"/>
      <c r="F88" s="158"/>
      <c r="G88" s="195">
        <v>10102476.369999999</v>
      </c>
      <c r="H88" s="195">
        <v>10102476.369999999</v>
      </c>
      <c r="I88" s="209">
        <v>10102476.369999999</v>
      </c>
      <c r="J88" s="206">
        <v>17864.939999999999</v>
      </c>
      <c r="K88" s="159">
        <f>SUM(K89:K110)</f>
        <v>0</v>
      </c>
      <c r="L88" s="222">
        <f t="shared" si="3"/>
        <v>34505.75</v>
      </c>
      <c r="M88" s="206">
        <v>16640.810000000001</v>
      </c>
    </row>
    <row r="89" spans="1:13" x14ac:dyDescent="0.25">
      <c r="A89" s="35"/>
      <c r="C89" s="155" t="s">
        <v>111</v>
      </c>
      <c r="D89" s="167">
        <v>1.5</v>
      </c>
      <c r="E89" s="45"/>
      <c r="F89" s="77">
        <v>43190</v>
      </c>
      <c r="G89" s="194">
        <v>1510463.15</v>
      </c>
      <c r="H89" s="194">
        <v>1510463.15</v>
      </c>
      <c r="I89" s="194">
        <v>1510463.15</v>
      </c>
      <c r="J89" s="194">
        <v>4387.7</v>
      </c>
      <c r="K89" s="48"/>
      <c r="L89" s="212">
        <f t="shared" si="3"/>
        <v>8092.99</v>
      </c>
      <c r="M89" s="194">
        <v>3705.29</v>
      </c>
    </row>
    <row r="90" spans="1:13" x14ac:dyDescent="0.25">
      <c r="A90" s="44" t="s">
        <v>40</v>
      </c>
      <c r="C90" s="156" t="s">
        <v>41</v>
      </c>
      <c r="D90" s="167">
        <v>1.5</v>
      </c>
      <c r="E90" s="161"/>
      <c r="F90" s="77">
        <v>43190</v>
      </c>
      <c r="G90" s="196">
        <v>6605.29</v>
      </c>
      <c r="H90" s="196">
        <v>6605.29</v>
      </c>
      <c r="I90" s="196">
        <v>6605.29</v>
      </c>
      <c r="J90" s="194">
        <v>24.29</v>
      </c>
      <c r="K90" s="48"/>
      <c r="L90" s="212">
        <f t="shared" si="3"/>
        <v>42.83</v>
      </c>
      <c r="M90" s="194">
        <v>18.54</v>
      </c>
    </row>
    <row r="91" spans="1:13" x14ac:dyDescent="0.25">
      <c r="A91" s="44"/>
      <c r="C91" s="156" t="s">
        <v>171</v>
      </c>
      <c r="D91" s="167">
        <v>1.5</v>
      </c>
      <c r="E91" s="161"/>
      <c r="F91" s="77">
        <v>43190</v>
      </c>
      <c r="G91" s="194">
        <v>214239.87</v>
      </c>
      <c r="H91" s="194">
        <v>214239.87</v>
      </c>
      <c r="I91" s="194">
        <v>214239.87</v>
      </c>
      <c r="J91" s="194">
        <v>451.51</v>
      </c>
      <c r="K91" s="48"/>
      <c r="L91" s="212">
        <f t="shared" si="3"/>
        <v>647.48</v>
      </c>
      <c r="M91" s="194">
        <v>195.97</v>
      </c>
    </row>
    <row r="92" spans="1:13" x14ac:dyDescent="0.25">
      <c r="A92" s="49"/>
      <c r="C92" s="155" t="s">
        <v>42</v>
      </c>
      <c r="D92" s="167">
        <v>1.5</v>
      </c>
      <c r="E92" s="161"/>
      <c r="F92" s="77">
        <v>43190</v>
      </c>
      <c r="G92" s="199">
        <v>18810</v>
      </c>
      <c r="H92" s="199">
        <v>18810</v>
      </c>
      <c r="I92" s="199">
        <v>18810</v>
      </c>
      <c r="J92" s="194" t="s">
        <v>108</v>
      </c>
      <c r="K92" s="48"/>
      <c r="L92" s="194" t="s">
        <v>108</v>
      </c>
      <c r="M92" s="194" t="s">
        <v>108</v>
      </c>
    </row>
    <row r="93" spans="1:13" x14ac:dyDescent="0.25">
      <c r="A93" s="50"/>
      <c r="C93" s="155" t="s">
        <v>109</v>
      </c>
      <c r="D93" s="167">
        <v>1.5</v>
      </c>
      <c r="E93" s="161"/>
      <c r="F93" s="77">
        <v>43190</v>
      </c>
      <c r="G93" s="200">
        <v>646182.30000000005</v>
      </c>
      <c r="H93" s="200">
        <v>646182.30000000005</v>
      </c>
      <c r="I93" s="200">
        <v>646182.30000000005</v>
      </c>
      <c r="J93" s="194">
        <v>2416.8200000000002</v>
      </c>
      <c r="K93" s="47"/>
      <c r="L93" s="212">
        <f t="shared" si="3"/>
        <v>4449.4500000000007</v>
      </c>
      <c r="M93" s="194">
        <v>2032.63</v>
      </c>
    </row>
    <row r="94" spans="1:13" x14ac:dyDescent="0.25">
      <c r="A94" s="49"/>
      <c r="B94" s="141"/>
      <c r="C94" s="155" t="s">
        <v>43</v>
      </c>
      <c r="D94" s="167">
        <v>1.5</v>
      </c>
      <c r="E94" s="161"/>
      <c r="F94" s="77">
        <v>43190</v>
      </c>
      <c r="G94" s="200">
        <v>305876.21999999997</v>
      </c>
      <c r="H94" s="200">
        <v>305876.21999999997</v>
      </c>
      <c r="I94" s="200">
        <v>305876.21999999997</v>
      </c>
      <c r="J94" s="194">
        <v>955.15</v>
      </c>
      <c r="K94" s="47"/>
      <c r="L94" s="212">
        <f t="shared" si="3"/>
        <v>1736.03</v>
      </c>
      <c r="M94" s="194">
        <v>780.88</v>
      </c>
    </row>
    <row r="95" spans="1:13" ht="13.8" customHeight="1" x14ac:dyDescent="0.25">
      <c r="A95" s="49"/>
      <c r="C95" s="155" t="s">
        <v>96</v>
      </c>
      <c r="D95" s="167">
        <v>1.5</v>
      </c>
      <c r="E95" s="161"/>
      <c r="F95" s="77">
        <v>43190</v>
      </c>
      <c r="G95" s="192">
        <v>2187388.64</v>
      </c>
      <c r="H95" s="192">
        <v>2187388.64</v>
      </c>
      <c r="I95" s="192">
        <v>2187388.64</v>
      </c>
      <c r="J95" s="194" t="s">
        <v>108</v>
      </c>
      <c r="K95" s="48"/>
      <c r="L95" s="194" t="s">
        <v>108</v>
      </c>
      <c r="M95" s="194" t="s">
        <v>108</v>
      </c>
    </row>
    <row r="96" spans="1:13" ht="13.8" customHeight="1" x14ac:dyDescent="0.25">
      <c r="A96" s="44"/>
      <c r="C96" s="156" t="s">
        <v>44</v>
      </c>
      <c r="D96" s="167">
        <v>1.5</v>
      </c>
      <c r="E96" s="161"/>
      <c r="F96" s="77">
        <v>43190</v>
      </c>
      <c r="G96" s="200">
        <v>123781.59</v>
      </c>
      <c r="H96" s="200">
        <v>123781.59</v>
      </c>
      <c r="I96" s="200">
        <v>123781.59</v>
      </c>
      <c r="J96" s="194">
        <v>502.14</v>
      </c>
      <c r="K96" s="47"/>
      <c r="L96" s="212">
        <f t="shared" si="3"/>
        <v>886.71</v>
      </c>
      <c r="M96" s="194">
        <v>384.57</v>
      </c>
    </row>
    <row r="97" spans="1:13" x14ac:dyDescent="0.25">
      <c r="A97" s="49"/>
      <c r="B97" s="146"/>
      <c r="C97" s="155" t="s">
        <v>45</v>
      </c>
      <c r="D97" s="167">
        <v>1.5</v>
      </c>
      <c r="E97" s="161"/>
      <c r="F97" s="77">
        <v>43190</v>
      </c>
      <c r="G97" s="200">
        <v>117552.82</v>
      </c>
      <c r="H97" s="200">
        <v>117552.82</v>
      </c>
      <c r="I97" s="200">
        <v>117552.82</v>
      </c>
      <c r="J97" s="194">
        <v>501.15</v>
      </c>
      <c r="K97" s="47"/>
      <c r="L97" s="212">
        <f t="shared" si="3"/>
        <v>988.04</v>
      </c>
      <c r="M97" s="194">
        <v>486.89</v>
      </c>
    </row>
    <row r="98" spans="1:13" x14ac:dyDescent="0.25">
      <c r="A98" s="49"/>
      <c r="C98" s="155" t="s">
        <v>46</v>
      </c>
      <c r="D98" s="167">
        <v>1.5</v>
      </c>
      <c r="E98" s="161"/>
      <c r="F98" s="77">
        <v>43190</v>
      </c>
      <c r="G98" s="200">
        <v>1181514.9099999999</v>
      </c>
      <c r="H98" s="200">
        <v>1181514.9099999999</v>
      </c>
      <c r="I98" s="200">
        <v>1181514.9099999999</v>
      </c>
      <c r="J98" s="194">
        <v>4345.7</v>
      </c>
      <c r="K98" s="47"/>
      <c r="L98" s="212">
        <f t="shared" si="3"/>
        <v>8153.69</v>
      </c>
      <c r="M98" s="194">
        <v>3807.99</v>
      </c>
    </row>
    <row r="99" spans="1:13" x14ac:dyDescent="0.25">
      <c r="A99" s="49"/>
      <c r="C99" s="155" t="s">
        <v>47</v>
      </c>
      <c r="D99" s="167">
        <v>1.5</v>
      </c>
      <c r="E99" s="161"/>
      <c r="F99" s="77">
        <v>43190</v>
      </c>
      <c r="G99" s="200">
        <v>42275.81</v>
      </c>
      <c r="H99" s="200">
        <v>42275.81</v>
      </c>
      <c r="I99" s="200">
        <v>42275.81</v>
      </c>
      <c r="J99" s="194">
        <v>155.99</v>
      </c>
      <c r="K99" s="47"/>
      <c r="L99" s="212">
        <f t="shared" si="3"/>
        <v>283.99</v>
      </c>
      <c r="M99" s="194">
        <v>128</v>
      </c>
    </row>
    <row r="100" spans="1:13" x14ac:dyDescent="0.25">
      <c r="A100" s="49"/>
      <c r="C100" s="155" t="s">
        <v>48</v>
      </c>
      <c r="D100" s="167">
        <v>1.5</v>
      </c>
      <c r="E100" s="161"/>
      <c r="F100" s="77">
        <v>43190</v>
      </c>
      <c r="G100" s="200">
        <v>161893.99</v>
      </c>
      <c r="H100" s="200">
        <v>161893.99</v>
      </c>
      <c r="I100" s="200">
        <v>161893.99</v>
      </c>
      <c r="J100" s="194">
        <v>631.36</v>
      </c>
      <c r="K100" s="47"/>
      <c r="L100" s="212">
        <f t="shared" si="3"/>
        <v>1131.27</v>
      </c>
      <c r="M100" s="194">
        <v>499.91</v>
      </c>
    </row>
    <row r="101" spans="1:13" s="78" customFormat="1" x14ac:dyDescent="0.25">
      <c r="A101" s="49"/>
      <c r="B101" s="138"/>
      <c r="C101" s="155" t="s">
        <v>97</v>
      </c>
      <c r="D101" s="167">
        <v>1.5</v>
      </c>
      <c r="E101" s="161"/>
      <c r="F101" s="77">
        <v>43190</v>
      </c>
      <c r="G101" s="192">
        <v>1931.02</v>
      </c>
      <c r="H101" s="192">
        <v>1931.02</v>
      </c>
      <c r="I101" s="192">
        <v>1931.02</v>
      </c>
      <c r="J101" s="194" t="s">
        <v>108</v>
      </c>
      <c r="K101" s="47"/>
      <c r="L101" s="194" t="s">
        <v>108</v>
      </c>
      <c r="M101" s="194" t="s">
        <v>108</v>
      </c>
    </row>
    <row r="102" spans="1:13" x14ac:dyDescent="0.25">
      <c r="A102" s="49"/>
      <c r="C102" s="155" t="s">
        <v>90</v>
      </c>
      <c r="D102" s="167">
        <v>1.5</v>
      </c>
      <c r="E102" s="161"/>
      <c r="F102" s="77">
        <v>43190</v>
      </c>
      <c r="G102" s="192">
        <v>1</v>
      </c>
      <c r="H102" s="192">
        <v>1</v>
      </c>
      <c r="I102" s="192">
        <v>1</v>
      </c>
      <c r="J102" s="194" t="s">
        <v>108</v>
      </c>
      <c r="K102" s="47"/>
      <c r="L102" s="194" t="s">
        <v>108</v>
      </c>
      <c r="M102" s="194" t="s">
        <v>108</v>
      </c>
    </row>
    <row r="103" spans="1:13" x14ac:dyDescent="0.25">
      <c r="A103" s="49"/>
      <c r="C103" s="155" t="s">
        <v>49</v>
      </c>
      <c r="D103" s="167">
        <v>1.5</v>
      </c>
      <c r="E103" s="161"/>
      <c r="F103" s="77">
        <v>43190</v>
      </c>
      <c r="G103" s="200">
        <v>2552530.04</v>
      </c>
      <c r="H103" s="200">
        <v>2552530.04</v>
      </c>
      <c r="I103" s="200">
        <v>2552530.04</v>
      </c>
      <c r="J103" s="194" t="s">
        <v>108</v>
      </c>
      <c r="K103" s="47"/>
      <c r="L103" s="194" t="s">
        <v>108</v>
      </c>
      <c r="M103" s="194" t="s">
        <v>108</v>
      </c>
    </row>
    <row r="104" spans="1:13" x14ac:dyDescent="0.25">
      <c r="A104" s="49"/>
      <c r="C104" s="155" t="s">
        <v>50</v>
      </c>
      <c r="D104" s="167">
        <v>1.5</v>
      </c>
      <c r="E104" s="161"/>
      <c r="F104" s="77">
        <v>43190</v>
      </c>
      <c r="G104" s="200">
        <v>124370.3</v>
      </c>
      <c r="H104" s="200">
        <v>124370.3</v>
      </c>
      <c r="I104" s="200">
        <v>124370.3</v>
      </c>
      <c r="J104" s="194">
        <v>435.19</v>
      </c>
      <c r="K104" s="47"/>
      <c r="L104" s="212">
        <f t="shared" si="3"/>
        <v>775.73</v>
      </c>
      <c r="M104" s="194">
        <v>340.54</v>
      </c>
    </row>
    <row r="105" spans="1:13" x14ac:dyDescent="0.25">
      <c r="A105" s="49"/>
      <c r="C105" s="155" t="s">
        <v>51</v>
      </c>
      <c r="D105" s="167">
        <v>1.5</v>
      </c>
      <c r="E105" s="161"/>
      <c r="F105" s="77">
        <v>43190</v>
      </c>
      <c r="G105" s="200">
        <v>238254.24</v>
      </c>
      <c r="H105" s="200">
        <v>238254.24</v>
      </c>
      <c r="I105" s="200">
        <v>238254.24</v>
      </c>
      <c r="J105" s="194" t="s">
        <v>108</v>
      </c>
      <c r="K105" s="47"/>
      <c r="L105" s="194" t="s">
        <v>108</v>
      </c>
      <c r="M105" s="194" t="s">
        <v>108</v>
      </c>
    </row>
    <row r="106" spans="1:13" s="4" customFormat="1" ht="12" customHeight="1" x14ac:dyDescent="0.25">
      <c r="A106" s="49"/>
      <c r="B106" s="138"/>
      <c r="C106" s="155" t="s">
        <v>52</v>
      </c>
      <c r="D106" s="167">
        <v>1.5</v>
      </c>
      <c r="E106" s="161"/>
      <c r="F106" s="77">
        <v>43190</v>
      </c>
      <c r="G106" s="200">
        <v>38120.120000000003</v>
      </c>
      <c r="H106" s="200">
        <v>38120.120000000003</v>
      </c>
      <c r="I106" s="200">
        <v>38120.120000000003</v>
      </c>
      <c r="J106" s="194">
        <v>141.30000000000001</v>
      </c>
      <c r="K106" s="47"/>
      <c r="L106" s="212">
        <f t="shared" si="3"/>
        <v>257.97000000000003</v>
      </c>
      <c r="M106" s="194">
        <v>116.67</v>
      </c>
    </row>
    <row r="107" spans="1:13" s="35" customFormat="1" x14ac:dyDescent="0.25">
      <c r="A107" s="49"/>
      <c r="B107" s="138"/>
      <c r="C107" s="155" t="s">
        <v>53</v>
      </c>
      <c r="D107" s="167">
        <v>1.5</v>
      </c>
      <c r="E107" s="161"/>
      <c r="F107" s="77">
        <v>43190</v>
      </c>
      <c r="G107" s="192">
        <v>366330</v>
      </c>
      <c r="H107" s="192">
        <v>366330</v>
      </c>
      <c r="I107" s="192">
        <v>366330</v>
      </c>
      <c r="J107" s="194">
        <v>1357.83</v>
      </c>
      <c r="K107" s="48"/>
      <c r="L107" s="212">
        <f t="shared" si="3"/>
        <v>2482.58</v>
      </c>
      <c r="M107" s="194">
        <v>1124.75</v>
      </c>
    </row>
    <row r="108" spans="1:13" s="45" customFormat="1" x14ac:dyDescent="0.25">
      <c r="A108" s="44"/>
      <c r="B108" s="142"/>
      <c r="C108" s="155" t="s">
        <v>54</v>
      </c>
      <c r="D108" s="167">
        <v>1.5</v>
      </c>
      <c r="E108" s="161"/>
      <c r="F108" s="77">
        <v>43190</v>
      </c>
      <c r="G108" s="200">
        <v>1082.52</v>
      </c>
      <c r="H108" s="200">
        <v>1082.52</v>
      </c>
      <c r="I108" s="200">
        <v>1082.52</v>
      </c>
      <c r="J108" s="194" t="s">
        <v>108</v>
      </c>
      <c r="K108" s="47"/>
      <c r="L108" s="194" t="s">
        <v>108</v>
      </c>
      <c r="M108" s="194" t="s">
        <v>108</v>
      </c>
    </row>
    <row r="109" spans="1:13" s="45" customFormat="1" x14ac:dyDescent="0.25">
      <c r="A109" s="49"/>
      <c r="B109" s="138"/>
      <c r="C109" s="155" t="s">
        <v>55</v>
      </c>
      <c r="D109" s="167">
        <v>1.5</v>
      </c>
      <c r="E109" s="161"/>
      <c r="F109" s="77">
        <v>43190</v>
      </c>
      <c r="G109" s="192">
        <v>204886.91</v>
      </c>
      <c r="H109" s="192">
        <v>204886.91</v>
      </c>
      <c r="I109" s="192">
        <v>204886.91</v>
      </c>
      <c r="J109" s="194">
        <v>1342.4</v>
      </c>
      <c r="K109" s="48"/>
      <c r="L109" s="212">
        <f t="shared" si="3"/>
        <v>4185.8500000000004</v>
      </c>
      <c r="M109" s="194">
        <v>2843.45</v>
      </c>
    </row>
    <row r="110" spans="1:13" s="50" customFormat="1" x14ac:dyDescent="0.25">
      <c r="A110" s="44"/>
      <c r="B110" s="142"/>
      <c r="C110" s="155" t="s">
        <v>56</v>
      </c>
      <c r="D110" s="167">
        <v>1.5</v>
      </c>
      <c r="E110" s="161"/>
      <c r="F110" s="77">
        <v>43190</v>
      </c>
      <c r="G110" s="192">
        <v>58385.63</v>
      </c>
      <c r="H110" s="192">
        <v>58385.63</v>
      </c>
      <c r="I110" s="192">
        <v>58385.63</v>
      </c>
      <c r="J110" s="198">
        <v>216.41</v>
      </c>
      <c r="K110" s="47"/>
      <c r="L110" s="212">
        <f t="shared" si="3"/>
        <v>391.14</v>
      </c>
      <c r="M110" s="198">
        <v>174.73</v>
      </c>
    </row>
    <row r="111" spans="1:13" s="50" customFormat="1" x14ac:dyDescent="0.25">
      <c r="A111" s="49"/>
      <c r="B111" s="138"/>
      <c r="C111" s="157"/>
      <c r="D111" s="164"/>
      <c r="F111" s="46"/>
      <c r="G111" s="201">
        <f>SUM(G89:G110)</f>
        <v>10102476.370000001</v>
      </c>
      <c r="H111" s="201">
        <f>SUM(H89:H110)</f>
        <v>10102476.370000001</v>
      </c>
      <c r="I111" s="218">
        <f>SUM(I89:I110)</f>
        <v>10102476.370000001</v>
      </c>
      <c r="J111" s="207">
        <f>SUM(J89:K110)</f>
        <v>17864.939999999999</v>
      </c>
      <c r="K111" s="180"/>
      <c r="L111" s="223">
        <f t="shared" si="3"/>
        <v>34505.75</v>
      </c>
      <c r="M111" s="207">
        <f>SUM(M89:M110)</f>
        <v>16640.810000000001</v>
      </c>
    </row>
    <row r="112" spans="1:13" s="50" customFormat="1" x14ac:dyDescent="0.25">
      <c r="A112" s="214"/>
      <c r="B112" s="138"/>
      <c r="C112" s="215"/>
      <c r="D112" s="164"/>
      <c r="F112" s="46"/>
      <c r="G112" s="192"/>
      <c r="H112" s="197"/>
      <c r="I112" s="197"/>
      <c r="J112" s="194"/>
      <c r="K112" s="47"/>
      <c r="L112" s="212"/>
      <c r="M112" s="194"/>
    </row>
    <row r="113" spans="1:13" s="50" customFormat="1" ht="13.8" thickBot="1" x14ac:dyDescent="0.3">
      <c r="A113" s="214"/>
      <c r="B113" s="138"/>
      <c r="C113" s="151"/>
      <c r="D113" s="170"/>
      <c r="E113" s="112"/>
      <c r="F113" s="114"/>
      <c r="G113" s="202">
        <v>109779567.06999999</v>
      </c>
      <c r="H113" s="202">
        <v>109780984.94</v>
      </c>
      <c r="I113" s="219">
        <v>109739429.73</v>
      </c>
      <c r="J113" s="220">
        <v>451880.02</v>
      </c>
      <c r="K113" s="172"/>
      <c r="L113" s="224">
        <f t="shared" si="3"/>
        <v>765189.87</v>
      </c>
      <c r="M113" s="220">
        <v>313309.84999999998</v>
      </c>
    </row>
    <row r="114" spans="1:13" s="45" customFormat="1" ht="13.8" thickTop="1" x14ac:dyDescent="0.25">
      <c r="A114" s="112" t="s">
        <v>57</v>
      </c>
      <c r="B114" s="138"/>
      <c r="C114" s="151"/>
      <c r="D114" s="164"/>
      <c r="E114" s="26"/>
      <c r="F114" s="51"/>
      <c r="G114" s="192"/>
      <c r="H114" s="192"/>
      <c r="I114" s="197"/>
      <c r="J114" s="194"/>
      <c r="K114" s="3"/>
      <c r="L114" s="210"/>
      <c r="M114" s="194"/>
    </row>
    <row r="115" spans="1:13" s="50" customFormat="1" x14ac:dyDescent="0.25">
      <c r="A115" s="26"/>
      <c r="B115" s="138"/>
      <c r="C115" s="150"/>
      <c r="D115" s="160"/>
      <c r="E115" s="78"/>
      <c r="F115" s="77"/>
      <c r="G115" s="192"/>
      <c r="H115" s="197"/>
      <c r="I115" s="197"/>
      <c r="J115" s="194"/>
      <c r="K115" s="28"/>
      <c r="L115" s="210"/>
      <c r="M115" s="194"/>
    </row>
    <row r="116" spans="1:13" s="50" customFormat="1" x14ac:dyDescent="0.25">
      <c r="A116" s="35"/>
      <c r="B116" s="138"/>
      <c r="C116" s="151"/>
      <c r="D116" s="166"/>
      <c r="E116" s="26"/>
      <c r="F116" s="27"/>
      <c r="G116" s="194"/>
      <c r="H116" s="205"/>
      <c r="I116" s="197"/>
      <c r="J116" s="194"/>
      <c r="K116" s="3"/>
      <c r="L116" s="210"/>
      <c r="M116" s="194"/>
    </row>
    <row r="117" spans="1:13" s="50" customFormat="1" x14ac:dyDescent="0.25">
      <c r="A117" s="26"/>
      <c r="B117" s="138"/>
      <c r="C117" s="155"/>
      <c r="D117" s="164"/>
      <c r="F117" s="46"/>
      <c r="G117" s="200"/>
      <c r="H117" s="197"/>
      <c r="I117" s="197"/>
      <c r="J117" s="194"/>
      <c r="K117" s="3"/>
      <c r="L117" s="210"/>
      <c r="M117" s="194"/>
    </row>
    <row r="118" spans="1:13" s="50" customFormat="1" x14ac:dyDescent="0.25">
      <c r="A118" s="49"/>
      <c r="B118" s="138"/>
      <c r="C118" s="155"/>
      <c r="D118" s="164"/>
      <c r="F118" s="46"/>
      <c r="G118" s="200"/>
      <c r="H118" s="197"/>
      <c r="I118" s="197"/>
      <c r="J118" s="194"/>
      <c r="K118" s="3"/>
      <c r="L118" s="210"/>
      <c r="M118" s="194"/>
    </row>
    <row r="119" spans="1:13" s="50" customFormat="1" x14ac:dyDescent="0.25">
      <c r="A119" s="49"/>
      <c r="B119" s="138"/>
      <c r="C119" s="155"/>
      <c r="D119" s="164"/>
      <c r="F119" s="46"/>
      <c r="G119" s="200"/>
      <c r="H119" s="197"/>
      <c r="I119" s="197"/>
      <c r="J119" s="194"/>
      <c r="K119" s="3"/>
      <c r="L119" s="210"/>
      <c r="M119" s="194"/>
    </row>
    <row r="120" spans="1:13" s="50" customFormat="1" ht="8.25" customHeight="1" x14ac:dyDescent="0.25">
      <c r="A120" s="49"/>
      <c r="B120" s="184"/>
      <c r="C120" s="155"/>
      <c r="D120" s="164"/>
      <c r="E120" s="26"/>
      <c r="F120" s="27"/>
      <c r="G120" s="194"/>
      <c r="H120" s="205"/>
      <c r="I120" s="197"/>
      <c r="J120" s="194"/>
      <c r="K120" s="3"/>
      <c r="L120" s="210"/>
      <c r="M120" s="194"/>
    </row>
    <row r="121" spans="1:13" s="50" customFormat="1" x14ac:dyDescent="0.25">
      <c r="A121" s="26"/>
      <c r="B121" s="184"/>
      <c r="C121" s="151"/>
      <c r="D121" s="166"/>
      <c r="E121" s="26"/>
      <c r="F121" s="27"/>
      <c r="G121" s="194"/>
      <c r="H121" s="205"/>
      <c r="I121" s="197"/>
      <c r="J121" s="194"/>
      <c r="K121" s="3"/>
      <c r="L121" s="210"/>
      <c r="M121" s="194"/>
    </row>
    <row r="122" spans="1:13" s="50" customFormat="1" x14ac:dyDescent="0.25">
      <c r="A122" s="26"/>
      <c r="B122" s="138"/>
      <c r="C122" s="151"/>
      <c r="D122" s="166"/>
      <c r="E122" s="26"/>
      <c r="F122" s="27"/>
      <c r="G122" s="194"/>
      <c r="H122" s="205"/>
      <c r="I122" s="197"/>
      <c r="J122" s="194"/>
      <c r="K122" s="3"/>
      <c r="L122" s="210"/>
      <c r="M122" s="194"/>
    </row>
    <row r="123" spans="1:13" s="50" customFormat="1" x14ac:dyDescent="0.25">
      <c r="A123" s="26"/>
      <c r="B123" s="138"/>
      <c r="C123" s="151"/>
      <c r="D123" s="166"/>
      <c r="E123" s="26"/>
      <c r="F123" s="27"/>
      <c r="G123" s="194"/>
      <c r="H123" s="205"/>
      <c r="I123" s="197"/>
      <c r="J123" s="194"/>
      <c r="K123" s="3"/>
      <c r="L123" s="210"/>
      <c r="M123" s="194"/>
    </row>
    <row r="124" spans="1:13" s="50" customFormat="1" x14ac:dyDescent="0.25">
      <c r="A124" s="26"/>
      <c r="B124" s="138"/>
      <c r="C124" s="151"/>
      <c r="D124" s="166"/>
      <c r="E124" s="26"/>
      <c r="F124" s="27"/>
      <c r="G124" s="194"/>
      <c r="H124" s="205"/>
      <c r="I124" s="197"/>
      <c r="J124" s="194"/>
      <c r="K124" s="3"/>
      <c r="L124" s="210"/>
      <c r="M124" s="194"/>
    </row>
    <row r="125" spans="1:13" s="50" customFormat="1" x14ac:dyDescent="0.25">
      <c r="A125" s="26"/>
      <c r="B125" s="138"/>
      <c r="C125" s="151"/>
      <c r="D125" s="166"/>
      <c r="E125" s="26"/>
      <c r="F125" s="27"/>
      <c r="G125" s="194"/>
      <c r="H125" s="205"/>
      <c r="I125" s="197"/>
      <c r="J125" s="194"/>
      <c r="K125" s="3"/>
      <c r="L125" s="210"/>
      <c r="M125" s="194"/>
    </row>
    <row r="126" spans="1:13" s="45" customFormat="1" x14ac:dyDescent="0.25">
      <c r="A126" s="26"/>
      <c r="B126" s="138"/>
      <c r="C126" s="151"/>
      <c r="D126" s="166"/>
      <c r="E126" s="26"/>
      <c r="F126" s="27"/>
      <c r="G126" s="194"/>
      <c r="H126" s="205"/>
      <c r="I126" s="197"/>
      <c r="J126" s="194"/>
      <c r="K126" s="3"/>
      <c r="L126" s="210"/>
      <c r="M126" s="194"/>
    </row>
    <row r="127" spans="1:13" s="50" customFormat="1" ht="8.4" customHeight="1" x14ac:dyDescent="0.25">
      <c r="A127" s="26"/>
      <c r="B127" s="138"/>
      <c r="C127" s="151"/>
      <c r="D127" s="166"/>
      <c r="E127" s="26"/>
      <c r="F127" s="27"/>
      <c r="G127" s="194"/>
      <c r="H127" s="205"/>
      <c r="I127" s="197"/>
      <c r="J127" s="194"/>
      <c r="K127" s="3"/>
      <c r="L127" s="210"/>
      <c r="M127" s="194"/>
    </row>
    <row r="128" spans="1:13" s="45" customFormat="1" ht="9.6" customHeight="1" x14ac:dyDescent="0.25">
      <c r="A128" s="26"/>
      <c r="B128" s="138"/>
      <c r="C128" s="151"/>
      <c r="D128" s="166"/>
      <c r="E128" s="26"/>
      <c r="F128" s="27"/>
      <c r="G128" s="194"/>
      <c r="H128" s="205"/>
      <c r="I128" s="197"/>
      <c r="J128" s="194"/>
      <c r="K128" s="3"/>
      <c r="L128" s="210"/>
      <c r="M128" s="194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83" max="16383" man="1"/>
  </rowBreaks>
  <cellWatches>
    <cellWatch r="C5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3"/>
  <sheetViews>
    <sheetView tabSelected="1" topLeftCell="A72" zoomScaleNormal="100" workbookViewId="0">
      <selection activeCell="L99" sqref="L99"/>
    </sheetView>
  </sheetViews>
  <sheetFormatPr defaultColWidth="9.109375" defaultRowHeight="13.2" outlineLevelRow="1" x14ac:dyDescent="0.25"/>
  <cols>
    <col min="1" max="1" width="21.6640625" style="52" customWidth="1"/>
    <col min="2" max="2" width="15" style="52" customWidth="1"/>
    <col min="3" max="3" width="11.5546875" style="55" customWidth="1"/>
    <col min="4" max="4" width="11.5546875" style="81" customWidth="1"/>
    <col min="5" max="5" width="2.33203125" style="52" customWidth="1"/>
    <col min="6" max="6" width="16.109375" style="22" bestFit="1" customWidth="1"/>
    <col min="7" max="7" width="8.109375" style="53" customWidth="1"/>
    <col min="8" max="8" width="15" style="22" customWidth="1"/>
    <col min="9" max="9" width="1.5546875" style="56" customWidth="1"/>
    <col min="10" max="10" width="16.109375" style="22" bestFit="1" customWidth="1"/>
    <col min="11" max="11" width="9.44140625" style="53" bestFit="1" customWidth="1"/>
    <col min="12" max="12" width="17.5546875" style="22" customWidth="1"/>
    <col min="13" max="13" width="1.44140625" style="22" customWidth="1"/>
    <col min="14" max="14" width="16.33203125" style="109" customWidth="1"/>
    <col min="15" max="16384" width="9.109375" style="76"/>
  </cols>
  <sheetData>
    <row r="1" spans="1:256" x14ac:dyDescent="0.25">
      <c r="A1"/>
      <c r="B1" s="54"/>
      <c r="I1" s="107"/>
      <c r="M1" s="105"/>
    </row>
    <row r="2" spans="1:256" s="89" customFormat="1" x14ac:dyDescent="0.25">
      <c r="B2" s="93"/>
      <c r="C2" s="88"/>
      <c r="D2" s="87"/>
      <c r="E2" s="87"/>
      <c r="F2" s="63"/>
      <c r="G2" s="96">
        <v>43070</v>
      </c>
      <c r="H2" s="63"/>
      <c r="I2" s="102"/>
      <c r="J2" s="63"/>
      <c r="K2" s="96">
        <v>43160</v>
      </c>
      <c r="L2" s="63"/>
      <c r="M2" s="102"/>
      <c r="N2" s="109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pans="1:256" s="89" customFormat="1" x14ac:dyDescent="0.25">
      <c r="A3" s="87"/>
      <c r="B3" s="87"/>
      <c r="C3" s="88"/>
      <c r="D3" s="87"/>
      <c r="E3" s="87"/>
      <c r="F3" s="63"/>
      <c r="G3" s="90"/>
      <c r="H3" s="63"/>
      <c r="I3" s="102"/>
      <c r="J3" s="63"/>
      <c r="K3" s="90"/>
      <c r="L3" s="63"/>
      <c r="M3" s="102"/>
      <c r="N3" s="109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pans="1:256" s="89" customFormat="1" x14ac:dyDescent="0.25">
      <c r="A4" s="87" t="s">
        <v>58</v>
      </c>
      <c r="B4" s="94" t="s">
        <v>20</v>
      </c>
      <c r="C4" s="88" t="s">
        <v>21</v>
      </c>
      <c r="D4" s="87" t="s">
        <v>59</v>
      </c>
      <c r="E4" s="87"/>
      <c r="F4" s="63" t="s">
        <v>60</v>
      </c>
      <c r="G4" s="90" t="s">
        <v>61</v>
      </c>
      <c r="H4" s="63"/>
      <c r="I4" s="102"/>
      <c r="J4" s="63" t="s">
        <v>60</v>
      </c>
      <c r="K4" s="90" t="s">
        <v>61</v>
      </c>
      <c r="L4" s="63"/>
      <c r="M4" s="102"/>
      <c r="N4" s="109" t="s">
        <v>62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pans="1:256" s="89" customFormat="1" ht="13.5" customHeight="1" x14ac:dyDescent="0.25">
      <c r="A5" s="87"/>
      <c r="B5" s="94" t="s">
        <v>28</v>
      </c>
      <c r="C5" s="88" t="s">
        <v>29</v>
      </c>
      <c r="D5" s="87" t="s">
        <v>63</v>
      </c>
      <c r="E5" s="87"/>
      <c r="F5" s="63" t="s">
        <v>64</v>
      </c>
      <c r="G5" s="90" t="s">
        <v>65</v>
      </c>
      <c r="H5" s="63" t="s">
        <v>66</v>
      </c>
      <c r="I5" s="102"/>
      <c r="J5" s="63" t="s">
        <v>64</v>
      </c>
      <c r="K5" s="90" t="s">
        <v>65</v>
      </c>
      <c r="L5" s="63" t="s">
        <v>66</v>
      </c>
      <c r="M5" s="102"/>
      <c r="N5" s="109" t="s">
        <v>18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pans="1:256" s="89" customFormat="1" ht="5.25" customHeight="1" x14ac:dyDescent="0.25">
      <c r="A6" s="99"/>
      <c r="B6" s="100"/>
      <c r="C6" s="101"/>
      <c r="D6" s="99"/>
      <c r="E6" s="99"/>
      <c r="F6" s="102"/>
      <c r="G6" s="108"/>
      <c r="H6" s="102"/>
      <c r="I6" s="102"/>
      <c r="J6" s="102"/>
      <c r="K6" s="108"/>
      <c r="L6" s="102"/>
      <c r="M6" s="102"/>
      <c r="N6" s="11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pans="1:256" s="14" customFormat="1" outlineLevel="1" x14ac:dyDescent="0.25">
      <c r="A7" s="36" t="s">
        <v>36</v>
      </c>
      <c r="B7" s="52" t="s">
        <v>179</v>
      </c>
      <c r="C7" s="72"/>
      <c r="D7" s="82">
        <v>43190</v>
      </c>
      <c r="E7" s="57"/>
      <c r="F7" s="22">
        <v>16198428.279999999</v>
      </c>
      <c r="G7" s="135">
        <f>+H7/F7</f>
        <v>1</v>
      </c>
      <c r="H7" s="22">
        <v>16198428.279999999</v>
      </c>
      <c r="I7" s="107" t="s">
        <v>68</v>
      </c>
      <c r="J7" s="22">
        <v>15185514.33</v>
      </c>
      <c r="K7" s="135">
        <f>+L7/J7</f>
        <v>1</v>
      </c>
      <c r="L7" s="22">
        <v>15185514.33</v>
      </c>
      <c r="M7" s="105"/>
      <c r="N7" s="18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pans="1:256" s="14" customFormat="1" outlineLevel="1" x14ac:dyDescent="0.25">
      <c r="A8" s="36"/>
      <c r="B8" s="36" t="s">
        <v>67</v>
      </c>
      <c r="C8" s="72"/>
      <c r="D8" s="82">
        <v>43190</v>
      </c>
      <c r="E8" s="57"/>
      <c r="F8" s="22">
        <v>800</v>
      </c>
      <c r="G8" s="135">
        <f t="shared" ref="G8:G13" si="0">+H8/F8</f>
        <v>1</v>
      </c>
      <c r="H8" s="22">
        <v>800</v>
      </c>
      <c r="I8" s="107"/>
      <c r="J8" s="22">
        <v>800</v>
      </c>
      <c r="K8" s="135">
        <f t="shared" ref="K8:K27" si="1">+L8/J8</f>
        <v>1</v>
      </c>
      <c r="L8" s="22">
        <v>800</v>
      </c>
      <c r="M8" s="105"/>
      <c r="N8" s="18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pans="1:256" s="14" customFormat="1" outlineLevel="1" x14ac:dyDescent="0.25">
      <c r="A9" s="36"/>
      <c r="B9" s="36" t="s">
        <v>160</v>
      </c>
      <c r="C9" s="72"/>
      <c r="D9" s="82">
        <v>43190</v>
      </c>
      <c r="E9" s="57"/>
      <c r="F9" s="22">
        <v>12000000</v>
      </c>
      <c r="G9" s="135">
        <f t="shared" si="0"/>
        <v>1</v>
      </c>
      <c r="H9" s="22">
        <v>12000000</v>
      </c>
      <c r="I9" s="107" t="s">
        <v>68</v>
      </c>
      <c r="J9" s="22">
        <v>16000000</v>
      </c>
      <c r="K9" s="135">
        <f t="shared" si="1"/>
        <v>1</v>
      </c>
      <c r="L9" s="22">
        <v>16000000</v>
      </c>
      <c r="M9" s="105"/>
      <c r="N9" s="18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pans="1:256" s="14" customFormat="1" outlineLevel="1" x14ac:dyDescent="0.25">
      <c r="A10" s="36"/>
      <c r="B10" s="36" t="s">
        <v>207</v>
      </c>
      <c r="C10" s="72"/>
      <c r="D10" s="82">
        <v>43190</v>
      </c>
      <c r="E10" s="57"/>
      <c r="F10" s="22">
        <v>0</v>
      </c>
      <c r="G10" s="135">
        <v>0</v>
      </c>
      <c r="H10" s="22">
        <v>0</v>
      </c>
      <c r="I10" s="107" t="s">
        <v>68</v>
      </c>
      <c r="J10" s="22">
        <v>2000000</v>
      </c>
      <c r="K10" s="135">
        <f t="shared" si="1"/>
        <v>1</v>
      </c>
      <c r="L10" s="22">
        <v>2000000</v>
      </c>
      <c r="M10" s="105"/>
      <c r="N10" s="18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pans="1:256" s="14" customFormat="1" outlineLevel="1" x14ac:dyDescent="0.25">
      <c r="A11" s="36"/>
      <c r="B11" s="36" t="s">
        <v>202</v>
      </c>
      <c r="C11" s="72" t="s">
        <v>200</v>
      </c>
      <c r="D11" s="82">
        <v>43784</v>
      </c>
      <c r="E11" s="57"/>
      <c r="F11" s="22">
        <v>248000</v>
      </c>
      <c r="G11" s="135">
        <f t="shared" si="0"/>
        <v>0.99577399193548388</v>
      </c>
      <c r="H11" s="22">
        <v>246951.95</v>
      </c>
      <c r="I11" s="107" t="s">
        <v>68</v>
      </c>
      <c r="J11" s="22">
        <v>248000</v>
      </c>
      <c r="K11" s="135">
        <f t="shared" si="1"/>
        <v>0.99015100806451617</v>
      </c>
      <c r="L11" s="22">
        <v>245557.45</v>
      </c>
      <c r="M11" s="105"/>
      <c r="N11" s="18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pans="1:256" s="14" customFormat="1" outlineLevel="1" x14ac:dyDescent="0.25">
      <c r="A12" s="36"/>
      <c r="B12" s="36" t="s">
        <v>134</v>
      </c>
      <c r="C12" s="72" t="s">
        <v>201</v>
      </c>
      <c r="D12" s="82">
        <v>43784</v>
      </c>
      <c r="E12" s="57"/>
      <c r="F12" s="22">
        <v>248000</v>
      </c>
      <c r="G12" s="135">
        <f t="shared" si="0"/>
        <v>0.99577399193548388</v>
      </c>
      <c r="H12" s="22">
        <v>246951.95</v>
      </c>
      <c r="I12" s="107" t="s">
        <v>68</v>
      </c>
      <c r="J12" s="22">
        <v>248000</v>
      </c>
      <c r="K12" s="135">
        <f t="shared" si="1"/>
        <v>0.99015100806451617</v>
      </c>
      <c r="L12" s="22">
        <v>245557.45</v>
      </c>
      <c r="M12" s="105"/>
      <c r="N12" s="18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pans="1:256" s="14" customFormat="1" outlineLevel="1" x14ac:dyDescent="0.25">
      <c r="A13" s="36"/>
      <c r="B13" s="36" t="s">
        <v>203</v>
      </c>
      <c r="C13" s="72" t="s">
        <v>204</v>
      </c>
      <c r="D13" s="82">
        <v>43781</v>
      </c>
      <c r="E13" s="57"/>
      <c r="F13" s="22">
        <v>248000</v>
      </c>
      <c r="G13" s="135">
        <f t="shared" si="0"/>
        <v>0.99583399193548383</v>
      </c>
      <c r="H13" s="22">
        <v>246966.83</v>
      </c>
      <c r="I13" s="107" t="s">
        <v>68</v>
      </c>
      <c r="J13" s="22">
        <v>248000</v>
      </c>
      <c r="K13" s="135">
        <f t="shared" si="1"/>
        <v>0.99026298387096778</v>
      </c>
      <c r="L13" s="22">
        <v>245585.22</v>
      </c>
      <c r="M13" s="105"/>
      <c r="N13" s="18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pans="1:256" s="14" customFormat="1" outlineLevel="1" x14ac:dyDescent="0.25">
      <c r="A14" s="36"/>
      <c r="B14" s="36" t="s">
        <v>173</v>
      </c>
      <c r="C14" s="72" t="s">
        <v>172</v>
      </c>
      <c r="D14" s="82">
        <v>43313</v>
      </c>
      <c r="E14" s="57"/>
      <c r="F14" s="22">
        <v>500000</v>
      </c>
      <c r="G14" s="136">
        <f t="shared" ref="G14:G19" si="2">H14/F14</f>
        <v>1.0005999999999999</v>
      </c>
      <c r="H14" s="22">
        <v>500300</v>
      </c>
      <c r="I14" s="107" t="s">
        <v>68</v>
      </c>
      <c r="J14" s="22">
        <v>500000</v>
      </c>
      <c r="K14" s="135">
        <f t="shared" si="1"/>
        <v>0.99990000000000001</v>
      </c>
      <c r="L14" s="22">
        <v>499950</v>
      </c>
      <c r="M14" s="105"/>
      <c r="N14" s="18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pans="1:256" s="14" customFormat="1" outlineLevel="1" x14ac:dyDescent="0.25">
      <c r="A15" s="36"/>
      <c r="B15" s="36" t="s">
        <v>176</v>
      </c>
      <c r="C15" s="72" t="s">
        <v>177</v>
      </c>
      <c r="D15" s="82">
        <v>43507</v>
      </c>
      <c r="E15" s="57"/>
      <c r="F15" s="22">
        <v>248000</v>
      </c>
      <c r="G15" s="136">
        <f t="shared" si="2"/>
        <v>0.99590798387096768</v>
      </c>
      <c r="H15" s="22">
        <v>246985.18</v>
      </c>
      <c r="I15" s="107" t="s">
        <v>68</v>
      </c>
      <c r="J15" s="22">
        <v>248000</v>
      </c>
      <c r="K15" s="135">
        <f t="shared" si="1"/>
        <v>0.99485399193548385</v>
      </c>
      <c r="L15" s="22">
        <v>246723.79</v>
      </c>
      <c r="M15" s="105"/>
      <c r="N15" s="18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pans="1:256" s="14" customFormat="1" outlineLevel="1" x14ac:dyDescent="0.25">
      <c r="A16" s="36"/>
      <c r="B16" s="36" t="s">
        <v>186</v>
      </c>
      <c r="C16" s="72" t="s">
        <v>187</v>
      </c>
      <c r="D16" s="82">
        <v>43454</v>
      </c>
      <c r="E16" s="57"/>
      <c r="F16" s="22">
        <v>750000</v>
      </c>
      <c r="G16" s="136">
        <f t="shared" si="2"/>
        <v>0.99119999999999997</v>
      </c>
      <c r="H16" s="22">
        <v>743400</v>
      </c>
      <c r="I16" s="107" t="s">
        <v>68</v>
      </c>
      <c r="J16" s="22">
        <v>750000</v>
      </c>
      <c r="K16" s="135">
        <f t="shared" si="1"/>
        <v>0.99029999999999996</v>
      </c>
      <c r="L16" s="22">
        <v>742725</v>
      </c>
      <c r="M16" s="105"/>
      <c r="N16" s="18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pans="1:256" s="14" customFormat="1" outlineLevel="1" x14ac:dyDescent="0.25">
      <c r="A17" s="36"/>
      <c r="B17" s="36" t="s">
        <v>188</v>
      </c>
      <c r="C17" s="72" t="s">
        <v>189</v>
      </c>
      <c r="D17" s="82">
        <v>43507</v>
      </c>
      <c r="E17" s="57"/>
      <c r="F17" s="22">
        <v>248000</v>
      </c>
      <c r="G17" s="136">
        <f t="shared" si="2"/>
        <v>1</v>
      </c>
      <c r="H17" s="22">
        <v>248000</v>
      </c>
      <c r="I17" s="107" t="s">
        <v>68</v>
      </c>
      <c r="J17" s="22">
        <v>248000</v>
      </c>
      <c r="K17" s="135">
        <f t="shared" si="1"/>
        <v>1</v>
      </c>
      <c r="L17" s="22">
        <v>248000</v>
      </c>
      <c r="M17" s="105"/>
      <c r="N17" s="18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pans="1:256" s="14" customFormat="1" outlineLevel="1" x14ac:dyDescent="0.25">
      <c r="A18" s="36"/>
      <c r="B18" s="36" t="s">
        <v>190</v>
      </c>
      <c r="C18" s="72" t="s">
        <v>191</v>
      </c>
      <c r="D18" s="82">
        <v>43600</v>
      </c>
      <c r="E18" s="57"/>
      <c r="F18" s="22">
        <v>1000000</v>
      </c>
      <c r="G18" s="136">
        <f t="shared" si="2"/>
        <v>0.99319999999999997</v>
      </c>
      <c r="H18" s="22">
        <v>993200</v>
      </c>
      <c r="I18" s="107" t="s">
        <v>68</v>
      </c>
      <c r="J18" s="22">
        <v>1000000</v>
      </c>
      <c r="K18" s="135">
        <f t="shared" si="1"/>
        <v>0.996</v>
      </c>
      <c r="L18" s="22">
        <v>996000</v>
      </c>
      <c r="M18" s="105"/>
      <c r="N18" s="18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pans="1:256" s="14" customFormat="1" outlineLevel="1" x14ac:dyDescent="0.25">
      <c r="A19" s="36"/>
      <c r="B19" s="36" t="s">
        <v>196</v>
      </c>
      <c r="C19" s="72">
        <v>882722385</v>
      </c>
      <c r="D19" s="82">
        <v>43678</v>
      </c>
      <c r="E19" s="57"/>
      <c r="F19" s="22">
        <v>1009730</v>
      </c>
      <c r="G19" s="136">
        <f t="shared" si="2"/>
        <v>0.98868014221623601</v>
      </c>
      <c r="H19" s="22">
        <v>998300</v>
      </c>
      <c r="I19" s="107" t="s">
        <v>68</v>
      </c>
      <c r="J19" s="22">
        <v>1009730</v>
      </c>
      <c r="K19" s="135">
        <f t="shared" si="1"/>
        <v>0.98719459657532216</v>
      </c>
      <c r="L19" s="22">
        <v>996800</v>
      </c>
      <c r="M19" s="105"/>
      <c r="N19" s="18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pans="1:256" s="14" customFormat="1" outlineLevel="1" x14ac:dyDescent="0.25">
      <c r="A20" s="36"/>
      <c r="B20" s="36" t="s">
        <v>197</v>
      </c>
      <c r="C20" s="72" t="s">
        <v>194</v>
      </c>
      <c r="D20" s="82">
        <v>43707</v>
      </c>
      <c r="E20" s="57"/>
      <c r="F20" s="22">
        <v>247000</v>
      </c>
      <c r="G20" s="136">
        <f>H20/F20</f>
        <v>1</v>
      </c>
      <c r="H20" s="22">
        <v>247000</v>
      </c>
      <c r="I20" s="107" t="s">
        <v>68</v>
      </c>
      <c r="J20" s="22">
        <v>247000</v>
      </c>
      <c r="K20" s="135">
        <f t="shared" si="1"/>
        <v>1</v>
      </c>
      <c r="L20" s="22">
        <v>247000</v>
      </c>
      <c r="M20" s="105"/>
      <c r="N20" s="18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pans="1:256" s="14" customFormat="1" outlineLevel="1" x14ac:dyDescent="0.25">
      <c r="A21" s="36"/>
      <c r="B21" s="36" t="s">
        <v>224</v>
      </c>
      <c r="C21" s="72" t="s">
        <v>210</v>
      </c>
      <c r="D21" s="82">
        <v>43475</v>
      </c>
      <c r="E21" s="57"/>
      <c r="F21" s="22">
        <v>0</v>
      </c>
      <c r="G21" s="136">
        <v>0</v>
      </c>
      <c r="H21" s="22">
        <v>0</v>
      </c>
      <c r="I21" s="107" t="s">
        <v>68</v>
      </c>
      <c r="J21" s="22">
        <v>950000</v>
      </c>
      <c r="K21" s="135">
        <f t="shared" si="1"/>
        <v>0.99538000000000004</v>
      </c>
      <c r="L21" s="22">
        <v>945611</v>
      </c>
      <c r="M21" s="105"/>
      <c r="N21" s="18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pans="1:256" s="14" customFormat="1" outlineLevel="1" x14ac:dyDescent="0.25">
      <c r="A22" s="36"/>
      <c r="B22" s="36" t="s">
        <v>211</v>
      </c>
      <c r="C22" s="72" t="s">
        <v>212</v>
      </c>
      <c r="D22" s="82">
        <v>43508</v>
      </c>
      <c r="E22" s="57"/>
      <c r="F22" s="22">
        <v>0</v>
      </c>
      <c r="G22" s="136">
        <v>0</v>
      </c>
      <c r="H22" s="22">
        <v>0</v>
      </c>
      <c r="I22" s="107" t="s">
        <v>68</v>
      </c>
      <c r="J22" s="22">
        <v>1000000</v>
      </c>
      <c r="K22" s="135">
        <f t="shared" si="1"/>
        <v>0.99729999999999996</v>
      </c>
      <c r="L22" s="22">
        <v>997300</v>
      </c>
      <c r="M22" s="105"/>
      <c r="N22" s="18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pans="1:256" s="14" customFormat="1" outlineLevel="1" x14ac:dyDescent="0.25">
      <c r="A23" s="36"/>
      <c r="B23" s="36" t="s">
        <v>213</v>
      </c>
      <c r="C23" s="72" t="s">
        <v>214</v>
      </c>
      <c r="D23" s="82">
        <v>43553</v>
      </c>
      <c r="E23" s="57"/>
      <c r="F23" s="22">
        <v>0</v>
      </c>
      <c r="G23" s="136">
        <v>0</v>
      </c>
      <c r="H23" s="22">
        <v>0</v>
      </c>
      <c r="I23" s="107" t="s">
        <v>68</v>
      </c>
      <c r="J23" s="22">
        <v>248000</v>
      </c>
      <c r="K23" s="135">
        <f t="shared" si="1"/>
        <v>1</v>
      </c>
      <c r="L23" s="22">
        <v>248000</v>
      </c>
      <c r="M23" s="105"/>
      <c r="N23" s="18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pans="1:256" s="14" customFormat="1" outlineLevel="1" x14ac:dyDescent="0.25">
      <c r="A24" s="36"/>
      <c r="B24" s="36" t="s">
        <v>215</v>
      </c>
      <c r="C24" s="72" t="s">
        <v>216</v>
      </c>
      <c r="D24" s="82">
        <v>43738</v>
      </c>
      <c r="E24" s="57"/>
      <c r="F24" s="22">
        <v>0</v>
      </c>
      <c r="G24" s="136">
        <v>0</v>
      </c>
      <c r="H24" s="22">
        <v>0</v>
      </c>
      <c r="I24" s="107" t="s">
        <v>68</v>
      </c>
      <c r="J24" s="22">
        <v>248000</v>
      </c>
      <c r="K24" s="135">
        <f t="shared" si="1"/>
        <v>1</v>
      </c>
      <c r="L24" s="22">
        <v>248000</v>
      </c>
      <c r="M24" s="105"/>
      <c r="N24" s="18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  <row r="25" spans="1:256" s="14" customFormat="1" outlineLevel="1" x14ac:dyDescent="0.25">
      <c r="A25" s="36"/>
      <c r="B25" s="36" t="s">
        <v>225</v>
      </c>
      <c r="C25" s="72" t="s">
        <v>218</v>
      </c>
      <c r="D25" s="82">
        <v>43738</v>
      </c>
      <c r="E25" s="57"/>
      <c r="F25" s="22">
        <v>0</v>
      </c>
      <c r="G25" s="136">
        <v>0</v>
      </c>
      <c r="H25" s="22">
        <v>0</v>
      </c>
      <c r="I25" s="107" t="s">
        <v>68</v>
      </c>
      <c r="J25" s="22">
        <v>248000</v>
      </c>
      <c r="K25" s="135">
        <f t="shared" si="1"/>
        <v>0.99912399193548385</v>
      </c>
      <c r="L25" s="22">
        <v>247782.75</v>
      </c>
      <c r="M25" s="105"/>
      <c r="N25" s="18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</row>
    <row r="26" spans="1:256" s="14" customFormat="1" outlineLevel="1" x14ac:dyDescent="0.25">
      <c r="A26" s="36"/>
      <c r="B26" s="36" t="s">
        <v>219</v>
      </c>
      <c r="C26" s="72" t="s">
        <v>220</v>
      </c>
      <c r="D26" s="82">
        <v>43917</v>
      </c>
      <c r="E26" s="57"/>
      <c r="F26" s="22">
        <v>0</v>
      </c>
      <c r="G26" s="136">
        <v>0</v>
      </c>
      <c r="H26" s="22">
        <v>0</v>
      </c>
      <c r="I26" s="107" t="s">
        <v>68</v>
      </c>
      <c r="J26" s="22">
        <v>1000000</v>
      </c>
      <c r="K26" s="135">
        <f t="shared" si="1"/>
        <v>1</v>
      </c>
      <c r="L26" s="22">
        <v>1000000</v>
      </c>
      <c r="M26" s="105"/>
      <c r="N26" s="18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</row>
    <row r="27" spans="1:256" s="14" customFormat="1" outlineLevel="1" x14ac:dyDescent="0.25">
      <c r="A27" s="36"/>
      <c r="B27" s="36" t="s">
        <v>221</v>
      </c>
      <c r="C27" s="72" t="s">
        <v>222</v>
      </c>
      <c r="D27" s="82">
        <v>43920</v>
      </c>
      <c r="E27" s="57"/>
      <c r="F27" s="22">
        <v>0</v>
      </c>
      <c r="G27" s="136">
        <v>0</v>
      </c>
      <c r="H27" s="22">
        <v>0</v>
      </c>
      <c r="I27" s="107" t="s">
        <v>68</v>
      </c>
      <c r="J27" s="22">
        <v>246000</v>
      </c>
      <c r="K27" s="135">
        <f t="shared" si="1"/>
        <v>1</v>
      </c>
      <c r="L27" s="22">
        <v>246000</v>
      </c>
      <c r="M27" s="105"/>
      <c r="N27" s="18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</row>
    <row r="28" spans="1:256" s="14" customFormat="1" outlineLevel="1" x14ac:dyDescent="0.25">
      <c r="A28" s="36"/>
      <c r="B28" s="36" t="s">
        <v>135</v>
      </c>
      <c r="C28" s="72" t="s">
        <v>116</v>
      </c>
      <c r="D28" s="82">
        <v>43110</v>
      </c>
      <c r="E28" s="57"/>
      <c r="F28" s="22">
        <v>1000000</v>
      </c>
      <c r="G28" s="136">
        <f>H28/F28</f>
        <v>0.99970000000000003</v>
      </c>
      <c r="H28" s="22">
        <v>999700</v>
      </c>
      <c r="I28" s="107" t="s">
        <v>68</v>
      </c>
      <c r="J28" s="22">
        <v>0</v>
      </c>
      <c r="K28" s="135">
        <v>0</v>
      </c>
      <c r="L28" s="22">
        <v>0</v>
      </c>
      <c r="M28" s="105"/>
      <c r="N28" s="18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</row>
    <row r="29" spans="1:256" s="14" customFormat="1" outlineLevel="1" x14ac:dyDescent="0.25">
      <c r="A29" s="36"/>
      <c r="B29" s="36" t="s">
        <v>136</v>
      </c>
      <c r="C29" s="72" t="s">
        <v>117</v>
      </c>
      <c r="D29" s="82">
        <v>43116</v>
      </c>
      <c r="E29" s="57"/>
      <c r="F29" s="22">
        <v>248000</v>
      </c>
      <c r="G29" s="136">
        <f>H29/F29</f>
        <v>1.0000929838709678</v>
      </c>
      <c r="H29" s="22">
        <v>248023.06</v>
      </c>
      <c r="I29" s="107" t="s">
        <v>68</v>
      </c>
      <c r="J29" s="22">
        <v>0</v>
      </c>
      <c r="K29" s="135">
        <v>0</v>
      </c>
      <c r="L29" s="22">
        <v>0</v>
      </c>
      <c r="M29" s="105"/>
      <c r="N29" s="18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</row>
    <row r="30" spans="1:256" s="14" customFormat="1" outlineLevel="1" x14ac:dyDescent="0.25">
      <c r="A30" s="36"/>
      <c r="B30" s="36" t="s">
        <v>137</v>
      </c>
      <c r="C30" s="72" t="s">
        <v>118</v>
      </c>
      <c r="D30" s="82">
        <v>43116</v>
      </c>
      <c r="E30" s="57"/>
      <c r="F30" s="22">
        <v>249000</v>
      </c>
      <c r="G30" s="136">
        <f>H30/F30</f>
        <v>1</v>
      </c>
      <c r="H30" s="22">
        <v>249000</v>
      </c>
      <c r="I30" s="107" t="s">
        <v>68</v>
      </c>
      <c r="J30" s="22">
        <v>0</v>
      </c>
      <c r="K30" s="135">
        <v>0</v>
      </c>
      <c r="L30" s="22">
        <v>0</v>
      </c>
      <c r="M30" s="105"/>
      <c r="N30" s="18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</row>
    <row r="31" spans="1:256" s="14" customFormat="1" outlineLevel="1" x14ac:dyDescent="0.25">
      <c r="A31" s="36"/>
      <c r="B31" s="36" t="s">
        <v>138</v>
      </c>
      <c r="C31" s="72" t="s">
        <v>119</v>
      </c>
      <c r="D31" s="82">
        <v>43119</v>
      </c>
      <c r="E31" s="57"/>
      <c r="F31" s="22">
        <v>248000</v>
      </c>
      <c r="G31" s="136">
        <f>H31/F31</f>
        <v>1.0001439919354838</v>
      </c>
      <c r="H31" s="22">
        <v>248035.71</v>
      </c>
      <c r="I31" s="107" t="s">
        <v>68</v>
      </c>
      <c r="J31" s="22">
        <v>0</v>
      </c>
      <c r="K31" s="135">
        <v>0</v>
      </c>
      <c r="L31" s="22">
        <v>0</v>
      </c>
      <c r="M31" s="105"/>
      <c r="N31" s="18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</row>
    <row r="32" spans="1:256" s="14" customFormat="1" outlineLevel="1" x14ac:dyDescent="0.25">
      <c r="A32" s="36"/>
      <c r="B32" s="36" t="s">
        <v>139</v>
      </c>
      <c r="C32" s="72" t="s">
        <v>120</v>
      </c>
      <c r="D32" s="82">
        <v>43122</v>
      </c>
      <c r="E32" s="57"/>
      <c r="F32" s="22">
        <v>248000</v>
      </c>
      <c r="G32" s="136">
        <f>H32/F32</f>
        <v>1.0001720161290322</v>
      </c>
      <c r="H32" s="22">
        <v>248042.66</v>
      </c>
      <c r="I32" s="107" t="s">
        <v>68</v>
      </c>
      <c r="J32" s="22">
        <v>0</v>
      </c>
      <c r="K32" s="135">
        <v>0</v>
      </c>
      <c r="L32" s="22">
        <v>0</v>
      </c>
      <c r="M32" s="105"/>
      <c r="N32" s="18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</row>
    <row r="33" spans="1:256" s="14" customFormat="1" outlineLevel="1" x14ac:dyDescent="0.25">
      <c r="A33" s="36"/>
      <c r="B33" s="36" t="s">
        <v>140</v>
      </c>
      <c r="C33" s="72" t="s">
        <v>121</v>
      </c>
      <c r="D33" s="82">
        <v>43122</v>
      </c>
      <c r="E33" s="57"/>
      <c r="F33" s="22">
        <v>249000</v>
      </c>
      <c r="G33" s="136">
        <f>H33/F33</f>
        <v>1</v>
      </c>
      <c r="H33" s="22">
        <v>249000</v>
      </c>
      <c r="I33" s="107" t="s">
        <v>68</v>
      </c>
      <c r="J33" s="22">
        <v>0</v>
      </c>
      <c r="K33" s="135">
        <v>0</v>
      </c>
      <c r="L33" s="22">
        <v>0</v>
      </c>
      <c r="M33" s="105"/>
      <c r="N33" s="18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</row>
    <row r="34" spans="1:256" s="14" customFormat="1" outlineLevel="1" x14ac:dyDescent="0.25">
      <c r="A34" s="36"/>
      <c r="B34" s="36" t="s">
        <v>141</v>
      </c>
      <c r="C34" s="72" t="s">
        <v>142</v>
      </c>
      <c r="D34" s="82">
        <v>43143</v>
      </c>
      <c r="E34" s="57"/>
      <c r="F34" s="22">
        <v>248000</v>
      </c>
      <c r="G34" s="136">
        <f>H34/F34</f>
        <v>1.0000320161290324</v>
      </c>
      <c r="H34" s="22">
        <v>248007.94</v>
      </c>
      <c r="I34" s="107" t="s">
        <v>68</v>
      </c>
      <c r="J34" s="22">
        <v>0</v>
      </c>
      <c r="K34" s="135">
        <v>0</v>
      </c>
      <c r="L34" s="22">
        <v>0</v>
      </c>
      <c r="M34" s="105"/>
      <c r="N34" s="18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</row>
    <row r="35" spans="1:256" s="14" customFormat="1" outlineLevel="1" x14ac:dyDescent="0.25">
      <c r="A35" s="36"/>
      <c r="B35" s="36" t="s">
        <v>143</v>
      </c>
      <c r="C35" s="72" t="s">
        <v>123</v>
      </c>
      <c r="D35" s="82">
        <v>43151</v>
      </c>
      <c r="E35" s="57"/>
      <c r="F35" s="22">
        <v>248000</v>
      </c>
      <c r="G35" s="136">
        <f>H35/F35</f>
        <v>1.0000339919354839</v>
      </c>
      <c r="H35" s="22">
        <v>248008.43</v>
      </c>
      <c r="I35" s="107" t="s">
        <v>68</v>
      </c>
      <c r="J35" s="22">
        <v>0</v>
      </c>
      <c r="K35" s="135">
        <v>0</v>
      </c>
      <c r="L35" s="22">
        <v>0</v>
      </c>
      <c r="M35" s="105"/>
      <c r="N35" s="18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</row>
    <row r="36" spans="1:256" s="14" customFormat="1" outlineLevel="1" x14ac:dyDescent="0.25">
      <c r="A36" s="36"/>
      <c r="B36" s="36"/>
      <c r="C36" s="72"/>
      <c r="D36" s="82"/>
      <c r="E36" s="57"/>
      <c r="F36" s="22"/>
      <c r="G36" s="136"/>
      <c r="H36" s="22"/>
      <c r="I36" s="107"/>
      <c r="J36" s="22"/>
      <c r="K36" s="135"/>
      <c r="L36" s="22"/>
      <c r="M36" s="105"/>
      <c r="N36" s="18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</row>
    <row r="37" spans="1:256" s="14" customFormat="1" ht="12" customHeight="1" x14ac:dyDescent="0.25">
      <c r="A37" s="36" t="s">
        <v>89</v>
      </c>
      <c r="B37" s="98"/>
      <c r="C37" s="123"/>
      <c r="D37" s="131"/>
      <c r="E37" s="57"/>
      <c r="F37" s="60">
        <f>SUM(F7:F24)</f>
        <v>32945958.280000001</v>
      </c>
      <c r="G37" s="136"/>
      <c r="H37" s="60">
        <f>SUM(H7:H24)</f>
        <v>32917284.189999998</v>
      </c>
      <c r="I37" s="102"/>
      <c r="J37" s="60">
        <f>SUM(J7:J27)</f>
        <v>41873044.329999998</v>
      </c>
      <c r="K37" s="136"/>
      <c r="L37" s="60">
        <f>SUM(L7:L36)</f>
        <v>41832906.989999995</v>
      </c>
      <c r="M37" s="103"/>
      <c r="N37" s="186">
        <f>SUM(L37-H37)</f>
        <v>8915622.799999997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</row>
    <row r="38" spans="1:256" s="14" customFormat="1" ht="12" customHeight="1" x14ac:dyDescent="0.25">
      <c r="A38" s="36"/>
      <c r="B38" s="98"/>
      <c r="C38" s="123"/>
      <c r="D38" s="131"/>
      <c r="E38" s="57"/>
      <c r="F38" s="60"/>
      <c r="G38" s="136"/>
      <c r="H38" s="60"/>
      <c r="I38" s="102"/>
      <c r="J38" s="60"/>
      <c r="K38" s="136"/>
      <c r="L38" s="60"/>
      <c r="M38" s="103"/>
      <c r="N38" s="18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</row>
    <row r="39" spans="1:256" s="92" customFormat="1" ht="15.75" customHeight="1" x14ac:dyDescent="0.25">
      <c r="A39" s="88"/>
      <c r="B39" s="88"/>
      <c r="C39" s="88"/>
      <c r="D39" s="91"/>
      <c r="E39" s="91"/>
      <c r="G39" s="136"/>
      <c r="H39" s="63"/>
      <c r="I39" s="102"/>
      <c r="K39" s="136"/>
      <c r="L39" s="63"/>
      <c r="M39" s="102"/>
      <c r="N39" s="186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</row>
    <row r="40" spans="1:256" s="92" customFormat="1" ht="15.75" customHeight="1" x14ac:dyDescent="0.25">
      <c r="A40" s="88"/>
      <c r="B40" s="88"/>
      <c r="C40" s="88"/>
      <c r="D40" s="91"/>
      <c r="E40" s="91"/>
      <c r="G40" s="96">
        <v>43070</v>
      </c>
      <c r="H40" s="63"/>
      <c r="I40" s="102"/>
      <c r="K40" s="96">
        <v>43160</v>
      </c>
      <c r="L40" s="63"/>
      <c r="M40" s="102"/>
      <c r="N40" s="109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  <c r="FR40" s="97"/>
      <c r="FS40" s="97"/>
      <c r="FT40" s="97"/>
      <c r="FU40" s="97"/>
      <c r="FV40" s="97"/>
      <c r="FW40" s="97"/>
      <c r="FX40" s="97"/>
      <c r="FY40" s="97"/>
      <c r="FZ40" s="97"/>
      <c r="GA40" s="97"/>
      <c r="GB40" s="97"/>
      <c r="GC40" s="97"/>
      <c r="GD40" s="97"/>
      <c r="GE40" s="97"/>
      <c r="GF40" s="97"/>
      <c r="GG40" s="97"/>
      <c r="GH40" s="97"/>
      <c r="GI40" s="97"/>
      <c r="GJ40" s="97"/>
      <c r="GK40" s="97"/>
      <c r="GL40" s="97"/>
      <c r="GM40" s="97"/>
      <c r="GN40" s="97"/>
      <c r="GO40" s="97"/>
      <c r="GP40" s="97"/>
      <c r="GQ40" s="97"/>
      <c r="GR40" s="97"/>
      <c r="GS40" s="97"/>
      <c r="GT40" s="97"/>
      <c r="GU40" s="97"/>
      <c r="GV40" s="97"/>
      <c r="GW40" s="97"/>
      <c r="GX40" s="97"/>
      <c r="GY40" s="97"/>
      <c r="GZ40" s="97"/>
      <c r="HA40" s="97"/>
      <c r="HB40" s="97"/>
      <c r="HC40" s="97"/>
      <c r="HD40" s="97"/>
      <c r="HE40" s="97"/>
      <c r="HF40" s="97"/>
      <c r="HG40" s="97"/>
      <c r="HH40" s="97"/>
      <c r="HI40" s="97"/>
      <c r="HJ40" s="97"/>
      <c r="HK40" s="97"/>
      <c r="HL40" s="97"/>
      <c r="HM40" s="97"/>
      <c r="HN40" s="97"/>
      <c r="HO40" s="97"/>
      <c r="HP40" s="97"/>
      <c r="HQ40" s="97"/>
      <c r="HR40" s="97"/>
      <c r="HS40" s="97"/>
      <c r="HT40" s="97"/>
      <c r="HU40" s="97"/>
      <c r="HV40" s="97"/>
      <c r="HW40" s="97"/>
      <c r="HX40" s="97"/>
      <c r="HY40" s="97"/>
      <c r="HZ40" s="97"/>
      <c r="IA40" s="97"/>
      <c r="IB40" s="97"/>
      <c r="IC40" s="97"/>
      <c r="ID40" s="97"/>
      <c r="IE40" s="97"/>
      <c r="IF40" s="97"/>
      <c r="IG40" s="97"/>
      <c r="IH40" s="97"/>
      <c r="II40" s="97"/>
      <c r="IJ40" s="97"/>
      <c r="IK40" s="97"/>
      <c r="IL40" s="97"/>
      <c r="IM40" s="97"/>
      <c r="IN40" s="97"/>
      <c r="IO40" s="97"/>
      <c r="IP40" s="97"/>
      <c r="IQ40" s="97"/>
      <c r="IR40" s="97"/>
      <c r="IS40" s="97"/>
      <c r="IT40" s="97"/>
      <c r="IU40" s="97"/>
      <c r="IV40" s="97"/>
    </row>
    <row r="41" spans="1:256" s="92" customFormat="1" ht="15.75" customHeight="1" x14ac:dyDescent="0.25">
      <c r="A41" s="88"/>
      <c r="B41" s="88"/>
      <c r="C41" s="88"/>
      <c r="D41" s="91"/>
      <c r="E41" s="91"/>
      <c r="G41" s="136"/>
      <c r="H41" s="63"/>
      <c r="I41" s="102"/>
      <c r="K41" s="136"/>
      <c r="L41" s="63"/>
      <c r="M41" s="102"/>
      <c r="N41" s="109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  <c r="IR41" s="97"/>
      <c r="IS41" s="97"/>
      <c r="IT41" s="97"/>
      <c r="IU41" s="97"/>
      <c r="IV41" s="97"/>
    </row>
    <row r="42" spans="1:256" s="92" customFormat="1" x14ac:dyDescent="0.25">
      <c r="A42" s="88" t="s">
        <v>58</v>
      </c>
      <c r="B42" s="95" t="s">
        <v>20</v>
      </c>
      <c r="C42" s="88" t="s">
        <v>21</v>
      </c>
      <c r="D42" s="88" t="s">
        <v>59</v>
      </c>
      <c r="E42" s="88"/>
      <c r="F42" s="63" t="s">
        <v>60</v>
      </c>
      <c r="G42" s="90" t="s">
        <v>61</v>
      </c>
      <c r="H42" s="63"/>
      <c r="I42" s="102"/>
      <c r="J42" s="63" t="s">
        <v>60</v>
      </c>
      <c r="K42" s="90" t="s">
        <v>61</v>
      </c>
      <c r="L42" s="63"/>
      <c r="M42" s="102"/>
      <c r="N42" s="109" t="s">
        <v>62</v>
      </c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  <c r="IJ42" s="97"/>
      <c r="IK42" s="97"/>
      <c r="IL42" s="97"/>
      <c r="IM42" s="97"/>
      <c r="IN42" s="97"/>
      <c r="IO42" s="97"/>
      <c r="IP42" s="97"/>
      <c r="IQ42" s="97"/>
      <c r="IR42" s="97"/>
      <c r="IS42" s="97"/>
      <c r="IT42" s="97"/>
      <c r="IU42" s="97"/>
      <c r="IV42" s="97"/>
    </row>
    <row r="43" spans="1:256" s="92" customFormat="1" x14ac:dyDescent="0.25">
      <c r="A43" s="88"/>
      <c r="B43" s="95" t="s">
        <v>28</v>
      </c>
      <c r="C43" s="88" t="s">
        <v>29</v>
      </c>
      <c r="D43" s="88" t="s">
        <v>63</v>
      </c>
      <c r="E43" s="88"/>
      <c r="F43" s="63" t="s">
        <v>64</v>
      </c>
      <c r="G43" s="90" t="s">
        <v>65</v>
      </c>
      <c r="H43" s="63" t="s">
        <v>66</v>
      </c>
      <c r="I43" s="102"/>
      <c r="J43" s="63" t="s">
        <v>64</v>
      </c>
      <c r="K43" s="90" t="s">
        <v>65</v>
      </c>
      <c r="L43" s="63" t="s">
        <v>66</v>
      </c>
      <c r="M43" s="102"/>
      <c r="N43" s="109" t="s">
        <v>18</v>
      </c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7"/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  <c r="FF43" s="97"/>
      <c r="FG43" s="97"/>
      <c r="FH43" s="97"/>
      <c r="FI43" s="97"/>
      <c r="FJ43" s="97"/>
      <c r="FK43" s="97"/>
      <c r="FL43" s="97"/>
      <c r="FM43" s="97"/>
      <c r="FN43" s="97"/>
      <c r="FO43" s="97"/>
      <c r="FP43" s="97"/>
      <c r="FQ43" s="97"/>
      <c r="FR43" s="97"/>
      <c r="FS43" s="9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97"/>
      <c r="GO43" s="97"/>
      <c r="GP43" s="97"/>
      <c r="GQ43" s="97"/>
      <c r="GR43" s="97"/>
      <c r="GS43" s="97"/>
      <c r="GT43" s="97"/>
      <c r="GU43" s="97"/>
      <c r="GV43" s="97"/>
      <c r="GW43" s="97"/>
      <c r="GX43" s="97"/>
      <c r="GY43" s="97"/>
      <c r="GZ43" s="97"/>
      <c r="HA43" s="97"/>
      <c r="HB43" s="97"/>
      <c r="HC43" s="97"/>
      <c r="HD43" s="97"/>
      <c r="HE43" s="97"/>
      <c r="HF43" s="97"/>
      <c r="HG43" s="97"/>
      <c r="HH43" s="97"/>
      <c r="HI43" s="97"/>
      <c r="HJ43" s="97"/>
      <c r="HK43" s="97"/>
      <c r="HL43" s="97"/>
      <c r="HM43" s="97"/>
      <c r="HN43" s="97"/>
      <c r="HO43" s="97"/>
      <c r="HP43" s="97"/>
      <c r="HQ43" s="97"/>
      <c r="HR43" s="97"/>
      <c r="HS43" s="97"/>
      <c r="HT43" s="97"/>
      <c r="HU43" s="97"/>
      <c r="HV43" s="97"/>
      <c r="HW43" s="97"/>
      <c r="HX43" s="97"/>
      <c r="HY43" s="97"/>
      <c r="HZ43" s="97"/>
      <c r="IA43" s="97"/>
      <c r="IB43" s="97"/>
      <c r="IC43" s="97"/>
      <c r="ID43" s="97"/>
      <c r="IE43" s="97"/>
      <c r="IF43" s="97"/>
      <c r="IG43" s="97"/>
      <c r="IH43" s="97"/>
      <c r="II43" s="97"/>
      <c r="IJ43" s="97"/>
      <c r="IK43" s="97"/>
      <c r="IL43" s="97"/>
      <c r="IM43" s="97"/>
      <c r="IN43" s="97"/>
      <c r="IO43" s="97"/>
      <c r="IP43" s="97"/>
      <c r="IQ43" s="97"/>
      <c r="IR43" s="97"/>
      <c r="IS43" s="97"/>
      <c r="IT43" s="97"/>
      <c r="IU43" s="97"/>
      <c r="IV43" s="97"/>
    </row>
    <row r="44" spans="1:256" s="92" customFormat="1" ht="9" customHeight="1" x14ac:dyDescent="0.25">
      <c r="A44" s="101"/>
      <c r="B44" s="104"/>
      <c r="C44" s="101"/>
      <c r="D44" s="101"/>
      <c r="E44" s="101"/>
      <c r="F44" s="102"/>
      <c r="G44" s="108"/>
      <c r="H44" s="102"/>
      <c r="I44" s="102"/>
      <c r="J44" s="102"/>
      <c r="K44" s="108"/>
      <c r="L44" s="102"/>
      <c r="M44" s="102"/>
      <c r="N44" s="110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97"/>
      <c r="ED44" s="97"/>
      <c r="EE44" s="97"/>
      <c r="EF44" s="97"/>
      <c r="EG44" s="97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97"/>
      <c r="GO44" s="97"/>
      <c r="GP44" s="97"/>
      <c r="GQ44" s="97"/>
      <c r="GR44" s="97"/>
      <c r="GS44" s="97"/>
      <c r="GT44" s="97"/>
      <c r="GU44" s="97"/>
      <c r="GV44" s="97"/>
      <c r="GW44" s="97"/>
      <c r="GX44" s="97"/>
      <c r="GY44" s="97"/>
      <c r="GZ44" s="97"/>
      <c r="HA44" s="97"/>
      <c r="HB44" s="97"/>
      <c r="HC44" s="97"/>
      <c r="HD44" s="97"/>
      <c r="HE44" s="97"/>
      <c r="HF44" s="97"/>
      <c r="HG44" s="97"/>
      <c r="HH44" s="97"/>
      <c r="HI44" s="97"/>
      <c r="HJ44" s="97"/>
      <c r="HK44" s="97"/>
      <c r="HL44" s="97"/>
      <c r="HM44" s="97"/>
      <c r="HN44" s="97"/>
      <c r="HO44" s="97"/>
      <c r="HP44" s="97"/>
      <c r="HQ44" s="97"/>
      <c r="HR44" s="97"/>
      <c r="HS44" s="97"/>
      <c r="HT44" s="97"/>
      <c r="HU44" s="97"/>
      <c r="HV44" s="97"/>
      <c r="HW44" s="97"/>
      <c r="HX44" s="97"/>
      <c r="HY44" s="97"/>
      <c r="HZ44" s="97"/>
      <c r="IA44" s="97"/>
      <c r="IB44" s="97"/>
      <c r="IC44" s="97"/>
      <c r="ID44" s="97"/>
      <c r="IE44" s="97"/>
      <c r="IF44" s="97"/>
      <c r="IG44" s="97"/>
      <c r="IH44" s="97"/>
      <c r="II44" s="97"/>
      <c r="IJ44" s="97"/>
      <c r="IK44" s="97"/>
      <c r="IL44" s="97"/>
      <c r="IM44" s="97"/>
      <c r="IN44" s="97"/>
      <c r="IO44" s="97"/>
      <c r="IP44" s="97"/>
      <c r="IQ44" s="97"/>
      <c r="IR44" s="97"/>
      <c r="IS44" s="97"/>
      <c r="IT44" s="97"/>
      <c r="IU44" s="97"/>
      <c r="IV44" s="97"/>
    </row>
    <row r="45" spans="1:256" s="14" customFormat="1" ht="12" customHeight="1" x14ac:dyDescent="0.25">
      <c r="A45" s="36"/>
      <c r="B45" s="98"/>
      <c r="C45" s="123"/>
      <c r="D45" s="131"/>
      <c r="E45" s="57"/>
      <c r="F45" s="60"/>
      <c r="G45" s="136"/>
      <c r="H45" s="60"/>
      <c r="I45" s="102"/>
      <c r="J45" s="60"/>
      <c r="K45" s="136"/>
      <c r="L45" s="60"/>
      <c r="M45" s="103"/>
      <c r="N45" s="109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</row>
    <row r="46" spans="1:256" s="14" customFormat="1" x14ac:dyDescent="0.25">
      <c r="A46" s="36" t="s">
        <v>7</v>
      </c>
      <c r="B46" s="36" t="s">
        <v>179</v>
      </c>
      <c r="C46" s="72"/>
      <c r="D46" s="82">
        <v>43190</v>
      </c>
      <c r="E46" s="57"/>
      <c r="F46" s="56">
        <v>1519247.15</v>
      </c>
      <c r="G46" s="136">
        <f t="shared" ref="G46" si="3">H46/F46</f>
        <v>1</v>
      </c>
      <c r="H46" s="56">
        <v>1519247.15</v>
      </c>
      <c r="I46" s="107" t="s">
        <v>68</v>
      </c>
      <c r="J46" s="56">
        <v>1524899.31</v>
      </c>
      <c r="K46" s="136">
        <f t="shared" ref="K46:K81" si="4">L46/J46</f>
        <v>1</v>
      </c>
      <c r="L46" s="56">
        <v>1524899.31</v>
      </c>
      <c r="M46" s="105"/>
      <c r="N46" s="109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</row>
    <row r="47" spans="1:256" s="14" customFormat="1" x14ac:dyDescent="0.25">
      <c r="A47" s="36"/>
      <c r="B47" s="36"/>
      <c r="C47" s="72"/>
      <c r="D47" s="82"/>
      <c r="E47" s="57"/>
      <c r="F47" s="60">
        <f>SUM(F46)</f>
        <v>1519247.15</v>
      </c>
      <c r="G47" s="136"/>
      <c r="H47" s="60">
        <f>SUM(H46)</f>
        <v>1519247.15</v>
      </c>
      <c r="I47" s="102"/>
      <c r="J47" s="60">
        <f>SUM(J46)</f>
        <v>1524899.31</v>
      </c>
      <c r="K47" s="136"/>
      <c r="L47" s="60">
        <f>SUM(L46)</f>
        <v>1524899.31</v>
      </c>
      <c r="M47" s="103"/>
      <c r="N47" s="109">
        <f>SUM(L47-H47)</f>
        <v>5652.160000000149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</row>
    <row r="48" spans="1:256" s="14" customFormat="1" x14ac:dyDescent="0.25">
      <c r="A48" s="36"/>
      <c r="B48" s="36"/>
      <c r="C48" s="72"/>
      <c r="D48" s="82"/>
      <c r="E48" s="57"/>
      <c r="F48" s="60"/>
      <c r="G48" s="136"/>
      <c r="H48" s="60"/>
      <c r="I48" s="102"/>
      <c r="J48" s="60"/>
      <c r="K48" s="136"/>
      <c r="L48" s="60"/>
      <c r="M48" s="103"/>
      <c r="N48" s="109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</row>
    <row r="49" spans="1:256" s="14" customFormat="1" x14ac:dyDescent="0.25">
      <c r="A49" s="36" t="s">
        <v>91</v>
      </c>
      <c r="B49" s="36" t="s">
        <v>179</v>
      </c>
      <c r="C49" s="72"/>
      <c r="D49" s="82">
        <v>43190</v>
      </c>
      <c r="E49" s="57"/>
      <c r="F49" s="22">
        <v>2881.09</v>
      </c>
      <c r="G49" s="136">
        <f t="shared" ref="G49" si="5">H49/F49</f>
        <v>1</v>
      </c>
      <c r="H49" s="22">
        <v>2881.09</v>
      </c>
      <c r="I49" s="102" t="s">
        <v>68</v>
      </c>
      <c r="J49" s="22">
        <v>2891.81</v>
      </c>
      <c r="K49" s="136">
        <f t="shared" si="4"/>
        <v>1</v>
      </c>
      <c r="L49" s="22">
        <v>2891.81</v>
      </c>
      <c r="M49" s="105"/>
      <c r="N49" s="109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</row>
    <row r="50" spans="1:256" s="14" customFormat="1" x14ac:dyDescent="0.25">
      <c r="A50" s="36"/>
      <c r="B50" s="36"/>
      <c r="C50" s="72"/>
      <c r="D50" s="82"/>
      <c r="E50" s="57"/>
      <c r="F50" s="60">
        <f>SUM(F49:F49)</f>
        <v>2881.09</v>
      </c>
      <c r="G50" s="136"/>
      <c r="H50" s="60">
        <f>SUM(H49:H49)</f>
        <v>2881.09</v>
      </c>
      <c r="I50" s="102"/>
      <c r="J50" s="60">
        <f>SUM(J49:J49)</f>
        <v>2891.81</v>
      </c>
      <c r="K50" s="136"/>
      <c r="L50" s="60">
        <f>SUM(L49:L49)</f>
        <v>2891.81</v>
      </c>
      <c r="M50" s="103"/>
      <c r="N50" s="109">
        <f>SUM(L50-H50)</f>
        <v>10.7199999999998</v>
      </c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</row>
    <row r="51" spans="1:256" s="14" customFormat="1" x14ac:dyDescent="0.25">
      <c r="A51" s="36"/>
      <c r="B51" s="36"/>
      <c r="C51" s="72"/>
      <c r="D51" s="82"/>
      <c r="E51" s="57"/>
      <c r="F51" s="60"/>
      <c r="G51" s="136"/>
      <c r="H51" s="60"/>
      <c r="I51" s="102"/>
      <c r="J51" s="60"/>
      <c r="K51" s="136"/>
      <c r="L51" s="60"/>
      <c r="M51" s="103"/>
      <c r="N51" s="109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</row>
    <row r="52" spans="1:256" s="14" customFormat="1" x14ac:dyDescent="0.25">
      <c r="A52" s="36" t="s">
        <v>8</v>
      </c>
      <c r="B52" s="36" t="s">
        <v>179</v>
      </c>
      <c r="C52" s="72"/>
      <c r="D52" s="82">
        <v>43190</v>
      </c>
      <c r="E52" s="57"/>
      <c r="F52" s="22">
        <v>12751.89</v>
      </c>
      <c r="G52" s="136">
        <f t="shared" ref="G52" si="6">H52/F52</f>
        <v>1</v>
      </c>
      <c r="H52" s="22">
        <v>12751.89</v>
      </c>
      <c r="I52" s="107" t="s">
        <v>68</v>
      </c>
      <c r="J52" s="22">
        <v>12799.33</v>
      </c>
      <c r="K52" s="136">
        <f t="shared" si="4"/>
        <v>1</v>
      </c>
      <c r="L52" s="22">
        <v>12799.33</v>
      </c>
      <c r="M52" s="105"/>
      <c r="N52" s="109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</row>
    <row r="53" spans="1:256" s="14" customFormat="1" x14ac:dyDescent="0.25">
      <c r="A53" s="36"/>
      <c r="B53" s="36"/>
      <c r="C53" s="72"/>
      <c r="D53" s="82"/>
      <c r="E53" s="57"/>
      <c r="F53" s="60">
        <f>SUM(F52)</f>
        <v>12751.89</v>
      </c>
      <c r="G53" s="136"/>
      <c r="H53" s="60">
        <f>SUM(H52)</f>
        <v>12751.89</v>
      </c>
      <c r="I53" s="102"/>
      <c r="J53" s="60">
        <f>SUM(J52)</f>
        <v>12799.33</v>
      </c>
      <c r="K53" s="136"/>
      <c r="L53" s="60">
        <f>SUM(L52)</f>
        <v>12799.33</v>
      </c>
      <c r="M53" s="103"/>
      <c r="N53" s="109">
        <f>SUM(L53-H53)</f>
        <v>47.440000000000509</v>
      </c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</row>
    <row r="54" spans="1:256" s="14" customFormat="1" ht="12" customHeight="1" x14ac:dyDescent="0.25">
      <c r="A54" s="36"/>
      <c r="B54" s="98"/>
      <c r="C54" s="123"/>
      <c r="D54" s="131"/>
      <c r="E54" s="57"/>
      <c r="F54" s="60"/>
      <c r="G54" s="136"/>
      <c r="H54" s="60"/>
      <c r="I54" s="102"/>
      <c r="J54" s="60"/>
      <c r="K54" s="136"/>
      <c r="L54" s="60"/>
      <c r="M54" s="103"/>
      <c r="N54" s="10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</row>
    <row r="55" spans="1:256" s="14" customFormat="1" outlineLevel="1" x14ac:dyDescent="0.25">
      <c r="A55" s="36" t="s">
        <v>9</v>
      </c>
      <c r="B55" s="36" t="s">
        <v>179</v>
      </c>
      <c r="C55" s="55"/>
      <c r="D55" s="82">
        <v>43190</v>
      </c>
      <c r="E55" s="57"/>
      <c r="F55" s="61">
        <v>423740</v>
      </c>
      <c r="G55" s="136">
        <f>H55/F55</f>
        <v>1</v>
      </c>
      <c r="H55" s="61">
        <v>423740</v>
      </c>
      <c r="I55" s="107" t="s">
        <v>68</v>
      </c>
      <c r="J55" s="61">
        <v>421311.16</v>
      </c>
      <c r="K55" s="136">
        <f>L55/J55</f>
        <v>1</v>
      </c>
      <c r="L55" s="61">
        <v>421311.16</v>
      </c>
      <c r="M55" s="106"/>
      <c r="N55" s="109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</row>
    <row r="56" spans="1:256" s="14" customFormat="1" outlineLevel="1" x14ac:dyDescent="0.25">
      <c r="A56" s="36"/>
      <c r="B56" s="36" t="s">
        <v>161</v>
      </c>
      <c r="C56" s="55"/>
      <c r="D56" s="189">
        <v>42978</v>
      </c>
      <c r="E56" s="57"/>
      <c r="F56" s="61">
        <v>2000000</v>
      </c>
      <c r="G56" s="136">
        <f>H56/F56</f>
        <v>1</v>
      </c>
      <c r="H56" s="61">
        <v>2000000</v>
      </c>
      <c r="I56" s="107" t="s">
        <v>68</v>
      </c>
      <c r="J56" s="61">
        <v>2000000</v>
      </c>
      <c r="K56" s="136">
        <f>L56/J56</f>
        <v>1</v>
      </c>
      <c r="L56" s="61">
        <v>2000000</v>
      </c>
      <c r="M56" s="106"/>
      <c r="N56" s="109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</row>
    <row r="57" spans="1:256" s="14" customFormat="1" x14ac:dyDescent="0.25">
      <c r="A57" s="36"/>
      <c r="B57" s="36"/>
      <c r="C57" s="55"/>
      <c r="D57" s="82"/>
      <c r="E57" s="57"/>
      <c r="F57" s="60">
        <f>SUM(F55:F56)</f>
        <v>2423740</v>
      </c>
      <c r="G57" s="136"/>
      <c r="H57" s="60">
        <f>SUM(H55:H56)</f>
        <v>2423740</v>
      </c>
      <c r="I57" s="102"/>
      <c r="J57" s="60">
        <f>SUM(J55:J56)</f>
        <v>2421311.16</v>
      </c>
      <c r="K57" s="136"/>
      <c r="L57" s="60">
        <f>SUM(L55:L56)</f>
        <v>2421311.16</v>
      </c>
      <c r="M57" s="103"/>
      <c r="N57" s="109">
        <f>SUM(L57-H57)</f>
        <v>-2428.839999999851</v>
      </c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</row>
    <row r="58" spans="1:256" s="14" customFormat="1" x14ac:dyDescent="0.25">
      <c r="A58" s="36"/>
      <c r="B58" s="36"/>
      <c r="C58" s="55"/>
      <c r="D58" s="82"/>
      <c r="E58" s="57"/>
      <c r="F58" s="22"/>
      <c r="G58" s="136"/>
      <c r="H58" s="22"/>
      <c r="I58" s="107"/>
      <c r="J58" s="22"/>
      <c r="K58" s="136"/>
      <c r="L58" s="22"/>
      <c r="M58" s="105"/>
      <c r="N58" s="109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</row>
    <row r="59" spans="1:256" s="14" customFormat="1" x14ac:dyDescent="0.25">
      <c r="A59" s="36" t="s">
        <v>69</v>
      </c>
      <c r="B59" s="36" t="s">
        <v>179</v>
      </c>
      <c r="C59" s="55"/>
      <c r="D59" s="82">
        <v>43190</v>
      </c>
      <c r="E59" s="57"/>
      <c r="F59" s="22">
        <v>491416.48</v>
      </c>
      <c r="G59" s="136"/>
      <c r="H59" s="22">
        <v>491416.48</v>
      </c>
      <c r="I59" s="107" t="s">
        <v>68</v>
      </c>
      <c r="J59" s="22">
        <v>532998.80000000005</v>
      </c>
      <c r="K59" s="136"/>
      <c r="L59" s="22">
        <v>532998.80000000005</v>
      </c>
      <c r="M59" s="105"/>
      <c r="N59" s="109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</row>
    <row r="60" spans="1:256" s="14" customFormat="1" outlineLevel="1" x14ac:dyDescent="0.25">
      <c r="A60" s="36"/>
      <c r="B60" s="36" t="s">
        <v>161</v>
      </c>
      <c r="C60" s="55"/>
      <c r="D60" s="131">
        <v>42978</v>
      </c>
      <c r="E60" s="57"/>
      <c r="F60" s="61">
        <v>1000000</v>
      </c>
      <c r="G60" s="136">
        <f t="shared" ref="G60" si="7">H60/F60</f>
        <v>1</v>
      </c>
      <c r="H60" s="61">
        <v>1000000</v>
      </c>
      <c r="I60" s="107" t="s">
        <v>68</v>
      </c>
      <c r="J60" s="61">
        <v>1000000</v>
      </c>
      <c r="K60" s="136">
        <f t="shared" si="4"/>
        <v>1</v>
      </c>
      <c r="L60" s="61">
        <v>1000000</v>
      </c>
      <c r="M60" s="106"/>
      <c r="N60" s="10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</row>
    <row r="61" spans="1:256" s="14" customFormat="1" x14ac:dyDescent="0.25">
      <c r="A61" s="36"/>
      <c r="B61" s="36"/>
      <c r="C61" s="55"/>
      <c r="D61" s="82"/>
      <c r="E61" s="57"/>
      <c r="F61" s="60">
        <f>SUM(F59:F60)</f>
        <v>1491416.48</v>
      </c>
      <c r="G61" s="136"/>
      <c r="H61" s="60">
        <f>SUM(H59:H60)</f>
        <v>1491416.48</v>
      </c>
      <c r="I61" s="102"/>
      <c r="J61" s="60">
        <f>SUM(J59:J60)</f>
        <v>1532998.8</v>
      </c>
      <c r="K61" s="136"/>
      <c r="L61" s="60">
        <f>SUM(L59:L60)</f>
        <v>1532998.8</v>
      </c>
      <c r="M61" s="103"/>
      <c r="N61" s="109">
        <f>SUM(L61-H61)</f>
        <v>41582.320000000065</v>
      </c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</row>
    <row r="62" spans="1:256" s="14" customFormat="1" x14ac:dyDescent="0.25">
      <c r="A62" s="36"/>
      <c r="B62" s="36"/>
      <c r="C62" s="55"/>
      <c r="D62" s="82"/>
      <c r="E62" s="57"/>
      <c r="F62" s="60"/>
      <c r="G62" s="136"/>
      <c r="H62" s="60"/>
      <c r="I62" s="102"/>
      <c r="J62" s="60"/>
      <c r="K62" s="136"/>
      <c r="L62" s="60"/>
      <c r="M62" s="103"/>
      <c r="N62" s="109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</row>
    <row r="63" spans="1:256" s="14" customFormat="1" x14ac:dyDescent="0.25">
      <c r="A63" s="36" t="s">
        <v>70</v>
      </c>
      <c r="B63" s="36" t="s">
        <v>179</v>
      </c>
      <c r="C63" s="55"/>
      <c r="D63" s="82">
        <v>43190</v>
      </c>
      <c r="E63" s="55"/>
      <c r="F63" s="56">
        <v>1889645.3</v>
      </c>
      <c r="G63" s="136">
        <f t="shared" ref="G63" si="8">H63/F63</f>
        <v>1</v>
      </c>
      <c r="H63" s="56">
        <v>1889645.3</v>
      </c>
      <c r="I63" s="107" t="s">
        <v>68</v>
      </c>
      <c r="J63" s="56">
        <v>1821171.67</v>
      </c>
      <c r="K63" s="136">
        <f t="shared" si="4"/>
        <v>1</v>
      </c>
      <c r="L63" s="56">
        <v>1821171.67</v>
      </c>
      <c r="M63" s="107"/>
      <c r="N63" s="109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</row>
    <row r="64" spans="1:256" s="14" customFormat="1" x14ac:dyDescent="0.25">
      <c r="A64" s="36"/>
      <c r="B64" s="36"/>
      <c r="C64" s="55"/>
      <c r="D64" s="83"/>
      <c r="E64" s="55"/>
      <c r="F64" s="63">
        <f>SUM(F63)</f>
        <v>1889645.3</v>
      </c>
      <c r="G64" s="136"/>
      <c r="H64" s="63">
        <f>SUM(H63)</f>
        <v>1889645.3</v>
      </c>
      <c r="I64" s="102"/>
      <c r="J64" s="63">
        <f>SUM(J63)</f>
        <v>1821171.67</v>
      </c>
      <c r="K64" s="136"/>
      <c r="L64" s="63">
        <f>SUM(L63)</f>
        <v>1821171.67</v>
      </c>
      <c r="M64" s="102"/>
      <c r="N64" s="109">
        <f>SUM(L64-H64)</f>
        <v>-68473.630000000121</v>
      </c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</row>
    <row r="65" spans="1:256" s="14" customFormat="1" x14ac:dyDescent="0.25">
      <c r="A65" s="38"/>
      <c r="B65" s="36"/>
      <c r="C65" s="55"/>
      <c r="D65" s="82"/>
      <c r="E65" s="57"/>
      <c r="F65" s="60"/>
      <c r="G65" s="136"/>
      <c r="H65" s="60"/>
      <c r="I65" s="102"/>
      <c r="J65" s="60"/>
      <c r="K65" s="136"/>
      <c r="L65" s="60"/>
      <c r="M65" s="103"/>
      <c r="N65" s="109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  <c r="IV65" s="76"/>
    </row>
    <row r="66" spans="1:256" s="36" customFormat="1" ht="14.25" customHeight="1" x14ac:dyDescent="0.25">
      <c r="A66" s="36" t="s">
        <v>12</v>
      </c>
      <c r="B66" s="36" t="s">
        <v>179</v>
      </c>
      <c r="C66" s="55"/>
      <c r="D66" s="82">
        <v>43190</v>
      </c>
      <c r="E66" s="57"/>
      <c r="F66" s="22">
        <v>73294.19</v>
      </c>
      <c r="G66" s="136">
        <f t="shared" ref="G66" si="9">H66/F66</f>
        <v>1</v>
      </c>
      <c r="H66" s="22">
        <v>73294.19</v>
      </c>
      <c r="I66" s="107" t="s">
        <v>68</v>
      </c>
      <c r="J66" s="22">
        <v>74310.39</v>
      </c>
      <c r="K66" s="136">
        <f t="shared" si="4"/>
        <v>1</v>
      </c>
      <c r="L66" s="22">
        <v>74310.39</v>
      </c>
      <c r="M66" s="105"/>
      <c r="N66" s="109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  <c r="IV66" s="98"/>
    </row>
    <row r="67" spans="1:256" s="14" customFormat="1" x14ac:dyDescent="0.25">
      <c r="C67" s="73"/>
      <c r="D67" s="84"/>
      <c r="F67" s="60">
        <f>SUM(F66)</f>
        <v>73294.19</v>
      </c>
      <c r="G67" s="136"/>
      <c r="H67" s="60">
        <f>SUM(H66)</f>
        <v>73294.19</v>
      </c>
      <c r="I67" s="102"/>
      <c r="J67" s="60">
        <f>SUM(J66)</f>
        <v>74310.39</v>
      </c>
      <c r="K67" s="136"/>
      <c r="L67" s="60">
        <f>SUM(L66)</f>
        <v>74310.39</v>
      </c>
      <c r="M67" s="103"/>
      <c r="N67" s="109">
        <f>SUM(L67-H67)</f>
        <v>1016.1999999999971</v>
      </c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</row>
    <row r="68" spans="1:256" s="14" customFormat="1" x14ac:dyDescent="0.25">
      <c r="A68" s="36"/>
      <c r="B68" s="36"/>
      <c r="C68" s="55"/>
      <c r="D68" s="83"/>
      <c r="E68" s="36"/>
      <c r="F68" s="22"/>
      <c r="G68" s="136"/>
      <c r="H68" s="22"/>
      <c r="I68" s="107"/>
      <c r="J68" s="22"/>
      <c r="K68" s="136"/>
      <c r="L68" s="22"/>
      <c r="M68" s="105"/>
      <c r="N68" s="109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</row>
    <row r="69" spans="1:256" s="14" customFormat="1" x14ac:dyDescent="0.25">
      <c r="A69" s="36" t="s">
        <v>37</v>
      </c>
      <c r="B69" s="36" t="s">
        <v>179</v>
      </c>
      <c r="C69" s="55"/>
      <c r="D69" s="82">
        <v>43190</v>
      </c>
      <c r="E69" s="36"/>
      <c r="F69" s="22">
        <v>399117.65</v>
      </c>
      <c r="G69" s="136">
        <f t="shared" ref="G69" si="10">H69/F69</f>
        <v>1</v>
      </c>
      <c r="H69" s="22">
        <v>399117.65</v>
      </c>
      <c r="I69" s="107" t="s">
        <v>68</v>
      </c>
      <c r="J69" s="22">
        <v>405137.07</v>
      </c>
      <c r="K69" s="136">
        <f t="shared" si="4"/>
        <v>1</v>
      </c>
      <c r="L69" s="22">
        <v>405137.07</v>
      </c>
      <c r="M69" s="105"/>
      <c r="N69" s="109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</row>
    <row r="70" spans="1:256" s="14" customFormat="1" x14ac:dyDescent="0.25">
      <c r="A70" s="36"/>
      <c r="B70" s="36"/>
      <c r="C70" s="55"/>
      <c r="D70" s="83"/>
      <c r="E70" s="36"/>
      <c r="F70" s="60">
        <f>SUM(F69:F69)</f>
        <v>399117.65</v>
      </c>
      <c r="G70" s="136"/>
      <c r="H70" s="60">
        <f>SUM(H69:H69)</f>
        <v>399117.65</v>
      </c>
      <c r="I70" s="102"/>
      <c r="J70" s="60">
        <f>SUM(J69:J69)</f>
        <v>405137.07</v>
      </c>
      <c r="K70" s="136"/>
      <c r="L70" s="60">
        <f>SUM(L69:L69)</f>
        <v>405137.07</v>
      </c>
      <c r="M70" s="103"/>
      <c r="N70" s="109">
        <f>SUM(L70-H70)</f>
        <v>6019.4199999999837</v>
      </c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</row>
    <row r="71" spans="1:256" s="14" customFormat="1" x14ac:dyDescent="0.25">
      <c r="A71" s="36"/>
      <c r="B71" s="36"/>
      <c r="C71" s="55"/>
      <c r="D71" s="83"/>
      <c r="E71" s="36"/>
      <c r="F71" s="60"/>
      <c r="G71" s="136"/>
      <c r="H71" s="60"/>
      <c r="I71" s="102"/>
      <c r="J71" s="60"/>
      <c r="K71" s="136"/>
      <c r="L71" s="60"/>
      <c r="M71" s="103"/>
      <c r="N71" s="109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</row>
    <row r="72" spans="1:256" s="14" customFormat="1" x14ac:dyDescent="0.25">
      <c r="A72" s="36" t="s">
        <v>38</v>
      </c>
      <c r="B72" s="36" t="s">
        <v>179</v>
      </c>
      <c r="C72" s="55"/>
      <c r="D72" s="82">
        <v>43190</v>
      </c>
      <c r="E72" s="57"/>
      <c r="F72" s="22">
        <v>250556.08</v>
      </c>
      <c r="G72" s="136">
        <f t="shared" ref="G72" si="11">H72/F72</f>
        <v>1</v>
      </c>
      <c r="H72" s="22">
        <v>250556.08</v>
      </c>
      <c r="I72" s="107" t="s">
        <v>68</v>
      </c>
      <c r="J72" s="22">
        <v>211503.61</v>
      </c>
      <c r="K72" s="136">
        <f t="shared" si="4"/>
        <v>1</v>
      </c>
      <c r="L72" s="22">
        <v>211503.61</v>
      </c>
      <c r="M72" s="105"/>
      <c r="N72" s="109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  <c r="IV72" s="76"/>
    </row>
    <row r="73" spans="1:256" s="14" customFormat="1" ht="11.4" customHeight="1" x14ac:dyDescent="0.25">
      <c r="A73" s="36"/>
      <c r="B73" s="58"/>
      <c r="C73" s="74"/>
      <c r="D73" s="59"/>
      <c r="E73" s="36"/>
      <c r="F73" s="60">
        <f>SUM(F72:F72)</f>
        <v>250556.08</v>
      </c>
      <c r="G73" s="136"/>
      <c r="H73" s="60">
        <f>SUM(H72:H72)</f>
        <v>250556.08</v>
      </c>
      <c r="I73" s="102"/>
      <c r="J73" s="60">
        <f>SUM(J72:J72)</f>
        <v>211503.61</v>
      </c>
      <c r="K73" s="136"/>
      <c r="L73" s="60">
        <f>SUM(L72:L72)</f>
        <v>211503.61</v>
      </c>
      <c r="M73" s="103"/>
      <c r="N73" s="109">
        <f>SUM(L73-H73)</f>
        <v>-39052.47</v>
      </c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  <c r="IV73" s="76"/>
    </row>
    <row r="74" spans="1:256" s="14" customFormat="1" ht="11.4" customHeight="1" x14ac:dyDescent="0.25">
      <c r="A74" s="36"/>
      <c r="B74" s="58"/>
      <c r="C74" s="74"/>
      <c r="D74" s="59"/>
      <c r="E74" s="36"/>
      <c r="F74" s="60"/>
      <c r="G74" s="136"/>
      <c r="H74" s="60"/>
      <c r="I74" s="102"/>
      <c r="J74" s="60"/>
      <c r="K74" s="136"/>
      <c r="L74" s="60"/>
      <c r="M74" s="103"/>
      <c r="N74" s="109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  <c r="IV74" s="76"/>
    </row>
    <row r="75" spans="1:256" s="92" customFormat="1" ht="15" customHeight="1" x14ac:dyDescent="0.25">
      <c r="A75" s="88"/>
      <c r="B75" s="88"/>
      <c r="C75" s="88"/>
      <c r="D75" s="91"/>
      <c r="E75" s="91"/>
      <c r="G75" s="96">
        <v>43070</v>
      </c>
      <c r="H75" s="63"/>
      <c r="I75" s="102"/>
      <c r="K75" s="96">
        <v>43160</v>
      </c>
      <c r="L75" s="63"/>
      <c r="M75" s="102"/>
      <c r="N75" s="109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97"/>
      <c r="GB75" s="97"/>
      <c r="GC75" s="97"/>
      <c r="GD75" s="97"/>
      <c r="GE75" s="97"/>
      <c r="GF75" s="97"/>
      <c r="GG75" s="97"/>
      <c r="GH75" s="97"/>
      <c r="GI75" s="97"/>
      <c r="GJ75" s="97"/>
      <c r="GK75" s="97"/>
      <c r="GL75" s="97"/>
      <c r="GM75" s="97"/>
      <c r="GN75" s="97"/>
      <c r="GO75" s="97"/>
      <c r="GP75" s="97"/>
      <c r="GQ75" s="97"/>
      <c r="GR75" s="97"/>
      <c r="GS75" s="97"/>
      <c r="GT75" s="97"/>
      <c r="GU75" s="97"/>
      <c r="GV75" s="97"/>
      <c r="GW75" s="97"/>
      <c r="GX75" s="97"/>
      <c r="GY75" s="97"/>
      <c r="GZ75" s="97"/>
      <c r="HA75" s="97"/>
      <c r="HB75" s="97"/>
      <c r="HC75" s="97"/>
      <c r="HD75" s="97"/>
      <c r="HE75" s="97"/>
      <c r="HF75" s="97"/>
      <c r="HG75" s="97"/>
      <c r="HH75" s="97"/>
      <c r="HI75" s="97"/>
      <c r="HJ75" s="97"/>
      <c r="HK75" s="97"/>
      <c r="HL75" s="97"/>
      <c r="HM75" s="97"/>
      <c r="HN75" s="97"/>
      <c r="HO75" s="97"/>
      <c r="HP75" s="97"/>
      <c r="HQ75" s="97"/>
      <c r="HR75" s="97"/>
      <c r="HS75" s="97"/>
      <c r="HT75" s="97"/>
      <c r="HU75" s="97"/>
      <c r="HV75" s="97"/>
      <c r="HW75" s="97"/>
      <c r="HX75" s="97"/>
      <c r="HY75" s="97"/>
      <c r="HZ75" s="97"/>
      <c r="IA75" s="97"/>
      <c r="IB75" s="97"/>
      <c r="IC75" s="97"/>
      <c r="ID75" s="97"/>
      <c r="IE75" s="97"/>
      <c r="IF75" s="97"/>
      <c r="IG75" s="97"/>
      <c r="IH75" s="97"/>
      <c r="II75" s="97"/>
      <c r="IJ75" s="97"/>
      <c r="IK75" s="97"/>
      <c r="IL75" s="97"/>
      <c r="IM75" s="97"/>
      <c r="IN75" s="97"/>
      <c r="IO75" s="97"/>
      <c r="IP75" s="97"/>
      <c r="IQ75" s="97"/>
      <c r="IR75" s="97"/>
      <c r="IS75" s="97"/>
      <c r="IT75" s="97"/>
      <c r="IU75" s="97"/>
      <c r="IV75" s="97"/>
    </row>
    <row r="76" spans="1:256" s="92" customFormat="1" ht="15" customHeight="1" x14ac:dyDescent="0.25">
      <c r="A76" s="88"/>
      <c r="B76" s="88"/>
      <c r="C76" s="88"/>
      <c r="D76" s="91"/>
      <c r="E76" s="91"/>
      <c r="G76" s="136"/>
      <c r="H76" s="63"/>
      <c r="I76" s="102"/>
      <c r="K76" s="136"/>
      <c r="L76" s="63"/>
      <c r="M76" s="102"/>
      <c r="N76" s="109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  <c r="ET76" s="97"/>
      <c r="EU76" s="97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  <c r="GB76" s="97"/>
      <c r="GC76" s="97"/>
      <c r="GD76" s="97"/>
      <c r="GE76" s="97"/>
      <c r="GF76" s="97"/>
      <c r="GG76" s="97"/>
      <c r="GH76" s="97"/>
      <c r="GI76" s="97"/>
      <c r="GJ76" s="97"/>
      <c r="GK76" s="97"/>
      <c r="GL76" s="97"/>
      <c r="GM76" s="97"/>
      <c r="GN76" s="97"/>
      <c r="GO76" s="97"/>
      <c r="GP76" s="97"/>
      <c r="GQ76" s="97"/>
      <c r="GR76" s="97"/>
      <c r="GS76" s="97"/>
      <c r="GT76" s="97"/>
      <c r="GU76" s="97"/>
      <c r="GV76" s="97"/>
      <c r="GW76" s="97"/>
      <c r="GX76" s="97"/>
      <c r="GY76" s="97"/>
      <c r="GZ76" s="97"/>
      <c r="HA76" s="97"/>
      <c r="HB76" s="97"/>
      <c r="HC76" s="97"/>
      <c r="HD76" s="97"/>
      <c r="HE76" s="97"/>
      <c r="HF76" s="97"/>
      <c r="HG76" s="97"/>
      <c r="HH76" s="97"/>
      <c r="HI76" s="97"/>
      <c r="HJ76" s="97"/>
      <c r="HK76" s="97"/>
      <c r="HL76" s="97"/>
      <c r="HM76" s="97"/>
      <c r="HN76" s="97"/>
      <c r="HO76" s="97"/>
      <c r="HP76" s="97"/>
      <c r="HQ76" s="97"/>
      <c r="HR76" s="97"/>
      <c r="HS76" s="97"/>
      <c r="HT76" s="97"/>
      <c r="HU76" s="97"/>
      <c r="HV76" s="97"/>
      <c r="HW76" s="97"/>
      <c r="HX76" s="97"/>
      <c r="HY76" s="97"/>
      <c r="HZ76" s="97"/>
      <c r="IA76" s="97"/>
      <c r="IB76" s="97"/>
      <c r="IC76" s="97"/>
      <c r="ID76" s="97"/>
      <c r="IE76" s="97"/>
      <c r="IF76" s="97"/>
      <c r="IG76" s="97"/>
      <c r="IH76" s="97"/>
      <c r="II76" s="97"/>
      <c r="IJ76" s="97"/>
      <c r="IK76" s="97"/>
      <c r="IL76" s="97"/>
      <c r="IM76" s="97"/>
      <c r="IN76" s="97"/>
      <c r="IO76" s="97"/>
      <c r="IP76" s="97"/>
      <c r="IQ76" s="97"/>
      <c r="IR76" s="97"/>
      <c r="IS76" s="97"/>
      <c r="IT76" s="97"/>
      <c r="IU76" s="97"/>
      <c r="IV76" s="97"/>
    </row>
    <row r="77" spans="1:256" s="92" customFormat="1" x14ac:dyDescent="0.25">
      <c r="A77" s="88" t="s">
        <v>58</v>
      </c>
      <c r="B77" s="95" t="s">
        <v>20</v>
      </c>
      <c r="C77" s="88" t="s">
        <v>21</v>
      </c>
      <c r="D77" s="88" t="s">
        <v>59</v>
      </c>
      <c r="E77" s="88"/>
      <c r="F77" s="63" t="s">
        <v>60</v>
      </c>
      <c r="G77" s="90" t="s">
        <v>61</v>
      </c>
      <c r="H77" s="63"/>
      <c r="I77" s="102"/>
      <c r="J77" s="63" t="s">
        <v>60</v>
      </c>
      <c r="K77" s="90" t="s">
        <v>61</v>
      </c>
      <c r="L77" s="63"/>
      <c r="M77" s="102"/>
      <c r="N77" s="109" t="s">
        <v>62</v>
      </c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7"/>
      <c r="ES77" s="97"/>
      <c r="ET77" s="97"/>
      <c r="EU77" s="97"/>
      <c r="EV77" s="97"/>
      <c r="EW77" s="97"/>
      <c r="EX77" s="97"/>
      <c r="EY77" s="97"/>
      <c r="EZ77" s="97"/>
      <c r="FA77" s="97"/>
      <c r="FB77" s="97"/>
      <c r="FC77" s="97"/>
      <c r="FD77" s="97"/>
      <c r="FE77" s="97"/>
      <c r="FF77" s="97"/>
      <c r="FG77" s="97"/>
      <c r="FH77" s="97"/>
      <c r="FI77" s="97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7"/>
      <c r="FU77" s="97"/>
      <c r="FV77" s="97"/>
      <c r="FW77" s="97"/>
      <c r="FX77" s="97"/>
      <c r="FY77" s="97"/>
      <c r="FZ77" s="97"/>
      <c r="GA77" s="97"/>
      <c r="GB77" s="97"/>
      <c r="GC77" s="97"/>
      <c r="GD77" s="97"/>
      <c r="GE77" s="97"/>
      <c r="GF77" s="97"/>
      <c r="GG77" s="97"/>
      <c r="GH77" s="97"/>
      <c r="GI77" s="97"/>
      <c r="GJ77" s="97"/>
      <c r="GK77" s="97"/>
      <c r="GL77" s="97"/>
      <c r="GM77" s="97"/>
      <c r="GN77" s="97"/>
      <c r="GO77" s="97"/>
      <c r="GP77" s="97"/>
      <c r="GQ77" s="97"/>
      <c r="GR77" s="97"/>
      <c r="GS77" s="97"/>
      <c r="GT77" s="97"/>
      <c r="GU77" s="97"/>
      <c r="GV77" s="97"/>
      <c r="GW77" s="97"/>
      <c r="GX77" s="97"/>
      <c r="GY77" s="97"/>
      <c r="GZ77" s="97"/>
      <c r="HA77" s="97"/>
      <c r="HB77" s="97"/>
      <c r="HC77" s="97"/>
      <c r="HD77" s="97"/>
      <c r="HE77" s="97"/>
      <c r="HF77" s="97"/>
      <c r="HG77" s="97"/>
      <c r="HH77" s="97"/>
      <c r="HI77" s="97"/>
      <c r="HJ77" s="97"/>
      <c r="HK77" s="97"/>
      <c r="HL77" s="97"/>
      <c r="HM77" s="97"/>
      <c r="HN77" s="97"/>
      <c r="HO77" s="97"/>
      <c r="HP77" s="97"/>
      <c r="HQ77" s="97"/>
      <c r="HR77" s="97"/>
      <c r="HS77" s="97"/>
      <c r="HT77" s="97"/>
      <c r="HU77" s="97"/>
      <c r="HV77" s="97"/>
      <c r="HW77" s="97"/>
      <c r="HX77" s="97"/>
      <c r="HY77" s="97"/>
      <c r="HZ77" s="97"/>
      <c r="IA77" s="97"/>
      <c r="IB77" s="97"/>
      <c r="IC77" s="97"/>
      <c r="ID77" s="97"/>
      <c r="IE77" s="97"/>
      <c r="IF77" s="97"/>
      <c r="IG77" s="97"/>
      <c r="IH77" s="97"/>
      <c r="II77" s="97"/>
      <c r="IJ77" s="97"/>
      <c r="IK77" s="97"/>
      <c r="IL77" s="97"/>
      <c r="IM77" s="97"/>
      <c r="IN77" s="97"/>
      <c r="IO77" s="97"/>
      <c r="IP77" s="97"/>
      <c r="IQ77" s="97"/>
      <c r="IR77" s="97"/>
      <c r="IS77" s="97"/>
      <c r="IT77" s="97"/>
      <c r="IU77" s="97"/>
      <c r="IV77" s="97"/>
    </row>
    <row r="78" spans="1:256" s="92" customFormat="1" x14ac:dyDescent="0.25">
      <c r="A78" s="88"/>
      <c r="B78" s="95" t="s">
        <v>28</v>
      </c>
      <c r="C78" s="88" t="s">
        <v>29</v>
      </c>
      <c r="D78" s="88" t="s">
        <v>63</v>
      </c>
      <c r="E78" s="88"/>
      <c r="F78" s="63" t="s">
        <v>64</v>
      </c>
      <c r="G78" s="90" t="s">
        <v>65</v>
      </c>
      <c r="H78" s="63" t="s">
        <v>66</v>
      </c>
      <c r="I78" s="102"/>
      <c r="J78" s="63" t="s">
        <v>64</v>
      </c>
      <c r="K78" s="90" t="s">
        <v>65</v>
      </c>
      <c r="L78" s="63" t="s">
        <v>66</v>
      </c>
      <c r="M78" s="102"/>
      <c r="N78" s="109" t="s">
        <v>18</v>
      </c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  <c r="CC78" s="97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7"/>
      <c r="CO78" s="97"/>
      <c r="CP78" s="97"/>
      <c r="CQ78" s="97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7"/>
      <c r="FE78" s="97"/>
      <c r="FF78" s="97"/>
      <c r="FG78" s="97"/>
      <c r="FH78" s="97"/>
      <c r="FI78" s="97"/>
      <c r="FJ78" s="97"/>
      <c r="FK78" s="97"/>
      <c r="FL78" s="97"/>
      <c r="FM78" s="97"/>
      <c r="FN78" s="97"/>
      <c r="FO78" s="97"/>
      <c r="FP78" s="97"/>
      <c r="FQ78" s="97"/>
      <c r="FR78" s="97"/>
      <c r="FS78" s="97"/>
      <c r="FT78" s="97"/>
      <c r="FU78" s="97"/>
      <c r="FV78" s="97"/>
      <c r="FW78" s="97"/>
      <c r="FX78" s="97"/>
      <c r="FY78" s="97"/>
      <c r="FZ78" s="97"/>
      <c r="GA78" s="97"/>
      <c r="GB78" s="97"/>
      <c r="GC78" s="97"/>
      <c r="GD78" s="97"/>
      <c r="GE78" s="97"/>
      <c r="GF78" s="97"/>
      <c r="GG78" s="97"/>
      <c r="GH78" s="97"/>
      <c r="GI78" s="97"/>
      <c r="GJ78" s="97"/>
      <c r="GK78" s="97"/>
      <c r="GL78" s="97"/>
      <c r="GM78" s="97"/>
      <c r="GN78" s="97"/>
      <c r="GO78" s="97"/>
      <c r="GP78" s="97"/>
      <c r="GQ78" s="97"/>
      <c r="GR78" s="97"/>
      <c r="GS78" s="97"/>
      <c r="GT78" s="97"/>
      <c r="GU78" s="97"/>
      <c r="GV78" s="97"/>
      <c r="GW78" s="97"/>
      <c r="GX78" s="97"/>
      <c r="GY78" s="97"/>
      <c r="GZ78" s="97"/>
      <c r="HA78" s="97"/>
      <c r="HB78" s="97"/>
      <c r="HC78" s="97"/>
      <c r="HD78" s="97"/>
      <c r="HE78" s="97"/>
      <c r="HF78" s="97"/>
      <c r="HG78" s="97"/>
      <c r="HH78" s="97"/>
      <c r="HI78" s="97"/>
      <c r="HJ78" s="97"/>
      <c r="HK78" s="97"/>
      <c r="HL78" s="97"/>
      <c r="HM78" s="97"/>
      <c r="HN78" s="97"/>
      <c r="HO78" s="97"/>
      <c r="HP78" s="97"/>
      <c r="HQ78" s="97"/>
      <c r="HR78" s="97"/>
      <c r="HS78" s="97"/>
      <c r="HT78" s="97"/>
      <c r="HU78" s="97"/>
      <c r="HV78" s="97"/>
      <c r="HW78" s="97"/>
      <c r="HX78" s="97"/>
      <c r="HY78" s="97"/>
      <c r="HZ78" s="97"/>
      <c r="IA78" s="97"/>
      <c r="IB78" s="97"/>
      <c r="IC78" s="97"/>
      <c r="ID78" s="97"/>
      <c r="IE78" s="97"/>
      <c r="IF78" s="97"/>
      <c r="IG78" s="97"/>
      <c r="IH78" s="97"/>
      <c r="II78" s="97"/>
      <c r="IJ78" s="97"/>
      <c r="IK78" s="97"/>
      <c r="IL78" s="97"/>
      <c r="IM78" s="97"/>
      <c r="IN78" s="97"/>
      <c r="IO78" s="97"/>
      <c r="IP78" s="97"/>
      <c r="IQ78" s="97"/>
      <c r="IR78" s="97"/>
      <c r="IS78" s="97"/>
      <c r="IT78" s="97"/>
      <c r="IU78" s="97"/>
      <c r="IV78" s="97"/>
    </row>
    <row r="79" spans="1:256" s="92" customFormat="1" ht="7.8" customHeight="1" x14ac:dyDescent="0.25">
      <c r="A79" s="101"/>
      <c r="B79" s="104"/>
      <c r="C79" s="101"/>
      <c r="D79" s="101"/>
      <c r="E79" s="101"/>
      <c r="F79" s="102"/>
      <c r="G79" s="108"/>
      <c r="H79" s="102"/>
      <c r="I79" s="102"/>
      <c r="J79" s="102"/>
      <c r="K79" s="108"/>
      <c r="L79" s="102"/>
      <c r="M79" s="102"/>
      <c r="N79" s="110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  <c r="CC79" s="97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7"/>
      <c r="CO79" s="97"/>
      <c r="CP79" s="97"/>
      <c r="CQ79" s="97"/>
      <c r="CR79" s="97"/>
      <c r="CS79" s="97"/>
      <c r="CT79" s="97"/>
      <c r="CU79" s="97"/>
      <c r="CV79" s="97"/>
      <c r="CW79" s="97"/>
      <c r="CX79" s="97"/>
      <c r="CY79" s="97"/>
      <c r="CZ79" s="97"/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7"/>
      <c r="EE79" s="97"/>
      <c r="EF79" s="97"/>
      <c r="EG79" s="97"/>
      <c r="EH79" s="97"/>
      <c r="EI79" s="97"/>
      <c r="EJ79" s="97"/>
      <c r="EK79" s="97"/>
      <c r="EL79" s="97"/>
      <c r="EM79" s="97"/>
      <c r="EN79" s="97"/>
      <c r="EO79" s="97"/>
      <c r="EP79" s="97"/>
      <c r="EQ79" s="97"/>
      <c r="ER79" s="97"/>
      <c r="ES79" s="97"/>
      <c r="ET79" s="97"/>
      <c r="EU79" s="97"/>
      <c r="EV79" s="97"/>
      <c r="EW79" s="97"/>
      <c r="EX79" s="97"/>
      <c r="EY79" s="97"/>
      <c r="EZ79" s="97"/>
      <c r="FA79" s="97"/>
      <c r="FB79" s="97"/>
      <c r="FC79" s="97"/>
      <c r="FD79" s="97"/>
      <c r="FE79" s="97"/>
      <c r="FF79" s="97"/>
      <c r="FG79" s="97"/>
      <c r="FH79" s="97"/>
      <c r="FI79" s="97"/>
      <c r="FJ79" s="97"/>
      <c r="FK79" s="97"/>
      <c r="FL79" s="97"/>
      <c r="FM79" s="97"/>
      <c r="FN79" s="97"/>
      <c r="FO79" s="97"/>
      <c r="FP79" s="97"/>
      <c r="FQ79" s="97"/>
      <c r="FR79" s="97"/>
      <c r="FS79" s="97"/>
      <c r="FT79" s="97"/>
      <c r="FU79" s="97"/>
      <c r="FV79" s="97"/>
      <c r="FW79" s="97"/>
      <c r="FX79" s="97"/>
      <c r="FY79" s="97"/>
      <c r="FZ79" s="97"/>
      <c r="GA79" s="97"/>
      <c r="GB79" s="97"/>
      <c r="GC79" s="97"/>
      <c r="GD79" s="97"/>
      <c r="GE79" s="97"/>
      <c r="GF79" s="97"/>
      <c r="GG79" s="97"/>
      <c r="GH79" s="97"/>
      <c r="GI79" s="97"/>
      <c r="GJ79" s="97"/>
      <c r="GK79" s="97"/>
      <c r="GL79" s="97"/>
      <c r="GM79" s="97"/>
      <c r="GN79" s="97"/>
      <c r="GO79" s="97"/>
      <c r="GP79" s="97"/>
      <c r="GQ79" s="97"/>
      <c r="GR79" s="97"/>
      <c r="GS79" s="97"/>
      <c r="GT79" s="97"/>
      <c r="GU79" s="97"/>
      <c r="GV79" s="97"/>
      <c r="GW79" s="97"/>
      <c r="GX79" s="97"/>
      <c r="GY79" s="97"/>
      <c r="GZ79" s="97"/>
      <c r="HA79" s="97"/>
      <c r="HB79" s="97"/>
      <c r="HC79" s="97"/>
      <c r="HD79" s="97"/>
      <c r="HE79" s="97"/>
      <c r="HF79" s="97"/>
      <c r="HG79" s="97"/>
      <c r="HH79" s="97"/>
      <c r="HI79" s="97"/>
      <c r="HJ79" s="97"/>
      <c r="HK79" s="97"/>
      <c r="HL79" s="97"/>
      <c r="HM79" s="97"/>
      <c r="HN79" s="97"/>
      <c r="HO79" s="97"/>
      <c r="HP79" s="97"/>
      <c r="HQ79" s="97"/>
      <c r="HR79" s="97"/>
      <c r="HS79" s="97"/>
      <c r="HT79" s="97"/>
      <c r="HU79" s="97"/>
      <c r="HV79" s="97"/>
      <c r="HW79" s="97"/>
      <c r="HX79" s="97"/>
      <c r="HY79" s="97"/>
      <c r="HZ79" s="97"/>
      <c r="IA79" s="97"/>
      <c r="IB79" s="97"/>
      <c r="IC79" s="97"/>
      <c r="ID79" s="97"/>
      <c r="IE79" s="97"/>
      <c r="IF79" s="97"/>
      <c r="IG79" s="97"/>
      <c r="IH79" s="97"/>
      <c r="II79" s="97"/>
      <c r="IJ79" s="97"/>
      <c r="IK79" s="97"/>
      <c r="IL79" s="97"/>
      <c r="IM79" s="97"/>
      <c r="IN79" s="97"/>
      <c r="IO79" s="97"/>
      <c r="IP79" s="97"/>
      <c r="IQ79" s="97"/>
      <c r="IR79" s="97"/>
      <c r="IS79" s="97"/>
      <c r="IT79" s="97"/>
      <c r="IU79" s="97"/>
      <c r="IV79" s="97"/>
    </row>
    <row r="80" spans="1:256" s="14" customFormat="1" ht="12" customHeight="1" x14ac:dyDescent="0.25">
      <c r="A80" s="36"/>
      <c r="B80" s="58"/>
      <c r="C80" s="74"/>
      <c r="D80" s="59"/>
      <c r="E80" s="36"/>
      <c r="F80" s="60"/>
      <c r="G80" s="136"/>
      <c r="H80" s="60"/>
      <c r="I80" s="102"/>
      <c r="J80" s="60"/>
      <c r="K80" s="136"/>
      <c r="L80" s="60"/>
      <c r="M80" s="103"/>
      <c r="N80" s="109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  <c r="IO80" s="76"/>
      <c r="IP80" s="76"/>
      <c r="IQ80" s="76"/>
      <c r="IR80" s="76"/>
      <c r="IS80" s="76"/>
      <c r="IT80" s="76"/>
      <c r="IU80" s="76"/>
      <c r="IV80" s="76"/>
    </row>
    <row r="81" spans="1:256" s="14" customFormat="1" x14ac:dyDescent="0.25">
      <c r="A81" s="36" t="s">
        <v>39</v>
      </c>
      <c r="B81" s="36" t="s">
        <v>179</v>
      </c>
      <c r="C81" s="55"/>
      <c r="D81" s="82">
        <v>43190</v>
      </c>
      <c r="E81" s="57"/>
      <c r="F81" s="22">
        <v>878320.54</v>
      </c>
      <c r="G81" s="136">
        <f t="shared" ref="G81" si="12">H81/F81</f>
        <v>1</v>
      </c>
      <c r="H81" s="22">
        <v>878320.54</v>
      </c>
      <c r="I81" s="107" t="s">
        <v>68</v>
      </c>
      <c r="J81" s="22">
        <v>246723.03</v>
      </c>
      <c r="K81" s="136">
        <f t="shared" si="4"/>
        <v>1</v>
      </c>
      <c r="L81" s="22">
        <v>246723.03</v>
      </c>
      <c r="M81" s="105"/>
      <c r="N81" s="109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  <c r="IG81" s="76"/>
      <c r="IH81" s="76"/>
      <c r="II81" s="76"/>
      <c r="IJ81" s="76"/>
      <c r="IK81" s="76"/>
      <c r="IL81" s="76"/>
      <c r="IM81" s="76"/>
      <c r="IN81" s="76"/>
      <c r="IO81" s="76"/>
      <c r="IP81" s="76"/>
      <c r="IQ81" s="76"/>
      <c r="IR81" s="76"/>
      <c r="IS81" s="76"/>
      <c r="IT81" s="76"/>
      <c r="IU81" s="76"/>
      <c r="IV81" s="76"/>
    </row>
    <row r="82" spans="1:256" s="14" customFormat="1" ht="13.5" customHeight="1" x14ac:dyDescent="0.25">
      <c r="A82" s="36"/>
      <c r="B82" s="36" t="s">
        <v>179</v>
      </c>
      <c r="C82" s="55"/>
      <c r="D82" s="83"/>
      <c r="E82" s="36"/>
      <c r="F82" s="60">
        <f>SUM(F81)</f>
        <v>878320.54</v>
      </c>
      <c r="G82" s="136"/>
      <c r="H82" s="60">
        <f>SUM(H81)</f>
        <v>878320.54</v>
      </c>
      <c r="I82" s="102"/>
      <c r="J82" s="60">
        <f>SUM(J81)</f>
        <v>246723.03</v>
      </c>
      <c r="K82" s="136"/>
      <c r="L82" s="60">
        <f>SUM(L81)</f>
        <v>246723.03</v>
      </c>
      <c r="M82" s="103"/>
      <c r="N82" s="109">
        <f>SUM(L82-H82)</f>
        <v>-631597.51</v>
      </c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  <c r="EM82" s="76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  <c r="FR82" s="76"/>
      <c r="FS82" s="76"/>
      <c r="FT82" s="76"/>
      <c r="FU82" s="76"/>
      <c r="FV82" s="76"/>
      <c r="FW82" s="76"/>
      <c r="FX82" s="76"/>
      <c r="FY82" s="76"/>
      <c r="FZ82" s="76"/>
      <c r="GA82" s="76"/>
      <c r="GB82" s="76"/>
      <c r="GC82" s="76"/>
      <c r="GD82" s="76"/>
      <c r="GE82" s="76"/>
      <c r="GF82" s="76"/>
      <c r="GG82" s="76"/>
      <c r="GH82" s="76"/>
      <c r="GI82" s="76"/>
      <c r="GJ82" s="76"/>
      <c r="GK82" s="76"/>
      <c r="GL82" s="76"/>
      <c r="GM82" s="76"/>
      <c r="GN82" s="76"/>
      <c r="GO82" s="76"/>
      <c r="GP82" s="76"/>
      <c r="GQ82" s="76"/>
      <c r="GR82" s="76"/>
      <c r="GS82" s="76"/>
      <c r="GT82" s="76"/>
      <c r="GU82" s="76"/>
      <c r="GV82" s="76"/>
      <c r="GW82" s="76"/>
      <c r="GX82" s="76"/>
      <c r="GY82" s="76"/>
      <c r="GZ82" s="76"/>
      <c r="HA82" s="76"/>
      <c r="HB82" s="76"/>
      <c r="HC82" s="76"/>
      <c r="HD82" s="76"/>
      <c r="HE82" s="76"/>
      <c r="HF82" s="76"/>
      <c r="HG82" s="76"/>
      <c r="HH82" s="76"/>
      <c r="HI82" s="76"/>
      <c r="HJ82" s="76"/>
      <c r="HK82" s="76"/>
      <c r="HL82" s="76"/>
      <c r="HM82" s="76"/>
      <c r="HN82" s="76"/>
      <c r="HO82" s="76"/>
      <c r="HP82" s="76"/>
      <c r="HQ82" s="76"/>
      <c r="HR82" s="76"/>
      <c r="HS82" s="76"/>
      <c r="HT82" s="76"/>
      <c r="HU82" s="76"/>
      <c r="HV82" s="76"/>
      <c r="HW82" s="76"/>
      <c r="HX82" s="76"/>
      <c r="HY82" s="76"/>
      <c r="HZ82" s="76"/>
      <c r="IA82" s="76"/>
      <c r="IB82" s="76"/>
      <c r="IC82" s="76"/>
      <c r="ID82" s="76"/>
      <c r="IE82" s="76"/>
      <c r="IF82" s="76"/>
      <c r="IG82" s="76"/>
      <c r="IH82" s="76"/>
      <c r="II82" s="76"/>
      <c r="IJ82" s="76"/>
      <c r="IK82" s="76"/>
      <c r="IL82" s="76"/>
      <c r="IM82" s="76"/>
      <c r="IN82" s="76"/>
      <c r="IO82" s="76"/>
      <c r="IP82" s="76"/>
      <c r="IQ82" s="76"/>
      <c r="IR82" s="76"/>
      <c r="IS82" s="76"/>
      <c r="IT82" s="76"/>
      <c r="IU82" s="76"/>
      <c r="IV82" s="76"/>
    </row>
    <row r="83" spans="1:256" s="14" customFormat="1" ht="13.5" customHeight="1" x14ac:dyDescent="0.25">
      <c r="A83" s="36"/>
      <c r="B83" s="36"/>
      <c r="C83" s="55"/>
      <c r="D83" s="83"/>
      <c r="E83" s="36"/>
      <c r="F83" s="60"/>
      <c r="G83" s="136"/>
      <c r="H83" s="60"/>
      <c r="I83" s="102"/>
      <c r="J83" s="60"/>
      <c r="K83" s="136"/>
      <c r="L83" s="60"/>
      <c r="M83" s="103"/>
      <c r="N83" s="109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  <c r="EM83" s="76"/>
      <c r="EN83" s="76"/>
      <c r="EO83" s="76"/>
      <c r="EP83" s="76"/>
      <c r="EQ83" s="76"/>
      <c r="ER83" s="76"/>
      <c r="ES83" s="76"/>
      <c r="ET83" s="76"/>
      <c r="EU83" s="76"/>
      <c r="EV83" s="76"/>
      <c r="EW83" s="76"/>
      <c r="EX83" s="76"/>
      <c r="EY83" s="76"/>
      <c r="EZ83" s="76"/>
      <c r="FA83" s="76"/>
      <c r="FB83" s="76"/>
      <c r="FC83" s="76"/>
      <c r="FD83" s="76"/>
      <c r="FE83" s="76"/>
      <c r="FF83" s="76"/>
      <c r="FG83" s="76"/>
      <c r="FH83" s="76"/>
      <c r="FI83" s="76"/>
      <c r="FJ83" s="76"/>
      <c r="FK83" s="76"/>
      <c r="FL83" s="76"/>
      <c r="FM83" s="76"/>
      <c r="FN83" s="76"/>
      <c r="FO83" s="76"/>
      <c r="FP83" s="76"/>
      <c r="FQ83" s="76"/>
      <c r="FR83" s="76"/>
      <c r="FS83" s="76"/>
      <c r="FT83" s="76"/>
      <c r="FU83" s="76"/>
      <c r="FV83" s="76"/>
      <c r="FW83" s="76"/>
      <c r="FX83" s="76"/>
      <c r="FY83" s="76"/>
      <c r="FZ83" s="76"/>
      <c r="GA83" s="76"/>
      <c r="GB83" s="76"/>
      <c r="GC83" s="76"/>
      <c r="GD83" s="76"/>
      <c r="GE83" s="76"/>
      <c r="GF83" s="76"/>
      <c r="GG83" s="76"/>
      <c r="GH83" s="76"/>
      <c r="GI83" s="76"/>
      <c r="GJ83" s="76"/>
      <c r="GK83" s="76"/>
      <c r="GL83" s="76"/>
      <c r="GM83" s="76"/>
      <c r="GN83" s="76"/>
      <c r="GO83" s="76"/>
      <c r="GP83" s="76"/>
      <c r="GQ83" s="76"/>
      <c r="GR83" s="76"/>
      <c r="GS83" s="76"/>
      <c r="GT83" s="76"/>
      <c r="GU83" s="76"/>
      <c r="GV83" s="76"/>
      <c r="GW83" s="76"/>
      <c r="GX83" s="76"/>
      <c r="GY83" s="76"/>
      <c r="GZ83" s="76"/>
      <c r="HA83" s="76"/>
      <c r="HB83" s="76"/>
      <c r="HC83" s="76"/>
      <c r="HD83" s="76"/>
      <c r="HE83" s="76"/>
      <c r="HF83" s="76"/>
      <c r="HG83" s="76"/>
      <c r="HH83" s="76"/>
      <c r="HI83" s="76"/>
      <c r="HJ83" s="76"/>
      <c r="HK83" s="76"/>
      <c r="HL83" s="76"/>
      <c r="HM83" s="76"/>
      <c r="HN83" s="76"/>
      <c r="HO83" s="76"/>
      <c r="HP83" s="76"/>
      <c r="HQ83" s="76"/>
      <c r="HR83" s="76"/>
      <c r="HS83" s="76"/>
      <c r="HT83" s="76"/>
      <c r="HU83" s="76"/>
      <c r="HV83" s="76"/>
      <c r="HW83" s="76"/>
      <c r="HX83" s="76"/>
      <c r="HY83" s="76"/>
      <c r="HZ83" s="76"/>
      <c r="IA83" s="76"/>
      <c r="IB83" s="76"/>
      <c r="IC83" s="76"/>
      <c r="ID83" s="76"/>
      <c r="IE83" s="76"/>
      <c r="IF83" s="76"/>
      <c r="IG83" s="76"/>
      <c r="IH83" s="76"/>
      <c r="II83" s="76"/>
      <c r="IJ83" s="76"/>
      <c r="IK83" s="76"/>
      <c r="IL83" s="76"/>
      <c r="IM83" s="76"/>
      <c r="IN83" s="76"/>
      <c r="IO83" s="76"/>
      <c r="IP83" s="76"/>
      <c r="IQ83" s="76"/>
      <c r="IR83" s="76"/>
      <c r="IS83" s="76"/>
      <c r="IT83" s="76"/>
      <c r="IU83" s="76"/>
      <c r="IV83" s="76"/>
    </row>
    <row r="84" spans="1:256" x14ac:dyDescent="0.25">
      <c r="A84" s="52" t="s">
        <v>169</v>
      </c>
      <c r="B84" s="52" t="s">
        <v>179</v>
      </c>
      <c r="D84" s="82">
        <v>43190</v>
      </c>
      <c r="F84" s="22">
        <v>93361.19</v>
      </c>
      <c r="G84" s="136">
        <f t="shared" ref="G84:G86" si="13">H84/F84</f>
        <v>1</v>
      </c>
      <c r="H84" s="22">
        <v>93361.19</v>
      </c>
      <c r="I84" s="102" t="s">
        <v>68</v>
      </c>
      <c r="J84" s="22">
        <v>161087.51</v>
      </c>
      <c r="K84" s="136">
        <f t="shared" ref="K84:K87" si="14">L84/J84</f>
        <v>1</v>
      </c>
      <c r="L84" s="22">
        <v>161087.51</v>
      </c>
      <c r="M84" s="102"/>
    </row>
    <row r="85" spans="1:256" x14ac:dyDescent="0.25">
      <c r="B85" s="52" t="s">
        <v>160</v>
      </c>
      <c r="D85" s="82">
        <v>43190</v>
      </c>
      <c r="F85" s="22">
        <v>40405378.229999997</v>
      </c>
      <c r="G85" s="136">
        <f t="shared" si="13"/>
        <v>1</v>
      </c>
      <c r="H85" s="22">
        <v>40405378.229999997</v>
      </c>
      <c r="I85" s="102" t="s">
        <v>68</v>
      </c>
      <c r="J85" s="22">
        <v>37554102.479999997</v>
      </c>
      <c r="K85" s="136">
        <f t="shared" si="14"/>
        <v>1</v>
      </c>
      <c r="L85" s="22">
        <v>37554102.479999997</v>
      </c>
      <c r="M85" s="102"/>
    </row>
    <row r="86" spans="1:256" x14ac:dyDescent="0.25">
      <c r="B86" s="52" t="s">
        <v>170</v>
      </c>
      <c r="D86" s="59">
        <v>42969</v>
      </c>
      <c r="F86" s="22">
        <v>10000000</v>
      </c>
      <c r="G86" s="136">
        <f t="shared" si="13"/>
        <v>1</v>
      </c>
      <c r="H86" s="22">
        <v>10000000</v>
      </c>
      <c r="I86" s="102" t="s">
        <v>68</v>
      </c>
      <c r="J86" s="22">
        <v>10000000</v>
      </c>
      <c r="K86" s="136">
        <f t="shared" si="14"/>
        <v>1</v>
      </c>
      <c r="L86" s="22">
        <v>10000000</v>
      </c>
      <c r="M86" s="102"/>
    </row>
    <row r="87" spans="1:256" x14ac:dyDescent="0.25">
      <c r="F87" s="60">
        <f>SUM(F84:F86)</f>
        <v>50498739.419999994</v>
      </c>
      <c r="G87" s="136">
        <f t="shared" ref="G87:G91" si="15">H87/F87</f>
        <v>1</v>
      </c>
      <c r="H87" s="60">
        <f>SUM(H84:H86)</f>
        <v>50498739.419999994</v>
      </c>
      <c r="I87" s="102"/>
      <c r="J87" s="60">
        <f>SUM(J84:J86)</f>
        <v>47715189.989999995</v>
      </c>
      <c r="K87" s="136"/>
      <c r="L87" s="60">
        <f>SUM(L84:L86)</f>
        <v>47715189.989999995</v>
      </c>
      <c r="M87" s="102"/>
      <c r="N87" s="109">
        <f t="shared" ref="N87" si="16">SUM(L87-H87)</f>
        <v>-2783549.4299999997</v>
      </c>
    </row>
    <row r="88" spans="1:256" x14ac:dyDescent="0.25">
      <c r="I88" s="102"/>
      <c r="M88" s="102"/>
      <c r="N88" s="22"/>
    </row>
    <row r="89" spans="1:256" s="14" customFormat="1" x14ac:dyDescent="0.25">
      <c r="A89" s="36" t="s">
        <v>110</v>
      </c>
      <c r="B89" s="52" t="s">
        <v>179</v>
      </c>
      <c r="C89" s="55"/>
      <c r="D89" s="82">
        <v>43190</v>
      </c>
      <c r="E89" s="57"/>
      <c r="F89" s="22">
        <v>907975.05</v>
      </c>
      <c r="G89" s="136">
        <f t="shared" ref="G89:G95" si="17">H89/F89</f>
        <v>1</v>
      </c>
      <c r="H89" s="22">
        <v>907975.05</v>
      </c>
      <c r="I89" s="107" t="s">
        <v>68</v>
      </c>
      <c r="J89" s="22">
        <v>916674.99</v>
      </c>
      <c r="K89" s="136">
        <f t="shared" ref="K89:K95" si="18">L89/J89</f>
        <v>1</v>
      </c>
      <c r="L89" s="22">
        <v>916674.99</v>
      </c>
      <c r="M89" s="105"/>
      <c r="N89" s="109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</row>
    <row r="90" spans="1:256" s="14" customFormat="1" x14ac:dyDescent="0.25">
      <c r="A90" s="36"/>
      <c r="B90" s="36"/>
      <c r="C90" s="55"/>
      <c r="D90" s="83"/>
      <c r="E90" s="36"/>
      <c r="F90" s="60">
        <f>SUM(F89:F89)</f>
        <v>907975.05</v>
      </c>
      <c r="G90" s="136"/>
      <c r="H90" s="60">
        <f>SUM(H89:H89)</f>
        <v>907975.05</v>
      </c>
      <c r="I90" s="102"/>
      <c r="J90" s="60">
        <f>SUM(J89:J89)</f>
        <v>916674.99</v>
      </c>
      <c r="K90" s="136"/>
      <c r="L90" s="60">
        <f>SUM(L89:L89)</f>
        <v>916674.99</v>
      </c>
      <c r="M90" s="103"/>
      <c r="N90" s="109">
        <f>SUM(L90-H90)</f>
        <v>8699.9399999999441</v>
      </c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</row>
    <row r="91" spans="1:256" s="14" customFormat="1" x14ac:dyDescent="0.25">
      <c r="A91" s="36"/>
      <c r="B91" s="36"/>
      <c r="C91" s="55"/>
      <c r="D91" s="83"/>
      <c r="E91" s="36"/>
      <c r="F91" s="60"/>
      <c r="G91" s="136"/>
      <c r="H91" s="60"/>
      <c r="I91" s="102"/>
      <c r="J91" s="60"/>
      <c r="K91" s="136"/>
      <c r="L91" s="60"/>
      <c r="M91" s="103"/>
      <c r="N91" s="109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  <c r="IV91" s="76"/>
    </row>
    <row r="92" spans="1:256" s="14" customFormat="1" x14ac:dyDescent="0.25">
      <c r="A92" s="36" t="s">
        <v>16</v>
      </c>
      <c r="B92" s="52" t="s">
        <v>179</v>
      </c>
      <c r="C92" s="75"/>
      <c r="D92" s="82">
        <v>43190</v>
      </c>
      <c r="E92" s="57"/>
      <c r="F92" s="22">
        <v>1972004.08</v>
      </c>
      <c r="G92" s="136">
        <f t="shared" ref="G92:G98" si="19">H92/F92</f>
        <v>1</v>
      </c>
      <c r="H92" s="22">
        <v>1972004.08</v>
      </c>
      <c r="I92" s="107" t="s">
        <v>68</v>
      </c>
      <c r="J92" s="22">
        <v>918435.21</v>
      </c>
      <c r="K92" s="136">
        <f t="shared" si="18"/>
        <v>1</v>
      </c>
      <c r="L92" s="22">
        <v>918435.21</v>
      </c>
      <c r="M92" s="105"/>
      <c r="N92" s="109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  <c r="IG92" s="76"/>
      <c r="IH92" s="76"/>
      <c r="II92" s="76"/>
      <c r="IJ92" s="76"/>
      <c r="IK92" s="76"/>
      <c r="IL92" s="76"/>
      <c r="IM92" s="76"/>
      <c r="IN92" s="76"/>
      <c r="IO92" s="76"/>
      <c r="IP92" s="76"/>
      <c r="IQ92" s="76"/>
      <c r="IR92" s="76"/>
      <c r="IS92" s="76"/>
      <c r="IT92" s="76"/>
      <c r="IU92" s="76"/>
      <c r="IV92" s="76"/>
    </row>
    <row r="93" spans="1:256" s="14" customFormat="1" x14ac:dyDescent="0.25">
      <c r="A93" s="38"/>
      <c r="B93" s="58"/>
      <c r="C93" s="74"/>
      <c r="D93" s="59"/>
      <c r="E93" s="38"/>
      <c r="F93" s="60">
        <f>SUM(F92:F92)</f>
        <v>1972004.08</v>
      </c>
      <c r="G93" s="136"/>
      <c r="H93" s="60">
        <f>SUM(H92:H92)</f>
        <v>1972004.08</v>
      </c>
      <c r="I93" s="102"/>
      <c r="J93" s="60">
        <f>SUM(J92:J92)</f>
        <v>918435.21</v>
      </c>
      <c r="K93" s="136"/>
      <c r="L93" s="60">
        <f>SUM(L92:L92)</f>
        <v>918435.21</v>
      </c>
      <c r="M93" s="103"/>
      <c r="N93" s="109">
        <f>SUM(L93-H93)</f>
        <v>-1053568.8700000001</v>
      </c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  <c r="IV93" s="76"/>
    </row>
    <row r="94" spans="1:256" s="14" customFormat="1" x14ac:dyDescent="0.25">
      <c r="A94" s="38"/>
      <c r="B94" s="36"/>
      <c r="C94" s="75"/>
      <c r="D94" s="85"/>
      <c r="E94" s="38"/>
      <c r="F94" s="60"/>
      <c r="G94" s="136"/>
      <c r="H94" s="60"/>
      <c r="I94" s="102"/>
      <c r="J94" s="60"/>
      <c r="K94" s="136"/>
      <c r="L94" s="60"/>
      <c r="M94" s="103"/>
      <c r="N94" s="109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/>
      <c r="IQ94" s="76"/>
      <c r="IR94" s="76"/>
      <c r="IS94" s="76"/>
      <c r="IT94" s="76"/>
      <c r="IU94" s="76"/>
      <c r="IV94" s="76"/>
    </row>
    <row r="95" spans="1:256" s="14" customFormat="1" outlineLevel="1" x14ac:dyDescent="0.25">
      <c r="A95" s="36" t="s">
        <v>17</v>
      </c>
      <c r="B95" s="52" t="s">
        <v>179</v>
      </c>
      <c r="C95" s="55"/>
      <c r="D95" s="82">
        <v>43190</v>
      </c>
      <c r="E95" s="57"/>
      <c r="F95" s="22">
        <v>8758129.6699999999</v>
      </c>
      <c r="G95" s="136">
        <f t="shared" ref="G95:G98" si="20">H95/F95</f>
        <v>1</v>
      </c>
      <c r="H95" s="22">
        <v>8758129.6699999999</v>
      </c>
      <c r="I95" s="107" t="s">
        <v>68</v>
      </c>
      <c r="J95" s="22">
        <v>10102476.369999999</v>
      </c>
      <c r="K95" s="136">
        <f t="shared" si="18"/>
        <v>1</v>
      </c>
      <c r="L95" s="22">
        <v>10102476.369999999</v>
      </c>
      <c r="M95" s="105"/>
      <c r="N95" s="109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  <c r="IV95" s="76"/>
    </row>
    <row r="96" spans="1:256" s="14" customFormat="1" x14ac:dyDescent="0.25">
      <c r="A96" s="36"/>
      <c r="B96" s="36"/>
      <c r="C96" s="55"/>
      <c r="D96" s="86"/>
      <c r="E96" s="36"/>
      <c r="F96" s="60">
        <f>SUM(F95:F95)</f>
        <v>8758129.6699999999</v>
      </c>
      <c r="G96" s="136"/>
      <c r="H96" s="60">
        <f>SUM(H95:H95)</f>
        <v>8758129.6699999999</v>
      </c>
      <c r="I96" s="102"/>
      <c r="J96" s="60">
        <f>SUM(J95:J95)</f>
        <v>10102476.369999999</v>
      </c>
      <c r="K96" s="136"/>
      <c r="L96" s="60">
        <f>SUM(L95:L95)</f>
        <v>10102476.369999999</v>
      </c>
      <c r="M96" s="103"/>
      <c r="N96" s="109">
        <f>SUM(L96-H96)</f>
        <v>1344346.6999999993</v>
      </c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/>
      <c r="IH96" s="76"/>
      <c r="II96" s="76"/>
      <c r="IJ96" s="76"/>
      <c r="IK96" s="76"/>
      <c r="IL96" s="76"/>
      <c r="IM96" s="76"/>
      <c r="IN96" s="76"/>
      <c r="IO96" s="76"/>
      <c r="IP96" s="76"/>
      <c r="IQ96" s="76"/>
      <c r="IR96" s="76"/>
      <c r="IS96" s="76"/>
      <c r="IT96" s="76"/>
      <c r="IU96" s="76"/>
      <c r="IV96" s="76"/>
    </row>
    <row r="97" spans="1:256" s="14" customFormat="1" x14ac:dyDescent="0.25">
      <c r="A97" s="36"/>
      <c r="B97" s="36"/>
      <c r="C97" s="55"/>
      <c r="D97" s="82"/>
      <c r="E97" s="36"/>
      <c r="F97" s="22"/>
      <c r="G97" s="136"/>
      <c r="H97" s="22"/>
      <c r="I97" s="107"/>
      <c r="J97" s="22"/>
      <c r="K97" s="136"/>
      <c r="L97" s="22"/>
      <c r="M97" s="105"/>
      <c r="N97" s="109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  <c r="IG97" s="76"/>
      <c r="IH97" s="76"/>
      <c r="II97" s="76"/>
      <c r="IJ97" s="76"/>
      <c r="IK97" s="76"/>
      <c r="IL97" s="76"/>
      <c r="IM97" s="76"/>
      <c r="IN97" s="76"/>
      <c r="IO97" s="76"/>
      <c r="IP97" s="76"/>
      <c r="IQ97" s="76"/>
      <c r="IR97" s="76"/>
      <c r="IS97" s="76"/>
      <c r="IT97" s="76"/>
      <c r="IU97" s="76"/>
      <c r="IV97" s="76"/>
    </row>
    <row r="98" spans="1:256" s="112" customFormat="1" ht="13.8" thickBot="1" x14ac:dyDescent="0.3">
      <c r="A98" s="111" t="s">
        <v>71</v>
      </c>
      <c r="B98" s="118"/>
      <c r="C98" s="113"/>
      <c r="D98" s="114"/>
      <c r="F98" s="173">
        <v>106761776.87</v>
      </c>
      <c r="G98" s="176"/>
      <c r="H98" s="174">
        <v>106732920.58</v>
      </c>
      <c r="I98" s="175"/>
      <c r="J98" s="173">
        <v>109779567.06999999</v>
      </c>
      <c r="K98" s="176"/>
      <c r="L98" s="174">
        <v>109739429.73</v>
      </c>
      <c r="M98" s="177"/>
      <c r="N98" s="187">
        <f t="shared" ref="N98" si="21">SUM(L98-H98)</f>
        <v>3006509.150000006</v>
      </c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7"/>
      <c r="EV98" s="117"/>
      <c r="EW98" s="117"/>
      <c r="EX98" s="117"/>
      <c r="EY98" s="117"/>
      <c r="EZ98" s="117"/>
      <c r="FA98" s="117"/>
      <c r="FB98" s="117"/>
      <c r="FC98" s="117"/>
      <c r="FD98" s="117"/>
      <c r="FE98" s="117"/>
      <c r="FF98" s="117"/>
      <c r="FG98" s="117"/>
      <c r="FH98" s="117"/>
      <c r="FI98" s="117"/>
      <c r="FJ98" s="117"/>
      <c r="FK98" s="117"/>
      <c r="FL98" s="117"/>
      <c r="FM98" s="117"/>
      <c r="FN98" s="117"/>
      <c r="FO98" s="117"/>
      <c r="FP98" s="117"/>
      <c r="FQ98" s="117"/>
      <c r="FR98" s="117"/>
      <c r="FS98" s="117"/>
      <c r="FT98" s="117"/>
      <c r="FU98" s="117"/>
      <c r="FV98" s="117"/>
      <c r="FW98" s="117"/>
      <c r="FX98" s="117"/>
      <c r="FY98" s="117"/>
      <c r="FZ98" s="117"/>
      <c r="GA98" s="117"/>
      <c r="GB98" s="117"/>
      <c r="GC98" s="117"/>
      <c r="GD98" s="117"/>
      <c r="GE98" s="117"/>
      <c r="GF98" s="117"/>
      <c r="GG98" s="117"/>
      <c r="GH98" s="117"/>
      <c r="GI98" s="117"/>
      <c r="GJ98" s="117"/>
      <c r="GK98" s="117"/>
      <c r="GL98" s="117"/>
      <c r="GM98" s="117"/>
      <c r="GN98" s="117"/>
      <c r="GO98" s="117"/>
      <c r="GP98" s="117"/>
      <c r="GQ98" s="117"/>
      <c r="GR98" s="117"/>
      <c r="GS98" s="117"/>
      <c r="GT98" s="117"/>
      <c r="GU98" s="117"/>
      <c r="GV98" s="117"/>
      <c r="GW98" s="117"/>
      <c r="GX98" s="117"/>
      <c r="GY98" s="117"/>
      <c r="GZ98" s="117"/>
      <c r="HA98" s="117"/>
      <c r="HB98" s="117"/>
      <c r="HC98" s="117"/>
      <c r="HD98" s="117"/>
      <c r="HE98" s="117"/>
      <c r="HF98" s="117"/>
      <c r="HG98" s="117"/>
      <c r="HH98" s="117"/>
      <c r="HI98" s="117"/>
      <c r="HJ98" s="117"/>
      <c r="HK98" s="117"/>
      <c r="HL98" s="117"/>
      <c r="HM98" s="117"/>
      <c r="HN98" s="117"/>
      <c r="HO98" s="117"/>
      <c r="HP98" s="117"/>
      <c r="HQ98" s="117"/>
      <c r="HR98" s="117"/>
      <c r="HS98" s="117"/>
      <c r="HT98" s="117"/>
      <c r="HU98" s="117"/>
      <c r="HV98" s="117"/>
      <c r="HW98" s="117"/>
      <c r="HX98" s="117"/>
      <c r="HY98" s="117"/>
      <c r="HZ98" s="117"/>
      <c r="IA98" s="117"/>
      <c r="IB98" s="117"/>
      <c r="IC98" s="117"/>
      <c r="ID98" s="117"/>
      <c r="IE98" s="117"/>
      <c r="IF98" s="117"/>
      <c r="IG98" s="117"/>
      <c r="IH98" s="117"/>
      <c r="II98" s="117"/>
      <c r="IJ98" s="117"/>
      <c r="IK98" s="117"/>
      <c r="IL98" s="117"/>
      <c r="IM98" s="117"/>
      <c r="IN98" s="117"/>
      <c r="IO98" s="117"/>
      <c r="IP98" s="117"/>
      <c r="IQ98" s="117"/>
      <c r="IR98" s="117"/>
      <c r="IS98" s="117"/>
      <c r="IT98" s="117"/>
      <c r="IU98" s="117"/>
      <c r="IV98" s="117"/>
    </row>
    <row r="99" spans="1:256" ht="13.8" thickTop="1" x14ac:dyDescent="0.25">
      <c r="A99" s="81" t="s">
        <v>72</v>
      </c>
      <c r="B99" s="64" t="s">
        <v>164</v>
      </c>
      <c r="G99" s="62"/>
      <c r="K99" s="62"/>
      <c r="N99" s="22"/>
    </row>
    <row r="100" spans="1:256" x14ac:dyDescent="0.25">
      <c r="N100" s="22"/>
    </row>
    <row r="101" spans="1:256" x14ac:dyDescent="0.25">
      <c r="F101" s="115"/>
      <c r="G101" s="116"/>
      <c r="H101" s="115"/>
      <c r="N101" s="22"/>
    </row>
    <row r="102" spans="1:256" x14ac:dyDescent="0.25">
      <c r="N102" s="22"/>
    </row>
    <row r="103" spans="1:256" x14ac:dyDescent="0.25">
      <c r="N103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8" max="16383" man="1"/>
  </rowBreaks>
  <cellWatches>
    <cellWatch r="J98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M19" sqref="M19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5"/>
    </row>
    <row r="14" spans="2:5" ht="35.4" x14ac:dyDescent="0.6">
      <c r="B14" s="65"/>
      <c r="E14" s="66" t="s">
        <v>73</v>
      </c>
    </row>
    <row r="17" spans="5:5" ht="17.399999999999999" x14ac:dyDescent="0.3">
      <c r="E17" s="67" t="s">
        <v>74</v>
      </c>
    </row>
    <row r="20" spans="5:5" x14ac:dyDescent="0.25">
      <c r="E20" s="54" t="s">
        <v>75</v>
      </c>
    </row>
    <row r="21" spans="5:5" x14ac:dyDescent="0.25">
      <c r="E21" s="68">
        <v>43190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6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9" t="s">
        <v>76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3:14" ht="15" x14ac:dyDescent="0.25">
      <c r="C2" s="69" t="s">
        <v>77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3:14" ht="15" x14ac:dyDescent="0.25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3:14" ht="15" x14ac:dyDescent="0.25">
      <c r="C4" s="69" t="s">
        <v>92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3:14" ht="15" x14ac:dyDescent="0.25">
      <c r="C5" s="69" t="s">
        <v>78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3:14" ht="15" x14ac:dyDescent="0.25">
      <c r="C6" s="69" t="s">
        <v>79</v>
      </c>
      <c r="D6" s="69"/>
      <c r="E6" s="69"/>
      <c r="F6" s="69"/>
      <c r="G6" s="69"/>
      <c r="H6" s="69" t="s">
        <v>80</v>
      </c>
      <c r="I6" s="69"/>
      <c r="J6" s="69"/>
      <c r="K6" s="69"/>
      <c r="L6" s="69"/>
      <c r="M6" s="69"/>
      <c r="N6" s="69"/>
    </row>
    <row r="7" spans="3:14" ht="15" x14ac:dyDescent="0.25"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3:14" ht="15" x14ac:dyDescent="0.25">
      <c r="C8" s="69" t="s">
        <v>81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3:14" ht="16.5" customHeight="1" x14ac:dyDescent="0.25">
      <c r="C9" s="69" t="s">
        <v>82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3:14" ht="15" x14ac:dyDescent="0.25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3:14" ht="15" x14ac:dyDescent="0.25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3:14" ht="15" x14ac:dyDescent="0.25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3:14" ht="15" x14ac:dyDescent="0.25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3:14" ht="15" x14ac:dyDescent="0.25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3:14" ht="15" x14ac:dyDescent="0.25">
      <c r="C15" s="70"/>
      <c r="D15" s="70"/>
      <c r="E15" s="70"/>
      <c r="F15" s="70"/>
      <c r="G15" s="69"/>
      <c r="H15" s="69"/>
      <c r="I15" s="70"/>
      <c r="J15" s="70"/>
      <c r="K15" s="70"/>
      <c r="L15" s="70"/>
      <c r="M15" s="69"/>
      <c r="N15" s="69"/>
    </row>
    <row r="16" spans="3:14" ht="15" x14ac:dyDescent="0.25">
      <c r="C16" s="71" t="s">
        <v>86</v>
      </c>
      <c r="D16" s="69" t="s">
        <v>87</v>
      </c>
      <c r="E16" s="69"/>
      <c r="F16" s="69"/>
      <c r="G16" s="69"/>
      <c r="H16" s="69"/>
      <c r="I16" s="69" t="s">
        <v>185</v>
      </c>
      <c r="J16" s="69"/>
      <c r="K16" s="69"/>
      <c r="L16" s="69"/>
      <c r="M16" s="69"/>
      <c r="N16" s="69"/>
    </row>
    <row r="17" spans="3:14" ht="15" x14ac:dyDescent="0.25">
      <c r="C17" s="71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3:14" ht="15" x14ac:dyDescent="0.25">
      <c r="C18" s="7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3:14" ht="15" x14ac:dyDescent="0.25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3:14" ht="15" x14ac:dyDescent="0.25">
      <c r="C20" s="70"/>
      <c r="D20" s="70"/>
      <c r="E20" s="70"/>
      <c r="F20" s="70"/>
      <c r="G20" s="69"/>
      <c r="H20" s="69"/>
      <c r="I20" s="70"/>
      <c r="J20" s="70"/>
      <c r="K20" s="70"/>
      <c r="L20" s="70"/>
      <c r="M20" s="69"/>
      <c r="N20" s="69"/>
    </row>
    <row r="21" spans="3:14" ht="15" x14ac:dyDescent="0.25">
      <c r="C21" s="69" t="s">
        <v>83</v>
      </c>
      <c r="D21" s="69"/>
      <c r="E21" s="69"/>
      <c r="F21" s="69"/>
      <c r="G21" s="69"/>
      <c r="H21" s="69"/>
      <c r="I21" s="69" t="s">
        <v>168</v>
      </c>
      <c r="J21" s="69"/>
      <c r="K21" s="69"/>
      <c r="L21" s="69"/>
      <c r="M21" s="69"/>
      <c r="N21" s="69"/>
    </row>
    <row r="22" spans="3:14" ht="15" x14ac:dyDescent="0.25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</row>
    <row r="23" spans="3:14" ht="15" x14ac:dyDescent="0.2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3:14" ht="15" x14ac:dyDescent="0.25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spans="3:14" ht="15" x14ac:dyDescent="0.25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3:14" ht="15" x14ac:dyDescent="0.25">
      <c r="C26" s="70"/>
      <c r="D26" s="70"/>
      <c r="E26" s="70"/>
      <c r="F26" s="70"/>
      <c r="G26" s="69"/>
      <c r="H26" s="69"/>
      <c r="I26" s="70"/>
      <c r="J26" s="70"/>
      <c r="K26" s="70"/>
      <c r="L26" s="70"/>
      <c r="M26" s="69"/>
      <c r="N26" s="69"/>
    </row>
    <row r="27" spans="3:14" ht="15" x14ac:dyDescent="0.25">
      <c r="C27" s="69" t="s">
        <v>84</v>
      </c>
      <c r="D27" s="69"/>
      <c r="E27" s="69"/>
      <c r="F27" s="69"/>
      <c r="G27" s="69"/>
      <c r="H27" s="69"/>
      <c r="I27" s="69" t="s">
        <v>93</v>
      </c>
      <c r="J27" s="69"/>
      <c r="K27" s="69"/>
      <c r="L27" s="69"/>
      <c r="M27" s="69"/>
      <c r="N27" s="69"/>
    </row>
    <row r="28" spans="3:14" ht="15" x14ac:dyDescent="0.25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3:14" ht="15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3:14" ht="15" x14ac:dyDescent="0.25">
      <c r="C30" s="69" t="s">
        <v>94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3:14" ht="15" x14ac:dyDescent="0.25">
      <c r="C31" s="69" t="s">
        <v>95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3:14" ht="15" x14ac:dyDescent="0.25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2018-04-24T18:45:40Z</cp:lastPrinted>
  <dcterms:created xsi:type="dcterms:W3CDTF">2010-07-30T14:08:17Z</dcterms:created>
  <dcterms:modified xsi:type="dcterms:W3CDTF">2018-04-24T21:32:01Z</dcterms:modified>
</cp:coreProperties>
</file>