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Report!$A$1:$L$132</definedName>
  </definedNames>
  <calcPr calcId="145621"/>
</workbook>
</file>

<file path=xl/calcChain.xml><?xml version="1.0" encoding="utf-8"?>
<calcChain xmlns="http://schemas.openxmlformats.org/spreadsheetml/2006/main">
  <c r="L17" i="1" l="1"/>
  <c r="L10" i="1"/>
  <c r="E26" i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89" i="3"/>
  <c r="L65" i="3"/>
  <c r="L62" i="3"/>
  <c r="L59" i="3"/>
  <c r="L56" i="3"/>
  <c r="L53" i="3"/>
  <c r="L49" i="3"/>
  <c r="L45" i="3"/>
  <c r="L42" i="3"/>
  <c r="L39" i="3"/>
  <c r="L86" i="3"/>
  <c r="L83" i="3"/>
  <c r="L80" i="3"/>
  <c r="L74" i="3"/>
  <c r="J80" i="3"/>
  <c r="H80" i="3"/>
  <c r="F80" i="3"/>
  <c r="L29" i="3"/>
  <c r="H89" i="3"/>
  <c r="F89" i="3"/>
  <c r="G88" i="3"/>
  <c r="H86" i="3"/>
  <c r="F86" i="3"/>
  <c r="G85" i="3"/>
  <c r="H83" i="3"/>
  <c r="F83" i="3"/>
  <c r="G82" i="3"/>
  <c r="G78" i="3"/>
  <c r="G77" i="3"/>
  <c r="G76" i="3"/>
  <c r="H74" i="3"/>
  <c r="F74" i="3"/>
  <c r="G73" i="3"/>
  <c r="H65" i="3"/>
  <c r="F65" i="3"/>
  <c r="G64" i="3"/>
  <c r="H62" i="3"/>
  <c r="F62" i="3"/>
  <c r="G61" i="3"/>
  <c r="H59" i="3"/>
  <c r="F59" i="3"/>
  <c r="G58" i="3"/>
  <c r="H56" i="3"/>
  <c r="F56" i="3"/>
  <c r="G55" i="3"/>
  <c r="H53" i="3"/>
  <c r="F53" i="3"/>
  <c r="G52" i="3"/>
  <c r="H49" i="3"/>
  <c r="F49" i="3"/>
  <c r="G48" i="3"/>
  <c r="G47" i="3"/>
  <c r="H45" i="3"/>
  <c r="F45" i="3"/>
  <c r="G44" i="3"/>
  <c r="H42" i="3"/>
  <c r="F42" i="3"/>
  <c r="G41" i="3"/>
  <c r="H39" i="3"/>
  <c r="F39" i="3"/>
  <c r="G38" i="3"/>
  <c r="H29" i="3"/>
  <c r="F29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J114" i="2"/>
  <c r="I114" i="2"/>
  <c r="H114" i="2"/>
  <c r="L66" i="2" l="1"/>
  <c r="J40" i="2"/>
  <c r="L113" i="2"/>
  <c r="L115" i="2"/>
  <c r="L116" i="2"/>
  <c r="L112" i="2"/>
  <c r="L110" i="2"/>
  <c r="L109" i="2"/>
  <c r="L107" i="2"/>
  <c r="L100" i="2"/>
  <c r="L101" i="2"/>
  <c r="L102" i="2"/>
  <c r="L103" i="2"/>
  <c r="L99" i="2"/>
  <c r="L97" i="2"/>
  <c r="L96" i="2"/>
  <c r="L92" i="2"/>
  <c r="L93" i="2"/>
  <c r="L94" i="2"/>
  <c r="L91" i="2"/>
  <c r="L76" i="2"/>
  <c r="L78" i="2"/>
  <c r="L80" i="2"/>
  <c r="L81" i="2"/>
  <c r="L82" i="2"/>
  <c r="L83" i="2"/>
  <c r="L84" i="2"/>
  <c r="L86" i="2"/>
  <c r="L74" i="2"/>
  <c r="L52" i="2"/>
  <c r="L63" i="2"/>
  <c r="L54" i="2"/>
  <c r="L56" i="2"/>
  <c r="L57" i="2"/>
  <c r="L58" i="2"/>
  <c r="L59" i="2"/>
  <c r="L60" i="2"/>
  <c r="L62" i="2"/>
  <c r="L64" i="2"/>
  <c r="L65" i="2"/>
  <c r="L68" i="2"/>
  <c r="L70" i="2"/>
  <c r="L50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5" i="2"/>
  <c r="G114" i="2"/>
  <c r="I40" i="2"/>
  <c r="H40" i="2"/>
  <c r="G40" i="2"/>
  <c r="N114" i="2"/>
  <c r="N40" i="2"/>
  <c r="I26" i="1" l="1"/>
  <c r="H26" i="1"/>
  <c r="K27" i="3"/>
  <c r="J29" i="3"/>
  <c r="K26" i="3"/>
  <c r="K25" i="3"/>
  <c r="K14" i="3"/>
  <c r="K15" i="3"/>
  <c r="K16" i="3"/>
  <c r="K17" i="3"/>
  <c r="K18" i="3"/>
  <c r="K19" i="3"/>
  <c r="K20" i="3"/>
  <c r="K21" i="3"/>
  <c r="K22" i="3"/>
  <c r="K23" i="3"/>
  <c r="K10" i="3"/>
  <c r="M114" i="2"/>
  <c r="L114" i="2" s="1"/>
  <c r="M40" i="2"/>
  <c r="L40" i="2" s="1"/>
  <c r="K11" i="3" l="1"/>
  <c r="K12" i="3"/>
  <c r="K13" i="3"/>
  <c r="N91" i="3" l="1"/>
  <c r="L21" i="1" l="1"/>
  <c r="N80" i="3"/>
  <c r="J49" i="3"/>
  <c r="J53" i="3"/>
  <c r="G21" i="1" l="1"/>
  <c r="K76" i="3" l="1"/>
  <c r="K77" i="3"/>
  <c r="J39" i="3"/>
  <c r="L11" i="1" l="1"/>
  <c r="L12" i="1"/>
  <c r="L13" i="1"/>
  <c r="L14" i="1"/>
  <c r="L15" i="1"/>
  <c r="L16" i="1"/>
  <c r="L18" i="1"/>
  <c r="L19" i="1"/>
  <c r="L20" i="1"/>
  <c r="L22" i="1"/>
  <c r="L23" i="1"/>
  <c r="L24" i="1"/>
  <c r="K38" i="3"/>
  <c r="K41" i="3"/>
  <c r="K44" i="3"/>
  <c r="K47" i="3"/>
  <c r="K48" i="3"/>
  <c r="K52" i="3"/>
  <c r="K55" i="3"/>
  <c r="K58" i="3"/>
  <c r="K61" i="3"/>
  <c r="K64" i="3"/>
  <c r="K73" i="3"/>
  <c r="K82" i="3"/>
  <c r="K85" i="3"/>
  <c r="K88" i="3"/>
  <c r="K8" i="3"/>
  <c r="K9" i="3"/>
  <c r="K7" i="3"/>
  <c r="J56" i="3"/>
  <c r="N29" i="3" l="1"/>
  <c r="B23" i="2"/>
  <c r="B25" i="2" s="1"/>
  <c r="H28" i="1" l="1"/>
  <c r="J45" i="3" l="1"/>
  <c r="J42" i="3"/>
  <c r="J59" i="3"/>
  <c r="N49" i="3" l="1"/>
  <c r="N39" i="3"/>
  <c r="N45" i="3"/>
  <c r="N42" i="3"/>
  <c r="I28" i="1" l="1"/>
  <c r="K91" i="2" l="1"/>
  <c r="J26" i="1" l="1"/>
  <c r="J28" i="1" l="1"/>
  <c r="N56" i="3"/>
  <c r="N59" i="3"/>
  <c r="G23" i="1"/>
  <c r="G22" i="1"/>
  <c r="G20" i="1"/>
  <c r="G18" i="1"/>
  <c r="G17" i="1"/>
  <c r="G15" i="1"/>
  <c r="G14" i="1"/>
  <c r="G10" i="1"/>
  <c r="K26" i="1"/>
  <c r="L26" i="1" s="1"/>
  <c r="J83" i="3"/>
  <c r="J65" i="3"/>
  <c r="J74" i="3"/>
  <c r="J86" i="3"/>
  <c r="J89" i="3"/>
  <c r="N65" i="3"/>
  <c r="N74" i="3"/>
  <c r="N89" i="3"/>
  <c r="J62" i="3"/>
  <c r="G11" i="1"/>
  <c r="G13" i="1"/>
  <c r="G16" i="1"/>
  <c r="G19" i="1"/>
  <c r="G24" i="1"/>
  <c r="K28" i="1" l="1"/>
  <c r="L28" i="1" s="1"/>
  <c r="N62" i="3"/>
  <c r="N86" i="3"/>
  <c r="N83" i="3"/>
  <c r="N53" i="3"/>
  <c r="G26" i="1"/>
</calcChain>
</file>

<file path=xl/sharedStrings.xml><?xml version="1.0" encoding="utf-8"?>
<sst xmlns="http://schemas.openxmlformats.org/spreadsheetml/2006/main" count="494" uniqueCount="219">
  <si>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</si>
  <si>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</si>
  <si>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</si>
  <si>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</si>
  <si>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</si>
  <si>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</si>
  <si>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</si>
  <si>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</si>
  <si>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</si>
  <si>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</si>
  <si>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</si>
  <si>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</si>
  <si>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</si>
  <si>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</si>
  <si>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</si>
  <si>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</si>
  <si>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</si>
  <si>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</si>
  <si>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</si>
  <si>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</si>
  <si>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</si>
  <si>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</si>
  <si>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</si>
  <si>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</si>
  <si>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</si>
  <si>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</si>
  <si>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</si>
  <si>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</si>
  <si>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</si>
  <si>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</si>
  <si>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</si>
  <si>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</si>
  <si>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</si>
  <si>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</si>
  <si>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</si>
  <si>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</si>
  <si>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</si>
  <si>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</si>
  <si>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</si>
  <si>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</si>
  <si>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</si>
  <si>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</si>
  <si>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</si>
  <si>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</si>
  <si>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</si>
  <si>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</si>
  <si>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</si>
  <si>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</si>
  <si>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</si>
  <si>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</si>
  <si>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</si>
  <si>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</si>
  <si>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</si>
  <si>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</si>
  <si>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</si>
  <si>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</si>
  <si>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</si>
  <si>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</si>
  <si>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</si>
  <si>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</si>
  <si>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</si>
  <si>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</si>
  <si>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</si>
  <si>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</si>
  <si>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</si>
  <si>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</si>
  <si>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</si>
  <si>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</si>
  <si>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</si>
  <si>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</si>
  <si>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</si>
  <si>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</si>
  <si>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</si>
  <si>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</si>
  <si>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</si>
  <si>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</si>
  <si>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</si>
  <si>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</si>
  <si>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</si>
  <si>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</si>
  <si>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</si>
  <si>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</si>
  <si>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</si>
  <si>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</si>
  <si>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</si>
  <si>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</si>
  <si>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</si>
  <si>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</si>
  <si>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</si>
  <si>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</si>
  <si>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</si>
  <si>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</si>
  <si>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</si>
  <si>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</si>
  <si>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</si>
  <si>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</si>
  <si>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</si>
  <si>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</si>
  <si>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</si>
  <si>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</si>
  <si>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</si>
  <si>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</si>
  <si>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</si>
  <si>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</si>
  <si>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</si>
  <si>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</si>
  <si>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</si>
  <si>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</si>
  <si>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</si>
  <si>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</si>
  <si>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</si>
  <si>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</si>
  <si>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</si>
  <si>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</si>
  <si>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</si>
  <si>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</si>
  <si>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</si>
  <si>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</si>
  <si>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</si>
  <si>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</si>
  <si>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</si>
  <si>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</si>
  <si>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</si>
  <si>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</si>
  <si>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</si>
  <si>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</si>
  <si>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</si>
  <si>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</si>
  <si>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</si>
  <si>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</si>
  <si>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</si>
  <si>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</si>
  <si>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</si>
  <si>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</si>
  <si>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</si>
  <si>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</si>
  <si>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</si>
  <si>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</si>
  <si>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</si>
  <si>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</si>
  <si>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</si>
  <si>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</si>
  <si>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</si>
  <si>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</si>
  <si>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</si>
  <si>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</si>
  <si>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</si>
  <si>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</si>
  <si>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</si>
  <si>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TexasTerm                 </t>
  </si>
  <si>
    <t xml:space="preserve">TexasTerm                </t>
  </si>
  <si>
    <t>TexPool Prime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</si>
  <si>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</si>
  <si>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</si>
  <si>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</si>
  <si>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</si>
  <si>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</si>
  <si>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</si>
  <si>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</si>
  <si>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</si>
  <si>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</si>
  <si>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</si>
  <si>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</si>
  <si>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</si>
  <si>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</si>
  <si>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</si>
  <si>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</si>
  <si>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</si>
  <si>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</si>
  <si>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</si>
  <si>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</si>
  <si>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</si>
  <si>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</si>
  <si>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</si>
  <si>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</si>
  <si>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Texas Term Daily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</si>
  <si>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</si>
  <si>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</si>
  <si>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</si>
  <si>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</si>
  <si>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</si>
  <si>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</si>
  <si>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</si>
  <si>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</si>
  <si>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</si>
  <si>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</si>
  <si>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</si>
  <si>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</si>
  <si>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1st  Qtr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</si>
  <si>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</si>
  <si>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</si>
  <si>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</si>
  <si>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</si>
  <si>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</si>
  <si>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</si>
  <si>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</si>
  <si>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</si>
  <si>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</si>
  <si>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2nd  Qtr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</si>
  <si>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</si>
  <si>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</si>
  <si>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</si>
  <si>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</si>
  <si>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</si>
  <si>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</si>
  <si>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</si>
  <si>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</si>
  <si>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</si>
  <si>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</si>
  <si>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</si>
  <si>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</si>
  <si>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</si>
  <si>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</si>
  <si>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Texas Daily</t>
  </si>
  <si>
    <t>WF MSD Warren</t>
  </si>
  <si>
    <t>WF Wells Fargo BK</t>
  </si>
  <si>
    <t>3rd Qtr</t>
  </si>
  <si>
    <t>CF Discover BK</t>
  </si>
  <si>
    <t>10/26/02018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</si>
</sst>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4" fillId="0" borderId="9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/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2" borderId="0" xfId="1" applyFill="1"/>
    <xf numFmtId="164" fontId="14" fillId="4" borderId="0" xfId="1" applyFill="1" applyBorder="1" applyAlignment="1" applyProtection="1"/>
    <xf numFmtId="164" fontId="14" fillId="0" borderId="9" xfId="1" applyFill="1" applyBorder="1" applyAlignment="1" applyProtection="1"/>
    <xf numFmtId="164" fontId="14" fillId="0" borderId="8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9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14" fillId="8" borderId="9" xfId="1" applyFill="1" applyBorder="1" applyAlignment="1" applyProtection="1"/>
    <xf numFmtId="164" fontId="14" fillId="8" borderId="8" xfId="1" applyFill="1" applyBorder="1" applyAlignment="1" applyProtection="1"/>
    <xf numFmtId="164" fontId="0" fillId="0" borderId="8" xfId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64" fontId="14" fillId="8" borderId="8" xfId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4" fillId="8" borderId="1" xfId="1" applyFill="1" applyBorder="1" applyAlignment="1" applyProtection="1">
      <alignment horizontal="center"/>
    </xf>
    <xf numFmtId="14" fontId="3" fillId="0" borderId="0" xfId="0" applyNumberFormat="1" applyFont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06304"/>
        <c:axId val="89107840"/>
      </c:barChart>
      <c:catAx>
        <c:axId val="891063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07840"/>
        <c:crosses val="autoZero"/>
        <c:auto val="1"/>
        <c:lblAlgn val="ctr"/>
        <c:lblOffset val="100"/>
        <c:tickMarkSkip val="1"/>
        <c:noMultiLvlLbl val="0"/>
      </c:catAx>
      <c:valAx>
        <c:axId val="8910784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06304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74562726.469999999</c:v>
                </c:pt>
                <c:pt idx="1">
                  <c:v>2466123.9500000002</c:v>
                </c:pt>
                <c:pt idx="2">
                  <c:v>6172939.5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86092837.069999993</c:v>
                </c:pt>
                <c:pt idx="1">
                  <c:v>2468206.66</c:v>
                </c:pt>
                <c:pt idx="2">
                  <c:v>6178386</c:v>
                </c:pt>
                <c:pt idx="3">
                  <c:v>15000000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74562726.469999999</c:v>
                </c:pt>
                <c:pt idx="1">
                  <c:v>2466123.9500000002</c:v>
                </c:pt>
                <c:pt idx="2">
                  <c:v>6172939.5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74562726.469999999</c:v>
                </c:pt>
                <c:pt idx="1">
                  <c:v>2466123.9500000002</c:v>
                </c:pt>
                <c:pt idx="2">
                  <c:v>6172939.5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J7" sqref="J7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24" customFormat="1" ht="19.2" x14ac:dyDescent="0.35">
      <c r="B5" s="125"/>
      <c r="C5" s="125"/>
      <c r="D5" s="128" t="s">
        <v>106</v>
      </c>
      <c r="E5" s="125"/>
      <c r="F5" s="125"/>
      <c r="G5" s="126"/>
      <c r="H5" s="125"/>
      <c r="I5" s="125"/>
      <c r="J5" s="127" t="s">
        <v>106</v>
      </c>
      <c r="K5" s="125"/>
      <c r="L5" s="125"/>
    </row>
    <row r="6" spans="1:12" s="11" customFormat="1" x14ac:dyDescent="0.25">
      <c r="B6" s="3"/>
      <c r="C6" s="3"/>
      <c r="D6" s="12">
        <v>43160</v>
      </c>
      <c r="E6" s="3"/>
      <c r="F6" s="3"/>
      <c r="G6" s="10"/>
      <c r="H6" s="3"/>
      <c r="I6" s="3"/>
      <c r="J6" s="12">
        <v>43252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20" t="s">
        <v>156</v>
      </c>
      <c r="C8" s="13" t="s">
        <v>1</v>
      </c>
      <c r="D8" s="13" t="s">
        <v>2</v>
      </c>
      <c r="E8" s="3"/>
      <c r="F8" s="3"/>
      <c r="G8" s="10"/>
      <c r="H8" s="120" t="s">
        <v>157</v>
      </c>
      <c r="I8" s="13" t="s">
        <v>1</v>
      </c>
      <c r="J8" s="13" t="s">
        <v>2</v>
      </c>
    </row>
    <row r="9" spans="1:12" s="16" customFormat="1" x14ac:dyDescent="0.25">
      <c r="A9" s="14"/>
      <c r="B9" s="122" t="s">
        <v>107</v>
      </c>
      <c r="C9" s="15" t="s">
        <v>3</v>
      </c>
      <c r="D9" s="15" t="s">
        <v>104</v>
      </c>
      <c r="E9" s="15" t="s">
        <v>4</v>
      </c>
      <c r="F9" s="15" t="s">
        <v>5</v>
      </c>
      <c r="G9" s="10"/>
      <c r="H9" s="122" t="s">
        <v>158</v>
      </c>
      <c r="I9" s="15" t="s">
        <v>3</v>
      </c>
      <c r="J9" s="15" t="s">
        <v>104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9">
        <v>31186314.329999998</v>
      </c>
      <c r="C10" s="132">
        <v>2468206.66</v>
      </c>
      <c r="D10" s="18">
        <v>6178386</v>
      </c>
      <c r="E10" s="18">
        <v>2000000</v>
      </c>
      <c r="F10" s="18">
        <f>SUM(B10:E10)</f>
        <v>41832906.989999995</v>
      </c>
      <c r="G10" s="19">
        <f>SUM(C10:F10)</f>
        <v>52479499.649999991</v>
      </c>
      <c r="H10" s="119">
        <v>23549021.989999998</v>
      </c>
      <c r="I10" s="132">
        <v>2466123.9500000002</v>
      </c>
      <c r="J10" s="18">
        <v>6172939.5</v>
      </c>
      <c r="K10" s="18">
        <v>2000000</v>
      </c>
      <c r="L10" s="18">
        <f>SUM(H10:K10)</f>
        <v>34188085.439999998</v>
      </c>
    </row>
    <row r="11" spans="1:12" s="17" customFormat="1" x14ac:dyDescent="0.25">
      <c r="A11" s="17" t="s">
        <v>7</v>
      </c>
      <c r="B11" s="18">
        <v>1524899.31</v>
      </c>
      <c r="D11" s="18"/>
      <c r="E11" s="18"/>
      <c r="F11" s="18">
        <f t="shared" ref="F11:F20" si="0">SUM(B11:E11)</f>
        <v>1524899.31</v>
      </c>
      <c r="G11" s="19">
        <f>SUM(C11:F11)</f>
        <v>1524899.31</v>
      </c>
      <c r="H11" s="18">
        <v>1530609.12</v>
      </c>
      <c r="J11" s="18"/>
      <c r="K11" s="18"/>
      <c r="L11" s="18">
        <f t="shared" ref="L11:L24" si="1">SUM(H11:K11)</f>
        <v>1530609.12</v>
      </c>
    </row>
    <row r="12" spans="1:12" s="17" customFormat="1" x14ac:dyDescent="0.25">
      <c r="A12" s="17" t="s">
        <v>91</v>
      </c>
      <c r="B12" s="18">
        <v>2891.81</v>
      </c>
      <c r="D12" s="18"/>
      <c r="E12" s="18"/>
      <c r="F12" s="18">
        <f t="shared" si="0"/>
        <v>2891.81</v>
      </c>
      <c r="G12" s="19"/>
      <c r="H12" s="18">
        <v>2902.64</v>
      </c>
      <c r="J12" s="18"/>
      <c r="K12" s="18"/>
      <c r="L12" s="18">
        <f t="shared" si="1"/>
        <v>2902.64</v>
      </c>
    </row>
    <row r="13" spans="1:12" s="17" customFormat="1" x14ac:dyDescent="0.25">
      <c r="A13" s="17" t="s">
        <v>8</v>
      </c>
      <c r="B13" s="18">
        <v>12799.33</v>
      </c>
      <c r="D13" s="18"/>
      <c r="E13" s="18"/>
      <c r="F13" s="18">
        <f t="shared" si="0"/>
        <v>12799.33</v>
      </c>
      <c r="G13" s="19">
        <f t="shared" ref="G13:G22" si="2">SUM(C13:F13)</f>
        <v>12799.33</v>
      </c>
      <c r="H13" s="18">
        <v>12847.26</v>
      </c>
      <c r="J13" s="18"/>
      <c r="K13" s="18"/>
      <c r="L13" s="18">
        <f t="shared" si="1"/>
        <v>12847.26</v>
      </c>
    </row>
    <row r="14" spans="1:12" s="17" customFormat="1" x14ac:dyDescent="0.25">
      <c r="A14" s="17" t="s">
        <v>9</v>
      </c>
      <c r="B14" s="20">
        <v>421311.16</v>
      </c>
      <c r="D14" s="20"/>
      <c r="E14" s="18">
        <v>2000000</v>
      </c>
      <c r="F14" s="18">
        <f t="shared" si="0"/>
        <v>2421311.16</v>
      </c>
      <c r="G14" s="19">
        <f t="shared" si="2"/>
        <v>4421311.16</v>
      </c>
      <c r="H14" s="20">
        <v>514116.72</v>
      </c>
      <c r="J14" s="20"/>
      <c r="K14" s="18">
        <v>2000000</v>
      </c>
      <c r="L14" s="18">
        <f t="shared" si="1"/>
        <v>2514116.7199999997</v>
      </c>
    </row>
    <row r="15" spans="1:12" s="17" customFormat="1" x14ac:dyDescent="0.25">
      <c r="A15" s="17" t="s">
        <v>10</v>
      </c>
      <c r="B15" s="18">
        <v>532998.80000000005</v>
      </c>
      <c r="D15" s="18"/>
      <c r="E15" s="18">
        <v>1000000</v>
      </c>
      <c r="F15" s="18">
        <f t="shared" si="0"/>
        <v>1532998.8</v>
      </c>
      <c r="G15" s="19">
        <f t="shared" si="2"/>
        <v>2532998.7999999998</v>
      </c>
      <c r="H15" s="18">
        <v>606544.12</v>
      </c>
      <c r="J15" s="18"/>
      <c r="K15" s="18">
        <v>1000000</v>
      </c>
      <c r="L15" s="18">
        <f t="shared" si="1"/>
        <v>1606544.12</v>
      </c>
    </row>
    <row r="16" spans="1:12" s="17" customFormat="1" x14ac:dyDescent="0.25">
      <c r="A16" s="17" t="s">
        <v>11</v>
      </c>
      <c r="B16" s="18">
        <v>1821171.67</v>
      </c>
      <c r="D16" s="18"/>
      <c r="E16" s="18"/>
      <c r="F16" s="18">
        <f t="shared" si="0"/>
        <v>1821171.67</v>
      </c>
      <c r="G16" s="19">
        <f t="shared" si="2"/>
        <v>1821171.67</v>
      </c>
      <c r="H16" s="18">
        <v>2826998.94</v>
      </c>
      <c r="J16" s="18"/>
      <c r="K16" s="18"/>
      <c r="L16" s="18">
        <f t="shared" si="1"/>
        <v>2826998.94</v>
      </c>
    </row>
    <row r="17" spans="1:12" s="17" customFormat="1" x14ac:dyDescent="0.25">
      <c r="A17" s="17" t="s">
        <v>12</v>
      </c>
      <c r="B17" s="21">
        <v>74310.39</v>
      </c>
      <c r="D17" s="21"/>
      <c r="E17" s="18"/>
      <c r="F17" s="18">
        <f t="shared" si="0"/>
        <v>74310.39</v>
      </c>
      <c r="G17" s="19">
        <f t="shared" si="2"/>
        <v>74310.39</v>
      </c>
      <c r="H17" s="21">
        <v>71636.83</v>
      </c>
      <c r="J17" s="21"/>
      <c r="K17" s="18"/>
      <c r="L17" s="18">
        <f>SUM(H17:K17)</f>
        <v>71636.83</v>
      </c>
    </row>
    <row r="18" spans="1:12" s="17" customFormat="1" x14ac:dyDescent="0.25">
      <c r="A18" s="17" t="s">
        <v>13</v>
      </c>
      <c r="B18" s="21">
        <v>405137.07</v>
      </c>
      <c r="D18" s="21"/>
      <c r="E18" s="18"/>
      <c r="F18" s="18">
        <f t="shared" si="0"/>
        <v>405137.07</v>
      </c>
      <c r="G18" s="19">
        <f t="shared" si="2"/>
        <v>405137.07</v>
      </c>
      <c r="H18" s="21">
        <v>402551.46</v>
      </c>
      <c r="J18" s="21"/>
      <c r="K18" s="18"/>
      <c r="L18" s="18">
        <f t="shared" si="1"/>
        <v>402551.46</v>
      </c>
    </row>
    <row r="19" spans="1:12" s="17" customFormat="1" x14ac:dyDescent="0.25">
      <c r="A19" s="17" t="s">
        <v>14</v>
      </c>
      <c r="B19" s="18">
        <v>211503.61</v>
      </c>
      <c r="D19" s="18"/>
      <c r="E19" s="18"/>
      <c r="F19" s="18">
        <f t="shared" si="0"/>
        <v>211503.61</v>
      </c>
      <c r="G19" s="19">
        <f t="shared" si="2"/>
        <v>211503.61</v>
      </c>
      <c r="H19" s="18">
        <v>187154.66</v>
      </c>
      <c r="J19" s="18"/>
      <c r="K19" s="18"/>
      <c r="L19" s="18">
        <f t="shared" si="1"/>
        <v>187154.66</v>
      </c>
    </row>
    <row r="20" spans="1:12" s="17" customFormat="1" x14ac:dyDescent="0.25">
      <c r="A20" s="17" t="s">
        <v>15</v>
      </c>
      <c r="B20" s="18">
        <v>246723.03</v>
      </c>
      <c r="D20" s="18"/>
      <c r="E20" s="18"/>
      <c r="F20" s="18">
        <f t="shared" si="0"/>
        <v>246723.03</v>
      </c>
      <c r="G20" s="19">
        <f t="shared" si="2"/>
        <v>246723.03</v>
      </c>
      <c r="H20" s="18">
        <v>249467.16</v>
      </c>
      <c r="J20" s="18"/>
      <c r="K20" s="18"/>
      <c r="L20" s="18">
        <f t="shared" si="1"/>
        <v>249467.16</v>
      </c>
    </row>
    <row r="21" spans="1:12" s="17" customFormat="1" x14ac:dyDescent="0.25">
      <c r="A21" s="17" t="s">
        <v>169</v>
      </c>
      <c r="B21" s="18">
        <v>37715189.990000002</v>
      </c>
      <c r="D21" s="18"/>
      <c r="E21" s="18">
        <v>10000000</v>
      </c>
      <c r="F21" s="18">
        <f>SUM(B21:E21)</f>
        <v>47715189.990000002</v>
      </c>
      <c r="G21" s="19">
        <f t="shared" si="2"/>
        <v>57715189.990000002</v>
      </c>
      <c r="H21" s="18">
        <v>32096318.68</v>
      </c>
      <c r="J21" s="18"/>
      <c r="K21" s="18">
        <v>10000000</v>
      </c>
      <c r="L21" s="18">
        <f>SUM(H21:K21)</f>
        <v>42096318.68</v>
      </c>
    </row>
    <row r="22" spans="1:12" s="17" customFormat="1" x14ac:dyDescent="0.25">
      <c r="A22" s="17" t="s">
        <v>110</v>
      </c>
      <c r="B22" s="132">
        <v>916674.99</v>
      </c>
      <c r="D22" s="18"/>
      <c r="E22" s="18"/>
      <c r="F22" s="18">
        <f t="shared" ref="F22:F24" si="3">SUM(B22:E22)</f>
        <v>916674.99</v>
      </c>
      <c r="G22" s="19">
        <f t="shared" si="2"/>
        <v>916674.99</v>
      </c>
      <c r="H22" s="132">
        <v>926083.91</v>
      </c>
      <c r="J22" s="18"/>
      <c r="K22" s="18"/>
      <c r="L22" s="18">
        <f t="shared" si="1"/>
        <v>926083.91</v>
      </c>
    </row>
    <row r="23" spans="1:12" s="17" customFormat="1" x14ac:dyDescent="0.25">
      <c r="A23" s="17" t="s">
        <v>16</v>
      </c>
      <c r="B23" s="18">
        <v>918435.21</v>
      </c>
      <c r="D23" s="18"/>
      <c r="E23" s="18"/>
      <c r="F23" s="18">
        <f t="shared" si="3"/>
        <v>918435.21</v>
      </c>
      <c r="G23" s="19">
        <f>SUM(C23:F23)</f>
        <v>918435.21</v>
      </c>
      <c r="H23" s="18">
        <v>1139619.4099999999</v>
      </c>
      <c r="J23" s="18"/>
      <c r="K23" s="18"/>
      <c r="L23" s="18">
        <f t="shared" si="1"/>
        <v>1139619.4099999999</v>
      </c>
    </row>
    <row r="24" spans="1:12" s="17" customFormat="1" x14ac:dyDescent="0.25">
      <c r="A24" s="17" t="s">
        <v>17</v>
      </c>
      <c r="B24" s="18">
        <v>10102476.369999999</v>
      </c>
      <c r="D24" s="18"/>
      <c r="E24" s="18"/>
      <c r="F24" s="18">
        <f t="shared" si="3"/>
        <v>10102476.369999999</v>
      </c>
      <c r="G24" s="19">
        <f>SUM(C24:F24)</f>
        <v>10102476.369999999</v>
      </c>
      <c r="H24" s="18">
        <v>10446853.57</v>
      </c>
      <c r="J24" s="18"/>
      <c r="K24" s="18"/>
      <c r="L24" s="18">
        <f t="shared" si="1"/>
        <v>10446853.57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86092837.069999993</v>
      </c>
      <c r="C26" s="133">
        <f>SUM(C10:C25)</f>
        <v>2468206.66</v>
      </c>
      <c r="D26" s="18">
        <f>SUM(D10:D24)</f>
        <v>6178386</v>
      </c>
      <c r="E26" s="18">
        <f t="shared" ref="E26" si="4">SUM(E10:E25)</f>
        <v>15000000</v>
      </c>
      <c r="F26" s="18">
        <f>SUM(B26:E26)</f>
        <v>109739429.72999999</v>
      </c>
      <c r="G26" s="19">
        <f t="shared" ref="G26:K26" si="5">SUM(G10:G25)</f>
        <v>133383130.57999998</v>
      </c>
      <c r="H26" s="18">
        <f>SUM(H10:H25)</f>
        <v>74562726.469999999</v>
      </c>
      <c r="I26" s="133">
        <f>SUM(I10:I25)</f>
        <v>2466123.9500000002</v>
      </c>
      <c r="J26" s="18">
        <f>SUM(J10:J24)</f>
        <v>6172939.5</v>
      </c>
      <c r="K26" s="18">
        <f t="shared" si="5"/>
        <v>15000000</v>
      </c>
      <c r="L26" s="18">
        <f>SUM(H26:K26)</f>
        <v>98201789.920000002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-11530110.599999994</v>
      </c>
      <c r="I28" s="3">
        <f>SUM(I26-C26)</f>
        <v>-2082.7099999999627</v>
      </c>
      <c r="J28" s="3">
        <f>SUM(J26-D26)</f>
        <v>-5446.5</v>
      </c>
      <c r="K28" s="3">
        <f>SUM(K26-E26)</f>
        <v>0</v>
      </c>
      <c r="L28" s="3">
        <f>SUM(H28:K28)</f>
        <v>-11537639.809999995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105</v>
      </c>
    </row>
    <row r="34" spans="2:12" x14ac:dyDescent="0.25">
      <c r="B34" s="3"/>
      <c r="C34" s="3"/>
      <c r="D34" s="3"/>
      <c r="E34" s="3" t="s">
        <v>195</v>
      </c>
      <c r="F34" s="3"/>
      <c r="G34" s="25"/>
      <c r="K34" s="3" t="s">
        <v>196</v>
      </c>
    </row>
    <row r="35" spans="2:12" x14ac:dyDescent="0.25">
      <c r="B35" s="3"/>
      <c r="C35" s="3"/>
      <c r="D35" s="3"/>
      <c r="E35" s="3" t="s">
        <v>101</v>
      </c>
      <c r="F35" s="3"/>
      <c r="G35" s="25"/>
      <c r="K35" s="3" t="s">
        <v>98</v>
      </c>
    </row>
    <row r="36" spans="2:12" x14ac:dyDescent="0.25">
      <c r="B36" s="3"/>
      <c r="C36" s="3"/>
      <c r="D36" s="3"/>
      <c r="E36" s="3" t="s">
        <v>102</v>
      </c>
      <c r="F36" s="3"/>
      <c r="G36" s="25"/>
      <c r="K36" s="3" t="s">
        <v>99</v>
      </c>
    </row>
    <row r="37" spans="2:12" x14ac:dyDescent="0.25">
      <c r="B37" s="3"/>
      <c r="C37" s="3"/>
      <c r="D37" s="3"/>
      <c r="E37" s="3" t="s">
        <v>103</v>
      </c>
      <c r="F37" s="3"/>
      <c r="G37" s="25"/>
      <c r="K37" s="3" t="s">
        <v>100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1"/>
  <sheetViews>
    <sheetView showGridLines="0" topLeftCell="C1" zoomScale="130" zoomScaleNormal="130" workbookViewId="0">
      <selection activeCell="D82" sqref="D82"/>
    </sheetView>
  </sheetViews>
  <sheetFormatPr defaultRowHeight="13.2" x14ac:dyDescent="0.25"/>
  <cols>
    <col min="1" max="1" width="17.88671875" style="26" customWidth="1"/>
    <col min="2" max="2" width="7.5546875" style="138" bestFit="1" customWidth="1"/>
    <col min="3" max="3" width="20.109375" style="151" customWidth="1"/>
    <col min="4" max="4" width="5.21875" style="166" customWidth="1"/>
    <col min="5" max="5" width="11.109375" style="26" customWidth="1"/>
    <col min="6" max="6" width="13" style="27" customWidth="1"/>
    <col min="7" max="7" width="22.6640625" style="193" customWidth="1"/>
    <col min="8" max="8" width="15.44140625" style="203" customWidth="1"/>
    <col min="9" max="9" width="15.109375" style="196" bestFit="1" customWidth="1"/>
    <col min="10" max="10" width="12.44140625" style="193" bestFit="1" customWidth="1"/>
    <col min="11" max="11" width="0" style="3" hidden="1" customWidth="1"/>
    <col min="12" max="12" width="15.109375" style="208" bestFit="1" customWidth="1"/>
    <col min="13" max="14" width="12.44140625" style="193" bestFit="1" customWidth="1"/>
  </cols>
  <sheetData>
    <row r="2" spans="1:14" s="35" customFormat="1" x14ac:dyDescent="0.25">
      <c r="B2" s="146"/>
      <c r="C2" s="147"/>
      <c r="D2" s="162"/>
      <c r="F2" s="30"/>
      <c r="G2" s="193"/>
      <c r="H2" s="203"/>
      <c r="I2" s="196"/>
      <c r="J2" s="218" t="s">
        <v>216</v>
      </c>
      <c r="K2" s="145"/>
      <c r="L2" s="208"/>
      <c r="M2" s="193" t="s">
        <v>188</v>
      </c>
      <c r="N2" s="218" t="s">
        <v>198</v>
      </c>
    </row>
    <row r="3" spans="1:14" x14ac:dyDescent="0.25">
      <c r="A3" s="29" t="s">
        <v>19</v>
      </c>
      <c r="C3" s="148" t="s">
        <v>20</v>
      </c>
      <c r="D3" s="162" t="s">
        <v>153</v>
      </c>
      <c r="E3" s="29" t="s">
        <v>21</v>
      </c>
      <c r="F3" s="30" t="s">
        <v>22</v>
      </c>
      <c r="G3" s="191" t="s">
        <v>23</v>
      </c>
      <c r="H3" s="203" t="s">
        <v>24</v>
      </c>
      <c r="I3" s="196" t="s">
        <v>25</v>
      </c>
      <c r="J3" s="193" t="s">
        <v>26</v>
      </c>
      <c r="K3" s="28" t="s">
        <v>27</v>
      </c>
      <c r="L3" s="208" t="s">
        <v>85</v>
      </c>
      <c r="M3" s="193" t="s">
        <v>26</v>
      </c>
      <c r="N3" s="193" t="s">
        <v>26</v>
      </c>
    </row>
    <row r="4" spans="1:14" s="16" customFormat="1" x14ac:dyDescent="0.25">
      <c r="A4" s="31"/>
      <c r="B4" s="139"/>
      <c r="C4" s="149" t="s">
        <v>28</v>
      </c>
      <c r="D4" s="163" t="s">
        <v>154</v>
      </c>
      <c r="E4" s="32" t="s">
        <v>29</v>
      </c>
      <c r="F4" s="33" t="s">
        <v>30</v>
      </c>
      <c r="G4" s="192" t="s">
        <v>31</v>
      </c>
      <c r="H4" s="206"/>
      <c r="I4" s="214"/>
      <c r="J4" s="201" t="s">
        <v>34</v>
      </c>
      <c r="K4" s="34" t="s">
        <v>35</v>
      </c>
      <c r="L4" s="209" t="s">
        <v>34</v>
      </c>
      <c r="M4" s="201" t="s">
        <v>34</v>
      </c>
      <c r="N4" s="201" t="s">
        <v>34</v>
      </c>
    </row>
    <row r="5" spans="1:14" ht="12" customHeight="1" x14ac:dyDescent="0.25">
      <c r="A5" s="35" t="s">
        <v>36</v>
      </c>
      <c r="C5" s="150" t="s">
        <v>172</v>
      </c>
      <c r="D5" s="167">
        <v>1.5</v>
      </c>
      <c r="F5" s="77">
        <v>43281</v>
      </c>
      <c r="G5" s="191">
        <v>3548221.99</v>
      </c>
      <c r="H5" s="191">
        <v>3548221.99</v>
      </c>
      <c r="I5" s="191">
        <v>3548221.99</v>
      </c>
      <c r="J5" s="202">
        <v>53249.25</v>
      </c>
      <c r="L5" s="210">
        <f>SUM(J5+M5+N5)</f>
        <v>162268.4</v>
      </c>
      <c r="M5" s="203">
        <v>27514.78</v>
      </c>
      <c r="N5" s="202">
        <v>81504.37</v>
      </c>
    </row>
    <row r="6" spans="1:14" ht="12" customHeight="1" x14ac:dyDescent="0.25">
      <c r="A6" s="35"/>
      <c r="C6" s="150" t="s">
        <v>135</v>
      </c>
      <c r="D6" s="167">
        <v>1.8109999999999999</v>
      </c>
      <c r="F6" s="77">
        <v>43281</v>
      </c>
      <c r="G6" s="191">
        <v>800</v>
      </c>
      <c r="H6" s="191">
        <v>800</v>
      </c>
      <c r="I6" s="191">
        <v>800</v>
      </c>
      <c r="J6" s="193">
        <v>219.24</v>
      </c>
      <c r="L6" s="210">
        <f t="shared" ref="L6:L40" si="0">SUM(J6+M6+N6)</f>
        <v>3799.67</v>
      </c>
      <c r="M6" s="193">
        <v>2619.52</v>
      </c>
      <c r="N6" s="193">
        <v>960.91</v>
      </c>
    </row>
    <row r="7" spans="1:14" ht="12" customHeight="1" x14ac:dyDescent="0.25">
      <c r="A7" s="35"/>
      <c r="C7" s="150" t="s">
        <v>136</v>
      </c>
      <c r="D7" s="167">
        <v>2.1008</v>
      </c>
      <c r="F7" s="77">
        <v>43281</v>
      </c>
      <c r="G7" s="191">
        <v>20000000</v>
      </c>
      <c r="H7" s="191">
        <v>20000000</v>
      </c>
      <c r="I7" s="191">
        <v>20000000</v>
      </c>
      <c r="J7" s="193">
        <v>90843.23</v>
      </c>
      <c r="L7" s="210">
        <f t="shared" si="0"/>
        <v>197031.53999999998</v>
      </c>
      <c r="M7" s="193">
        <v>41056</v>
      </c>
      <c r="N7" s="193">
        <v>65132.31</v>
      </c>
    </row>
    <row r="8" spans="1:14" ht="12" customHeight="1" x14ac:dyDescent="0.25">
      <c r="A8" s="35"/>
      <c r="C8" s="150" t="s">
        <v>197</v>
      </c>
      <c r="D8" s="167">
        <v>1.78</v>
      </c>
      <c r="F8" s="77">
        <v>43271</v>
      </c>
      <c r="G8" s="191">
        <v>0</v>
      </c>
      <c r="H8" s="191">
        <v>0</v>
      </c>
      <c r="I8" s="191">
        <v>0</v>
      </c>
      <c r="J8" s="203">
        <v>7803.09</v>
      </c>
      <c r="L8" s="210">
        <f t="shared" si="0"/>
        <v>15898.08</v>
      </c>
      <c r="M8" s="193">
        <v>0</v>
      </c>
      <c r="N8" s="203">
        <v>8094.99</v>
      </c>
    </row>
    <row r="9" spans="1:14" ht="12" customHeight="1" x14ac:dyDescent="0.25">
      <c r="A9" s="35"/>
      <c r="C9" s="150" t="s">
        <v>197</v>
      </c>
      <c r="D9" s="167">
        <v>2.2000000000000002</v>
      </c>
      <c r="F9" s="77">
        <v>43361</v>
      </c>
      <c r="G9" s="191">
        <v>2000000</v>
      </c>
      <c r="H9" s="191">
        <v>2000000</v>
      </c>
      <c r="I9" s="191">
        <v>2000000</v>
      </c>
      <c r="J9" s="203">
        <v>1205.5</v>
      </c>
      <c r="L9" s="210">
        <f t="shared" si="0"/>
        <v>1205.5</v>
      </c>
      <c r="M9" s="193">
        <v>0</v>
      </c>
      <c r="N9" s="203"/>
    </row>
    <row r="10" spans="1:14" ht="12" customHeight="1" x14ac:dyDescent="0.25">
      <c r="A10" s="35"/>
      <c r="C10" s="150" t="s">
        <v>213</v>
      </c>
      <c r="D10" s="167">
        <v>1.34</v>
      </c>
      <c r="F10" s="77">
        <v>43190</v>
      </c>
      <c r="G10" s="191">
        <v>0</v>
      </c>
      <c r="H10" s="191">
        <v>0</v>
      </c>
      <c r="I10" s="191">
        <v>0</v>
      </c>
      <c r="J10" s="203">
        <v>0</v>
      </c>
      <c r="L10" s="210">
        <f t="shared" si="0"/>
        <v>217.3</v>
      </c>
      <c r="M10" s="203">
        <v>0</v>
      </c>
      <c r="N10" s="203">
        <v>217.3</v>
      </c>
    </row>
    <row r="11" spans="1:14" ht="12" customHeight="1" x14ac:dyDescent="0.25">
      <c r="A11" s="35"/>
      <c r="C11" s="151" t="s">
        <v>164</v>
      </c>
      <c r="D11" s="168">
        <v>1.1000000000000001</v>
      </c>
      <c r="E11" s="26" t="s">
        <v>163</v>
      </c>
      <c r="F11" s="77">
        <v>43313</v>
      </c>
      <c r="G11" s="191">
        <v>500000</v>
      </c>
      <c r="H11" s="191">
        <v>502496.25</v>
      </c>
      <c r="I11" s="191">
        <v>500000</v>
      </c>
      <c r="J11" s="193">
        <v>2739.6</v>
      </c>
      <c r="L11" s="210">
        <f t="shared" si="0"/>
        <v>8218.6</v>
      </c>
      <c r="M11" s="203">
        <v>2739.6</v>
      </c>
      <c r="N11" s="193">
        <v>2739.4</v>
      </c>
    </row>
    <row r="12" spans="1:14" ht="12" customHeight="1" x14ac:dyDescent="0.25">
      <c r="A12" s="185"/>
      <c r="B12" s="184"/>
      <c r="C12" s="153" t="s">
        <v>177</v>
      </c>
      <c r="D12" s="167">
        <v>1.327</v>
      </c>
      <c r="E12" s="189" t="s">
        <v>178</v>
      </c>
      <c r="F12" s="77">
        <v>43454</v>
      </c>
      <c r="G12" s="193">
        <v>750000</v>
      </c>
      <c r="H12" s="193">
        <v>747941.67</v>
      </c>
      <c r="I12" s="203">
        <v>746250</v>
      </c>
      <c r="J12" s="203">
        <v>1871.1</v>
      </c>
      <c r="L12" s="210">
        <f t="shared" si="0"/>
        <v>5613.2999999999993</v>
      </c>
      <c r="M12" s="203">
        <v>1871.1</v>
      </c>
      <c r="N12" s="203">
        <v>1871.1</v>
      </c>
    </row>
    <row r="13" spans="1:14" ht="12" customHeight="1" x14ac:dyDescent="0.25">
      <c r="A13" s="185"/>
      <c r="B13" s="184"/>
      <c r="C13" s="153" t="s">
        <v>199</v>
      </c>
      <c r="D13" s="167">
        <v>1.8</v>
      </c>
      <c r="E13" s="189" t="s">
        <v>200</v>
      </c>
      <c r="F13" s="77">
        <v>43475</v>
      </c>
      <c r="G13" s="193">
        <v>950000</v>
      </c>
      <c r="H13" s="193">
        <v>950185.78</v>
      </c>
      <c r="I13" s="203">
        <v>946589.5</v>
      </c>
      <c r="J13" s="203">
        <v>4227.3</v>
      </c>
      <c r="L13" s="210">
        <f t="shared" si="0"/>
        <v>7656.1100000000006</v>
      </c>
      <c r="M13" s="203">
        <v>0</v>
      </c>
      <c r="N13" s="203">
        <v>3428.81</v>
      </c>
    </row>
    <row r="14" spans="1:14" s="78" customFormat="1" x14ac:dyDescent="0.25">
      <c r="C14" s="151" t="s">
        <v>147</v>
      </c>
      <c r="D14" s="168">
        <v>1.75</v>
      </c>
      <c r="E14" s="121" t="s">
        <v>190</v>
      </c>
      <c r="F14" s="37">
        <v>43784</v>
      </c>
      <c r="G14" s="191">
        <v>248000</v>
      </c>
      <c r="H14" s="196">
        <v>248000</v>
      </c>
      <c r="I14" s="196">
        <v>245326.06</v>
      </c>
      <c r="J14" s="193">
        <v>1091.0899999999999</v>
      </c>
      <c r="K14" s="3"/>
      <c r="L14" s="210">
        <f t="shared" si="0"/>
        <v>2733.72</v>
      </c>
      <c r="M14" s="193">
        <v>563.53</v>
      </c>
      <c r="N14" s="193">
        <v>1079.0999999999999</v>
      </c>
    </row>
    <row r="15" spans="1:14" ht="12" customHeight="1" x14ac:dyDescent="0.25">
      <c r="A15" s="129" t="s">
        <v>124</v>
      </c>
      <c r="B15" s="181">
        <v>45.33</v>
      </c>
      <c r="C15" s="152" t="s">
        <v>145</v>
      </c>
      <c r="D15" s="168">
        <v>1.75</v>
      </c>
      <c r="E15" s="190" t="s">
        <v>191</v>
      </c>
      <c r="F15" s="137">
        <v>43784</v>
      </c>
      <c r="G15" s="193">
        <v>248000</v>
      </c>
      <c r="H15" s="203">
        <v>248000</v>
      </c>
      <c r="I15" s="196">
        <v>245326.06</v>
      </c>
      <c r="J15" s="193">
        <v>1091.0899999999999</v>
      </c>
      <c r="L15" s="210">
        <f t="shared" si="0"/>
        <v>2733.72</v>
      </c>
      <c r="M15" s="193">
        <v>563.53</v>
      </c>
      <c r="N15" s="193">
        <v>1079.0999999999999</v>
      </c>
    </row>
    <row r="16" spans="1:14" ht="12" customHeight="1" x14ac:dyDescent="0.25">
      <c r="A16" s="129" t="s">
        <v>125</v>
      </c>
      <c r="B16" s="140">
        <v>7326.04</v>
      </c>
      <c r="C16" s="153" t="s">
        <v>146</v>
      </c>
      <c r="D16" s="168">
        <v>1.75</v>
      </c>
      <c r="E16" s="121" t="s">
        <v>189</v>
      </c>
      <c r="F16" s="77">
        <v>43781</v>
      </c>
      <c r="G16" s="191">
        <v>248000</v>
      </c>
      <c r="H16" s="196">
        <v>248000</v>
      </c>
      <c r="I16" s="196">
        <v>245353.59</v>
      </c>
      <c r="J16" s="193">
        <v>1087.45</v>
      </c>
      <c r="L16" s="210">
        <f t="shared" si="0"/>
        <v>2796.3</v>
      </c>
      <c r="M16" s="193">
        <v>633.35</v>
      </c>
      <c r="N16" s="193">
        <v>1075.5</v>
      </c>
    </row>
    <row r="17" spans="1:14" ht="12" customHeight="1" x14ac:dyDescent="0.25">
      <c r="A17" s="129" t="s">
        <v>126</v>
      </c>
      <c r="B17" s="140">
        <v>189.2</v>
      </c>
      <c r="C17" s="151" t="s">
        <v>201</v>
      </c>
      <c r="D17" s="164">
        <v>1.875</v>
      </c>
      <c r="E17" s="39" t="s">
        <v>202</v>
      </c>
      <c r="F17" s="37">
        <v>43508</v>
      </c>
      <c r="G17" s="193">
        <v>1000000</v>
      </c>
      <c r="H17" s="203">
        <v>1000000</v>
      </c>
      <c r="I17" s="196">
        <v>997100</v>
      </c>
      <c r="J17" s="193">
        <v>4674.67</v>
      </c>
      <c r="L17" s="210">
        <f t="shared" si="0"/>
        <v>7140.43</v>
      </c>
      <c r="M17" s="193">
        <v>0</v>
      </c>
      <c r="N17" s="193">
        <v>2465.7600000000002</v>
      </c>
    </row>
    <row r="18" spans="1:14" ht="12" customHeight="1" x14ac:dyDescent="0.25">
      <c r="A18" s="129" t="s">
        <v>133</v>
      </c>
      <c r="B18" s="140">
        <v>3516.36</v>
      </c>
      <c r="C18" s="151" t="s">
        <v>165</v>
      </c>
      <c r="D18" s="168">
        <v>1.4</v>
      </c>
      <c r="E18" s="39" t="s">
        <v>166</v>
      </c>
      <c r="F18" s="77">
        <v>43507</v>
      </c>
      <c r="G18" s="191">
        <v>248000</v>
      </c>
      <c r="H18" s="196">
        <v>248000</v>
      </c>
      <c r="I18" s="203">
        <v>246791.25</v>
      </c>
      <c r="J18" s="193">
        <v>873.9</v>
      </c>
      <c r="L18" s="210">
        <f t="shared" si="0"/>
        <v>2621.7</v>
      </c>
      <c r="M18" s="193">
        <v>873.9</v>
      </c>
      <c r="N18" s="193">
        <v>873.9</v>
      </c>
    </row>
    <row r="19" spans="1:14" ht="12" customHeight="1" x14ac:dyDescent="0.25">
      <c r="A19" s="129" t="s">
        <v>127</v>
      </c>
      <c r="B19" s="140">
        <v>7355.31</v>
      </c>
      <c r="C19" s="151" t="s">
        <v>203</v>
      </c>
      <c r="D19" s="168">
        <v>2.1</v>
      </c>
      <c r="E19" s="39" t="s">
        <v>204</v>
      </c>
      <c r="F19" s="77">
        <v>43553</v>
      </c>
      <c r="G19" s="191">
        <v>248000</v>
      </c>
      <c r="H19" s="196">
        <v>248000</v>
      </c>
      <c r="I19" s="203">
        <v>247654.78</v>
      </c>
      <c r="J19" s="193">
        <v>1298.57</v>
      </c>
      <c r="L19" s="210">
        <f t="shared" si="0"/>
        <v>1341.3799999999999</v>
      </c>
      <c r="M19" s="193">
        <v>0</v>
      </c>
      <c r="N19" s="193">
        <v>42.81</v>
      </c>
    </row>
    <row r="20" spans="1:14" ht="12" customHeight="1" x14ac:dyDescent="0.25">
      <c r="A20" s="129" t="s">
        <v>128</v>
      </c>
      <c r="B20" s="140">
        <v>717.81</v>
      </c>
      <c r="C20" s="153" t="s">
        <v>217</v>
      </c>
      <c r="D20" s="167">
        <v>1.55</v>
      </c>
      <c r="E20" s="121" t="s">
        <v>179</v>
      </c>
      <c r="F20" s="77">
        <v>43507</v>
      </c>
      <c r="G20" s="193">
        <v>248000</v>
      </c>
      <c r="H20" s="193">
        <v>248000</v>
      </c>
      <c r="I20" s="203">
        <v>248000</v>
      </c>
      <c r="J20" s="203">
        <v>958.23</v>
      </c>
      <c r="L20" s="210">
        <f t="shared" si="0"/>
        <v>2874.69</v>
      </c>
      <c r="M20" s="203">
        <v>968.76</v>
      </c>
      <c r="N20" s="203">
        <v>947.7</v>
      </c>
    </row>
    <row r="21" spans="1:14" ht="12" customHeight="1" x14ac:dyDescent="0.25">
      <c r="A21" s="129" t="s">
        <v>129</v>
      </c>
      <c r="B21" s="140">
        <v>4.04</v>
      </c>
      <c r="C21" s="153" t="s">
        <v>180</v>
      </c>
      <c r="D21" s="167">
        <v>1.4450000000000001</v>
      </c>
      <c r="E21" s="121" t="s">
        <v>181</v>
      </c>
      <c r="F21" s="77">
        <v>43600</v>
      </c>
      <c r="G21" s="193">
        <v>1000000</v>
      </c>
      <c r="H21" s="193">
        <v>1000000</v>
      </c>
      <c r="I21" s="203">
        <v>991900</v>
      </c>
      <c r="J21" s="203">
        <v>3607.24</v>
      </c>
      <c r="L21" s="210">
        <f t="shared" si="0"/>
        <v>10821.72</v>
      </c>
      <c r="M21" s="203">
        <v>3646.88</v>
      </c>
      <c r="N21" s="203">
        <v>3567.6</v>
      </c>
    </row>
    <row r="22" spans="1:14" ht="12" customHeight="1" x14ac:dyDescent="0.25">
      <c r="A22" s="171" t="s">
        <v>132</v>
      </c>
      <c r="B22" s="182">
        <v>1525.15</v>
      </c>
      <c r="C22" s="153" t="s">
        <v>182</v>
      </c>
      <c r="D22" s="167">
        <v>1.4</v>
      </c>
      <c r="E22" s="121">
        <v>882722385</v>
      </c>
      <c r="F22" s="77">
        <v>43678</v>
      </c>
      <c r="G22" s="193">
        <v>1009730</v>
      </c>
      <c r="H22" s="193">
        <v>1010524.17</v>
      </c>
      <c r="I22" s="203">
        <v>994300</v>
      </c>
      <c r="J22" s="203">
        <v>4750.2</v>
      </c>
      <c r="L22" s="210">
        <f t="shared" si="0"/>
        <v>14146.2</v>
      </c>
      <c r="M22" s="203">
        <v>3551.2</v>
      </c>
      <c r="N22" s="203">
        <v>5844.8</v>
      </c>
    </row>
    <row r="23" spans="1:14" x14ac:dyDescent="0.25">
      <c r="A23" s="130" t="s">
        <v>130</v>
      </c>
      <c r="B23" s="143">
        <f>SUM(B15:B22)</f>
        <v>20679.240000000005</v>
      </c>
      <c r="C23" s="153" t="s">
        <v>183</v>
      </c>
      <c r="D23" s="167">
        <v>1.75</v>
      </c>
      <c r="E23" s="121" t="s">
        <v>184</v>
      </c>
      <c r="F23" s="77">
        <v>43707</v>
      </c>
      <c r="G23" s="193">
        <v>247000</v>
      </c>
      <c r="H23" s="193">
        <v>247000</v>
      </c>
      <c r="I23" s="203">
        <v>247000</v>
      </c>
      <c r="J23" s="203">
        <v>1077.44</v>
      </c>
      <c r="L23" s="210">
        <f t="shared" si="0"/>
        <v>3232.32</v>
      </c>
      <c r="M23" s="203">
        <v>1089.28</v>
      </c>
      <c r="N23" s="203">
        <v>1065.5999999999999</v>
      </c>
    </row>
    <row r="24" spans="1:14" s="78" customFormat="1" ht="13.8" thickBot="1" x14ac:dyDescent="0.3">
      <c r="A24" s="130" t="s">
        <v>173</v>
      </c>
      <c r="B24" s="144">
        <v>32570.01</v>
      </c>
      <c r="C24" s="153" t="s">
        <v>205</v>
      </c>
      <c r="D24" s="167">
        <v>2.2999999999999998</v>
      </c>
      <c r="E24" s="121" t="s">
        <v>206</v>
      </c>
      <c r="F24" s="77">
        <v>43738</v>
      </c>
      <c r="G24" s="193">
        <v>248000</v>
      </c>
      <c r="H24" s="193">
        <v>248000</v>
      </c>
      <c r="I24" s="203">
        <v>247410.26</v>
      </c>
      <c r="J24" s="203">
        <v>1432.34</v>
      </c>
      <c r="K24" s="3"/>
      <c r="L24" s="210">
        <f t="shared" si="0"/>
        <v>1479.56</v>
      </c>
      <c r="M24" s="203">
        <v>0</v>
      </c>
      <c r="N24" s="203">
        <v>47.22</v>
      </c>
    </row>
    <row r="25" spans="1:14" ht="13.8" thickTop="1" x14ac:dyDescent="0.25">
      <c r="A25" s="130" t="s">
        <v>131</v>
      </c>
      <c r="B25" s="140">
        <f>SUM(B23:B24)</f>
        <v>53249.25</v>
      </c>
      <c r="C25" s="153" t="s">
        <v>207</v>
      </c>
      <c r="D25" s="167">
        <v>2.25</v>
      </c>
      <c r="E25" s="121" t="s">
        <v>208</v>
      </c>
      <c r="F25" s="77">
        <v>43738</v>
      </c>
      <c r="G25" s="193">
        <v>248000</v>
      </c>
      <c r="H25" s="193">
        <v>248000</v>
      </c>
      <c r="I25" s="203">
        <v>247261.95</v>
      </c>
      <c r="J25" s="203">
        <v>1405.04</v>
      </c>
      <c r="L25" s="210">
        <f t="shared" si="0"/>
        <v>1466.8</v>
      </c>
      <c r="M25" s="203">
        <v>0</v>
      </c>
      <c r="N25" s="203">
        <v>61.76</v>
      </c>
    </row>
    <row r="26" spans="1:14" s="78" customFormat="1" x14ac:dyDescent="0.25">
      <c r="A26" s="130"/>
      <c r="B26" s="140"/>
      <c r="C26" s="153" t="s">
        <v>209</v>
      </c>
      <c r="D26" s="167">
        <v>2.375</v>
      </c>
      <c r="E26" s="121" t="s">
        <v>210</v>
      </c>
      <c r="F26" s="77">
        <v>43917</v>
      </c>
      <c r="G26" s="193">
        <v>1000000</v>
      </c>
      <c r="H26" s="193">
        <v>1000000</v>
      </c>
      <c r="I26" s="203">
        <v>996800</v>
      </c>
      <c r="J26" s="203">
        <v>5937.3</v>
      </c>
      <c r="K26" s="3"/>
      <c r="L26" s="210">
        <f t="shared" si="0"/>
        <v>6267.1500000000005</v>
      </c>
      <c r="M26" s="203">
        <v>0</v>
      </c>
      <c r="N26" s="203">
        <v>329.85</v>
      </c>
    </row>
    <row r="27" spans="1:14" s="78" customFormat="1" x14ac:dyDescent="0.25">
      <c r="A27" s="130"/>
      <c r="B27" s="140"/>
      <c r="C27" s="153" t="s">
        <v>211</v>
      </c>
      <c r="D27" s="167">
        <v>2.4500000000000002</v>
      </c>
      <c r="E27" s="121" t="s">
        <v>212</v>
      </c>
      <c r="F27" s="77">
        <v>43920</v>
      </c>
      <c r="G27" s="193">
        <v>246000</v>
      </c>
      <c r="H27" s="193">
        <v>246000</v>
      </c>
      <c r="I27" s="203">
        <v>246000</v>
      </c>
      <c r="J27" s="203">
        <v>1506.6</v>
      </c>
      <c r="K27" s="3"/>
      <c r="L27" s="210">
        <f t="shared" si="0"/>
        <v>1556.82</v>
      </c>
      <c r="M27" s="203">
        <v>0</v>
      </c>
      <c r="N27" s="203">
        <v>50.22</v>
      </c>
    </row>
    <row r="28" spans="1:14" x14ac:dyDescent="0.25">
      <c r="A28" s="183"/>
      <c r="B28" s="184"/>
      <c r="C28" s="153" t="s">
        <v>146</v>
      </c>
      <c r="D28" s="168">
        <v>1.1499999999999999</v>
      </c>
      <c r="E28" s="121" t="s">
        <v>115</v>
      </c>
      <c r="F28" s="77">
        <v>43045</v>
      </c>
      <c r="G28" s="191">
        <v>0</v>
      </c>
      <c r="H28" s="191">
        <v>0</v>
      </c>
      <c r="I28" s="203">
        <v>0</v>
      </c>
      <c r="J28" s="193">
        <v>0</v>
      </c>
      <c r="L28" s="210">
        <f t="shared" si="0"/>
        <v>223.32</v>
      </c>
      <c r="M28" s="193">
        <v>223.32</v>
      </c>
      <c r="N28" s="193">
        <v>0</v>
      </c>
    </row>
    <row r="29" spans="1:14" x14ac:dyDescent="0.25">
      <c r="C29" s="151" t="s">
        <v>148</v>
      </c>
      <c r="D29" s="168">
        <v>1.1499999999999999</v>
      </c>
      <c r="E29" s="151" t="s">
        <v>112</v>
      </c>
      <c r="F29" s="137">
        <v>43024</v>
      </c>
      <c r="G29" s="196">
        <v>0</v>
      </c>
      <c r="H29" s="196">
        <v>0</v>
      </c>
      <c r="I29" s="196">
        <v>0</v>
      </c>
      <c r="J29" s="203">
        <v>0</v>
      </c>
      <c r="K29" s="188"/>
      <c r="L29" s="210">
        <f t="shared" si="0"/>
        <v>119.25</v>
      </c>
      <c r="M29" s="203">
        <v>119.25</v>
      </c>
      <c r="N29" s="203">
        <v>0</v>
      </c>
    </row>
    <row r="30" spans="1:14" x14ac:dyDescent="0.25">
      <c r="C30" s="151" t="s">
        <v>147</v>
      </c>
      <c r="D30" s="168">
        <v>1.1000000000000001</v>
      </c>
      <c r="E30" s="121" t="s">
        <v>113</v>
      </c>
      <c r="F30" s="37">
        <v>43045</v>
      </c>
      <c r="G30" s="191">
        <v>0</v>
      </c>
      <c r="H30" s="191">
        <v>0</v>
      </c>
      <c r="I30" s="196">
        <v>0</v>
      </c>
      <c r="J30" s="193">
        <v>0</v>
      </c>
      <c r="L30" s="210">
        <f t="shared" si="0"/>
        <v>220.62</v>
      </c>
      <c r="M30" s="193">
        <v>220.62</v>
      </c>
      <c r="N30" s="193">
        <v>0</v>
      </c>
    </row>
    <row r="31" spans="1:14" x14ac:dyDescent="0.25">
      <c r="C31" s="152" t="s">
        <v>145</v>
      </c>
      <c r="D31" s="168">
        <v>1.1499999999999999</v>
      </c>
      <c r="E31" s="26" t="s">
        <v>114</v>
      </c>
      <c r="F31" s="137">
        <v>43045</v>
      </c>
      <c r="G31" s="191">
        <v>0</v>
      </c>
      <c r="H31" s="191">
        <v>0</v>
      </c>
      <c r="I31" s="196">
        <v>0</v>
      </c>
      <c r="J31" s="193">
        <v>0</v>
      </c>
      <c r="L31" s="210">
        <f t="shared" si="0"/>
        <v>228.14</v>
      </c>
      <c r="M31" s="193">
        <v>228.14</v>
      </c>
      <c r="N31" s="193">
        <v>0</v>
      </c>
    </row>
    <row r="32" spans="1:14" x14ac:dyDescent="0.25">
      <c r="C32" s="151" t="s">
        <v>144</v>
      </c>
      <c r="D32" s="168">
        <v>0.93</v>
      </c>
      <c r="E32" s="39" t="s">
        <v>116</v>
      </c>
      <c r="F32" s="77">
        <v>43110</v>
      </c>
      <c r="G32" s="191">
        <v>0</v>
      </c>
      <c r="H32" s="191">
        <v>0</v>
      </c>
      <c r="I32" s="196">
        <v>0</v>
      </c>
      <c r="J32" s="193">
        <v>0</v>
      </c>
      <c r="L32" s="210">
        <f t="shared" si="0"/>
        <v>2991.42</v>
      </c>
      <c r="M32" s="193">
        <v>2722.5</v>
      </c>
      <c r="N32" s="193">
        <v>268.92</v>
      </c>
    </row>
    <row r="33" spans="1:14" x14ac:dyDescent="0.25">
      <c r="C33" s="151" t="s">
        <v>143</v>
      </c>
      <c r="D33" s="168">
        <v>1.25</v>
      </c>
      <c r="E33" s="39" t="s">
        <v>117</v>
      </c>
      <c r="F33" s="77">
        <v>43116</v>
      </c>
      <c r="G33" s="191">
        <v>0</v>
      </c>
      <c r="H33" s="191">
        <v>0</v>
      </c>
      <c r="I33" s="196">
        <v>0</v>
      </c>
      <c r="J33" s="193">
        <v>0</v>
      </c>
      <c r="L33" s="210">
        <f t="shared" si="0"/>
        <v>884.57999999999993</v>
      </c>
      <c r="M33" s="193">
        <v>780.3</v>
      </c>
      <c r="N33" s="193">
        <v>104.28</v>
      </c>
    </row>
    <row r="34" spans="1:14" x14ac:dyDescent="0.25">
      <c r="C34" s="151" t="s">
        <v>142</v>
      </c>
      <c r="D34" s="168">
        <v>1.2</v>
      </c>
      <c r="E34" s="39" t="s">
        <v>118</v>
      </c>
      <c r="F34" s="77">
        <v>43116</v>
      </c>
      <c r="G34" s="191">
        <v>0</v>
      </c>
      <c r="H34" s="191">
        <v>0</v>
      </c>
      <c r="I34" s="196">
        <v>0</v>
      </c>
      <c r="J34" s="193">
        <v>0</v>
      </c>
      <c r="L34" s="210">
        <f t="shared" si="0"/>
        <v>857.2</v>
      </c>
      <c r="M34" s="193">
        <v>751.5</v>
      </c>
      <c r="N34" s="193">
        <v>105.7</v>
      </c>
    </row>
    <row r="35" spans="1:14" x14ac:dyDescent="0.25">
      <c r="C35" s="151" t="s">
        <v>141</v>
      </c>
      <c r="D35" s="168">
        <v>1.2</v>
      </c>
      <c r="E35" s="39" t="s">
        <v>119</v>
      </c>
      <c r="F35" s="77">
        <v>43119</v>
      </c>
      <c r="G35" s="191">
        <v>0</v>
      </c>
      <c r="H35" s="191">
        <v>0</v>
      </c>
      <c r="I35" s="196">
        <v>0</v>
      </c>
      <c r="J35" s="193">
        <v>0</v>
      </c>
      <c r="L35" s="210">
        <f t="shared" si="0"/>
        <v>895.36999999999989</v>
      </c>
      <c r="M35" s="193">
        <v>748.8</v>
      </c>
      <c r="N35" s="193">
        <v>146.57</v>
      </c>
    </row>
    <row r="36" spans="1:14" s="211" customFormat="1" x14ac:dyDescent="0.25">
      <c r="A36" s="151"/>
      <c r="B36" s="184"/>
      <c r="C36" s="151" t="s">
        <v>140</v>
      </c>
      <c r="D36" s="168">
        <v>1.2</v>
      </c>
      <c r="E36" s="39" t="s">
        <v>120</v>
      </c>
      <c r="F36" s="77">
        <v>43122</v>
      </c>
      <c r="G36" s="191">
        <v>0</v>
      </c>
      <c r="H36" s="191">
        <v>0</v>
      </c>
      <c r="I36" s="196">
        <v>0</v>
      </c>
      <c r="J36" s="193">
        <v>0</v>
      </c>
      <c r="K36" s="3"/>
      <c r="L36" s="210">
        <f t="shared" si="0"/>
        <v>892.96999999999991</v>
      </c>
      <c r="M36" s="193">
        <v>748.8</v>
      </c>
      <c r="N36" s="193">
        <v>144.16999999999999</v>
      </c>
    </row>
    <row r="37" spans="1:14" x14ac:dyDescent="0.25">
      <c r="C37" s="151" t="s">
        <v>139</v>
      </c>
      <c r="D37" s="168">
        <v>1.3</v>
      </c>
      <c r="E37" s="39" t="s">
        <v>121</v>
      </c>
      <c r="F37" s="77">
        <v>43122</v>
      </c>
      <c r="G37" s="191">
        <v>0</v>
      </c>
      <c r="H37" s="191">
        <v>0</v>
      </c>
      <c r="I37" s="196">
        <v>0</v>
      </c>
      <c r="J37" s="193">
        <v>0</v>
      </c>
      <c r="L37" s="210">
        <f t="shared" si="0"/>
        <v>971.06</v>
      </c>
      <c r="M37" s="193">
        <v>814.5</v>
      </c>
      <c r="N37" s="193">
        <v>156.56</v>
      </c>
    </row>
    <row r="38" spans="1:14" x14ac:dyDescent="0.25">
      <c r="C38" s="151" t="s">
        <v>138</v>
      </c>
      <c r="D38" s="168">
        <v>1</v>
      </c>
      <c r="E38" s="39" t="s">
        <v>122</v>
      </c>
      <c r="F38" s="77">
        <v>43143</v>
      </c>
      <c r="G38" s="191">
        <v>0</v>
      </c>
      <c r="H38" s="191">
        <v>0</v>
      </c>
      <c r="I38" s="196">
        <v>0</v>
      </c>
      <c r="J38" s="193">
        <v>0</v>
      </c>
      <c r="L38" s="210">
        <f t="shared" si="0"/>
        <v>737.2</v>
      </c>
      <c r="M38" s="193">
        <v>623.70000000000005</v>
      </c>
      <c r="N38" s="193">
        <v>113.5</v>
      </c>
    </row>
    <row r="39" spans="1:14" x14ac:dyDescent="0.25">
      <c r="C39" s="151" t="s">
        <v>137</v>
      </c>
      <c r="D39" s="168">
        <v>1.1000000000000001</v>
      </c>
      <c r="E39" s="39" t="s">
        <v>123</v>
      </c>
      <c r="F39" s="77">
        <v>43151</v>
      </c>
      <c r="G39" s="191">
        <v>0</v>
      </c>
      <c r="H39" s="191">
        <v>0</v>
      </c>
      <c r="I39" s="196">
        <v>0</v>
      </c>
      <c r="J39" s="193">
        <v>0</v>
      </c>
      <c r="L39" s="210">
        <f t="shared" si="0"/>
        <v>1036.21</v>
      </c>
      <c r="M39" s="193">
        <v>685.8</v>
      </c>
      <c r="N39" s="193">
        <v>350.41</v>
      </c>
    </row>
    <row r="40" spans="1:14" ht="13.8" thickBot="1" x14ac:dyDescent="0.3">
      <c r="C40" s="154"/>
      <c r="D40" s="165"/>
      <c r="E40" s="79" t="s">
        <v>88</v>
      </c>
      <c r="F40" s="80"/>
      <c r="G40" s="194">
        <f>SUM(G5:G39)</f>
        <v>34235751.990000002</v>
      </c>
      <c r="H40" s="207">
        <f>SUM(H5:H39)</f>
        <v>34237169.860000007</v>
      </c>
      <c r="I40" s="207">
        <f>SUM(I5:I39)</f>
        <v>34188085.439999998</v>
      </c>
      <c r="J40" s="204">
        <f>SUM(J5:J39)</f>
        <v>192949.47000000003</v>
      </c>
      <c r="K40" s="178"/>
      <c r="L40" s="219">
        <f t="shared" si="0"/>
        <v>473178.35000000009</v>
      </c>
      <c r="M40" s="204">
        <f>SUM(M5:M39)</f>
        <v>96358.660000000018</v>
      </c>
      <c r="N40" s="204">
        <f>SUM(N5:N39)</f>
        <v>183870.22000000006</v>
      </c>
    </row>
    <row r="41" spans="1:14" x14ac:dyDescent="0.25">
      <c r="C41" s="154"/>
      <c r="D41" s="165"/>
      <c r="E41" s="79"/>
      <c r="F41" s="80"/>
      <c r="G41" s="191"/>
      <c r="H41" s="196"/>
      <c r="K41" s="134"/>
      <c r="L41" s="210"/>
    </row>
    <row r="42" spans="1:14" x14ac:dyDescent="0.25">
      <c r="C42" s="154"/>
      <c r="D42" s="165"/>
      <c r="E42" s="79"/>
      <c r="F42" s="80"/>
      <c r="G42" s="191"/>
      <c r="H42" s="196"/>
      <c r="K42" s="134"/>
      <c r="L42" s="210"/>
    </row>
    <row r="43" spans="1:14" x14ac:dyDescent="0.25">
      <c r="C43" s="154"/>
      <c r="D43" s="165"/>
      <c r="E43" s="79"/>
      <c r="F43" s="80"/>
      <c r="G43" s="191"/>
      <c r="H43" s="196"/>
      <c r="K43" s="134"/>
      <c r="L43" s="210"/>
    </row>
    <row r="44" spans="1:14" x14ac:dyDescent="0.25">
      <c r="C44" s="154"/>
      <c r="D44" s="165"/>
      <c r="E44" s="79"/>
      <c r="F44" s="80"/>
      <c r="G44" s="191"/>
      <c r="H44" s="196"/>
      <c r="K44" s="134"/>
      <c r="L44" s="210"/>
    </row>
    <row r="45" spans="1:14" x14ac:dyDescent="0.25">
      <c r="C45" s="154"/>
      <c r="D45" s="165"/>
      <c r="E45" s="79"/>
      <c r="F45" s="80"/>
      <c r="G45" s="191"/>
      <c r="H45" s="196"/>
      <c r="K45" s="134"/>
      <c r="L45" s="210"/>
    </row>
    <row r="46" spans="1:14" x14ac:dyDescent="0.25">
      <c r="C46" s="154"/>
      <c r="D46" s="165"/>
      <c r="E46" s="79"/>
      <c r="F46" s="80"/>
      <c r="G46" s="191"/>
      <c r="H46" s="196"/>
      <c r="J46" s="218" t="s">
        <v>216</v>
      </c>
      <c r="K46" s="134"/>
      <c r="L46" s="210"/>
      <c r="M46" s="193" t="s">
        <v>188</v>
      </c>
      <c r="N46" s="218" t="s">
        <v>198</v>
      </c>
    </row>
    <row r="47" spans="1:14" x14ac:dyDescent="0.25">
      <c r="A47" s="29" t="s">
        <v>19</v>
      </c>
      <c r="C47" s="148" t="s">
        <v>20</v>
      </c>
      <c r="D47" s="162" t="s">
        <v>153</v>
      </c>
      <c r="E47" s="29" t="s">
        <v>21</v>
      </c>
      <c r="F47" s="30" t="s">
        <v>22</v>
      </c>
      <c r="G47" s="191" t="s">
        <v>23</v>
      </c>
      <c r="H47" s="203" t="s">
        <v>24</v>
      </c>
      <c r="I47" s="196" t="s">
        <v>25</v>
      </c>
      <c r="J47" s="193" t="s">
        <v>26</v>
      </c>
      <c r="K47" s="28" t="s">
        <v>27</v>
      </c>
      <c r="L47" s="208" t="s">
        <v>85</v>
      </c>
      <c r="M47" s="193" t="s">
        <v>26</v>
      </c>
      <c r="N47" s="193" t="s">
        <v>26</v>
      </c>
    </row>
    <row r="48" spans="1:14" ht="12" customHeight="1" x14ac:dyDescent="0.25">
      <c r="A48" s="31"/>
      <c r="C48" s="149" t="s">
        <v>28</v>
      </c>
      <c r="D48" s="163" t="s">
        <v>154</v>
      </c>
      <c r="E48" s="32" t="s">
        <v>29</v>
      </c>
      <c r="F48" s="33" t="s">
        <v>30</v>
      </c>
      <c r="G48" s="192" t="s">
        <v>31</v>
      </c>
      <c r="H48" s="206" t="s">
        <v>32</v>
      </c>
      <c r="I48" s="214" t="s">
        <v>33</v>
      </c>
      <c r="J48" s="201" t="s">
        <v>34</v>
      </c>
      <c r="K48" s="34" t="s">
        <v>35</v>
      </c>
      <c r="L48" s="209" t="s">
        <v>34</v>
      </c>
      <c r="M48" s="201" t="s">
        <v>34</v>
      </c>
      <c r="N48" s="201" t="s">
        <v>34</v>
      </c>
    </row>
    <row r="49" spans="1:14" ht="12" customHeight="1" x14ac:dyDescent="0.25">
      <c r="C49" s="154"/>
      <c r="D49" s="165"/>
      <c r="E49" s="79"/>
      <c r="F49" s="80"/>
      <c r="G49" s="191"/>
      <c r="H49" s="196"/>
      <c r="K49" s="134"/>
      <c r="L49" s="210"/>
    </row>
    <row r="50" spans="1:14" ht="12" customHeight="1" x14ac:dyDescent="0.25">
      <c r="A50" s="35" t="s">
        <v>7</v>
      </c>
      <c r="C50" s="150" t="s">
        <v>170</v>
      </c>
      <c r="D50" s="167">
        <v>1.5</v>
      </c>
      <c r="F50" s="77">
        <v>43281</v>
      </c>
      <c r="G50" s="191">
        <v>1530609.12</v>
      </c>
      <c r="H50" s="191">
        <v>1530609.12</v>
      </c>
      <c r="I50" s="191">
        <v>1530609.12</v>
      </c>
      <c r="J50" s="193">
        <v>5709.81</v>
      </c>
      <c r="L50" s="210">
        <f>SUM(J50+M50+N50)</f>
        <v>16029.32</v>
      </c>
      <c r="M50" s="193">
        <v>4667.3500000000004</v>
      </c>
      <c r="N50" s="193">
        <v>5652.16</v>
      </c>
    </row>
    <row r="51" spans="1:14" ht="12" customHeight="1" x14ac:dyDescent="0.25">
      <c r="A51" s="35"/>
      <c r="C51" s="150"/>
      <c r="D51" s="161"/>
      <c r="E51"/>
      <c r="F51" s="77"/>
      <c r="G51" s="195"/>
      <c r="H51" s="195"/>
      <c r="I51" s="195"/>
      <c r="L51" s="210"/>
    </row>
    <row r="52" spans="1:14" ht="12" customHeight="1" x14ac:dyDescent="0.25">
      <c r="A52" s="35" t="s">
        <v>91</v>
      </c>
      <c r="C52" s="150" t="s">
        <v>170</v>
      </c>
      <c r="D52" s="167">
        <v>1.5</v>
      </c>
      <c r="F52" s="77">
        <v>43281</v>
      </c>
      <c r="G52" s="195">
        <v>2902.64</v>
      </c>
      <c r="H52" s="195">
        <v>2902.64</v>
      </c>
      <c r="I52" s="195">
        <v>2902.64</v>
      </c>
      <c r="J52" s="195">
        <v>10.83</v>
      </c>
      <c r="L52" s="210">
        <f t="shared" ref="L52:L70" si="1">SUM(J52+M52+N52)</f>
        <v>30.4</v>
      </c>
      <c r="M52" s="195">
        <v>8.85</v>
      </c>
      <c r="N52" s="195">
        <v>10.72</v>
      </c>
    </row>
    <row r="53" spans="1:14" ht="12" customHeight="1" x14ac:dyDescent="0.25">
      <c r="A53" s="35"/>
      <c r="C53" s="150"/>
      <c r="D53" s="167"/>
      <c r="F53" s="77"/>
      <c r="G53" s="195"/>
      <c r="H53" s="195"/>
      <c r="I53" s="195"/>
      <c r="J53" s="195"/>
      <c r="L53" s="210"/>
      <c r="M53" s="195"/>
      <c r="N53" s="195"/>
    </row>
    <row r="54" spans="1:14" ht="12" customHeight="1" x14ac:dyDescent="0.25">
      <c r="A54" s="35" t="s">
        <v>8</v>
      </c>
      <c r="C54" s="150" t="s">
        <v>170</v>
      </c>
      <c r="D54" s="167">
        <v>1.5</v>
      </c>
      <c r="F54" s="77">
        <v>43281</v>
      </c>
      <c r="G54" s="191">
        <v>12847.26</v>
      </c>
      <c r="H54" s="191">
        <v>12847.26</v>
      </c>
      <c r="I54" s="191">
        <v>12847.26</v>
      </c>
      <c r="J54" s="191">
        <v>47.93</v>
      </c>
      <c r="L54" s="210">
        <f t="shared" si="1"/>
        <v>134.55000000000001</v>
      </c>
      <c r="M54" s="191">
        <v>39.18</v>
      </c>
      <c r="N54" s="191">
        <v>47.44</v>
      </c>
    </row>
    <row r="55" spans="1:14" ht="12" customHeight="1" x14ac:dyDescent="0.25">
      <c r="C55" s="150"/>
      <c r="D55" s="161"/>
      <c r="E55" s="43"/>
      <c r="F55" s="37"/>
      <c r="G55" s="191"/>
      <c r="H55" s="191"/>
      <c r="I55" s="191"/>
      <c r="L55" s="210"/>
    </row>
    <row r="56" spans="1:14" ht="12" customHeight="1" x14ac:dyDescent="0.25">
      <c r="A56" s="35" t="s">
        <v>9</v>
      </c>
      <c r="B56" s="141"/>
      <c r="C56" s="150" t="s">
        <v>170</v>
      </c>
      <c r="D56" s="167">
        <v>1.5</v>
      </c>
      <c r="F56" s="77">
        <v>43281</v>
      </c>
      <c r="G56" s="193">
        <v>514116.72</v>
      </c>
      <c r="H56" s="193">
        <v>514116.72</v>
      </c>
      <c r="I56" s="193">
        <v>514116.72</v>
      </c>
      <c r="J56" s="193">
        <v>1830.56</v>
      </c>
      <c r="L56" s="210">
        <f t="shared" si="1"/>
        <v>4696.3900000000003</v>
      </c>
      <c r="M56" s="193">
        <v>1294.67</v>
      </c>
      <c r="N56" s="193">
        <v>1571.16</v>
      </c>
    </row>
    <row r="57" spans="1:14" ht="12" customHeight="1" x14ac:dyDescent="0.25">
      <c r="A57" s="35"/>
      <c r="B57" s="141"/>
      <c r="C57" s="150" t="s">
        <v>149</v>
      </c>
      <c r="D57" s="167">
        <v>2.23</v>
      </c>
      <c r="F57" s="77">
        <v>43339</v>
      </c>
      <c r="G57" s="193">
        <v>2000000</v>
      </c>
      <c r="H57" s="193">
        <v>2000000</v>
      </c>
      <c r="I57" s="193">
        <v>2000000</v>
      </c>
      <c r="J57" s="193">
        <v>5515.83</v>
      </c>
      <c r="L57" s="210">
        <f t="shared" si="1"/>
        <v>5515.83</v>
      </c>
    </row>
    <row r="58" spans="1:14" ht="12" customHeight="1" x14ac:dyDescent="0.25">
      <c r="A58" s="35"/>
      <c r="C58" s="150" t="s">
        <v>149</v>
      </c>
      <c r="D58" s="167">
        <v>1.55</v>
      </c>
      <c r="F58" s="137">
        <v>43250</v>
      </c>
      <c r="G58" s="193">
        <v>0</v>
      </c>
      <c r="H58" s="193">
        <v>0</v>
      </c>
      <c r="I58" s="193">
        <v>0</v>
      </c>
      <c r="J58" s="203">
        <v>5011.1400000000003</v>
      </c>
      <c r="L58" s="210">
        <f t="shared" si="1"/>
        <v>15287.67</v>
      </c>
      <c r="M58" s="193">
        <v>2632.83</v>
      </c>
      <c r="N58" s="203">
        <v>7643.7</v>
      </c>
    </row>
    <row r="59" spans="1:14" ht="12" customHeight="1" x14ac:dyDescent="0.25">
      <c r="C59" s="150" t="s">
        <v>149</v>
      </c>
      <c r="D59" s="168">
        <v>1.23</v>
      </c>
      <c r="F59" s="137">
        <v>43066</v>
      </c>
      <c r="G59" s="193">
        <v>0</v>
      </c>
      <c r="H59" s="193">
        <v>0</v>
      </c>
      <c r="I59" s="193">
        <v>0</v>
      </c>
      <c r="J59" s="203">
        <v>0</v>
      </c>
      <c r="L59" s="210">
        <f t="shared" si="1"/>
        <v>3230.76</v>
      </c>
      <c r="M59" s="193">
        <v>3230.76</v>
      </c>
      <c r="N59" s="203">
        <v>0</v>
      </c>
    </row>
    <row r="60" spans="1:14" ht="12" customHeight="1" x14ac:dyDescent="0.25">
      <c r="A60" s="151"/>
      <c r="C60" s="150" t="s">
        <v>175</v>
      </c>
      <c r="D60" s="168"/>
      <c r="E60" s="151"/>
      <c r="F60" s="77">
        <v>43281</v>
      </c>
      <c r="G60" s="203">
        <v>0</v>
      </c>
      <c r="H60" s="203">
        <v>0</v>
      </c>
      <c r="I60" s="203">
        <v>0</v>
      </c>
      <c r="J60" s="203">
        <v>98.35</v>
      </c>
      <c r="K60" s="188"/>
      <c r="L60" s="210">
        <f t="shared" si="1"/>
        <v>98.77</v>
      </c>
      <c r="M60" s="203">
        <v>0.42</v>
      </c>
      <c r="N60" s="203">
        <v>0</v>
      </c>
    </row>
    <row r="61" spans="1:14" ht="12" customHeight="1" x14ac:dyDescent="0.25">
      <c r="A61" s="40"/>
      <c r="C61" s="179"/>
      <c r="D61" s="165"/>
      <c r="E61" s="41"/>
      <c r="F61" s="42"/>
      <c r="G61" s="191"/>
      <c r="H61" s="191"/>
      <c r="I61" s="191"/>
      <c r="K61" s="28"/>
      <c r="L61" s="210"/>
    </row>
    <row r="62" spans="1:14" ht="12" customHeight="1" x14ac:dyDescent="0.25">
      <c r="A62" s="35" t="s">
        <v>10</v>
      </c>
      <c r="C62" s="150" t="s">
        <v>170</v>
      </c>
      <c r="D62" s="167">
        <v>1.5</v>
      </c>
      <c r="F62" s="77">
        <v>43281</v>
      </c>
      <c r="G62" s="191">
        <v>606544.12</v>
      </c>
      <c r="H62" s="191">
        <v>606544.12</v>
      </c>
      <c r="I62" s="191">
        <v>606544.12</v>
      </c>
      <c r="J62" s="193">
        <v>2034.41</v>
      </c>
      <c r="L62" s="210">
        <f t="shared" si="1"/>
        <v>5371.85</v>
      </c>
      <c r="M62" s="193">
        <v>1392.22</v>
      </c>
      <c r="N62" s="193">
        <v>1945.22</v>
      </c>
    </row>
    <row r="63" spans="1:14" ht="12" customHeight="1" x14ac:dyDescent="0.25">
      <c r="A63" s="35"/>
      <c r="C63" s="150" t="s">
        <v>150</v>
      </c>
      <c r="D63" s="167">
        <v>2.23</v>
      </c>
      <c r="F63" s="77">
        <v>43339</v>
      </c>
      <c r="G63" s="191">
        <v>1000000</v>
      </c>
      <c r="H63" s="191">
        <v>1000000</v>
      </c>
      <c r="I63" s="191">
        <v>1000000</v>
      </c>
      <c r="J63" s="193">
        <v>2679.64</v>
      </c>
      <c r="L63" s="210">
        <f t="shared" si="1"/>
        <v>2679.64</v>
      </c>
    </row>
    <row r="64" spans="1:14" x14ac:dyDescent="0.25">
      <c r="A64" s="35"/>
      <c r="C64" s="150" t="s">
        <v>150</v>
      </c>
      <c r="D64" s="167">
        <v>1.55</v>
      </c>
      <c r="F64" s="137">
        <v>43250</v>
      </c>
      <c r="G64" s="196">
        <v>0</v>
      </c>
      <c r="H64" s="196">
        <v>0</v>
      </c>
      <c r="I64" s="196">
        <v>0</v>
      </c>
      <c r="J64" s="203">
        <v>2504.9699999999998</v>
      </c>
      <c r="L64" s="210">
        <f t="shared" si="1"/>
        <v>7643.84</v>
      </c>
      <c r="M64" s="193">
        <v>1316.57</v>
      </c>
      <c r="N64" s="203">
        <v>3822.3</v>
      </c>
    </row>
    <row r="65" spans="1:14" x14ac:dyDescent="0.25">
      <c r="C65" s="150" t="s">
        <v>150</v>
      </c>
      <c r="D65" s="167">
        <v>1.23</v>
      </c>
      <c r="F65" s="137">
        <v>43066</v>
      </c>
      <c r="G65" s="196">
        <v>0</v>
      </c>
      <c r="H65" s="196">
        <v>0</v>
      </c>
      <c r="I65" s="196">
        <v>0</v>
      </c>
      <c r="J65" s="203">
        <v>0</v>
      </c>
      <c r="K65" s="188"/>
      <c r="L65" s="210">
        <f t="shared" si="1"/>
        <v>1942.78</v>
      </c>
      <c r="M65" s="193">
        <v>1942.78</v>
      </c>
      <c r="N65" s="203">
        <v>0</v>
      </c>
    </row>
    <row r="66" spans="1:14" x14ac:dyDescent="0.25">
      <c r="C66" s="150" t="s">
        <v>175</v>
      </c>
      <c r="D66" s="168"/>
      <c r="E66" s="151"/>
      <c r="F66" s="77">
        <v>43281</v>
      </c>
      <c r="G66" s="196">
        <v>0</v>
      </c>
      <c r="H66" s="196">
        <v>0</v>
      </c>
      <c r="I66" s="196">
        <v>0</v>
      </c>
      <c r="J66" s="203">
        <v>49.48</v>
      </c>
      <c r="K66" s="188"/>
      <c r="L66" s="210">
        <f t="shared" si="1"/>
        <v>49.48</v>
      </c>
      <c r="N66" s="203"/>
    </row>
    <row r="67" spans="1:14" x14ac:dyDescent="0.25">
      <c r="C67" s="150"/>
      <c r="D67" s="167"/>
      <c r="F67" s="37"/>
      <c r="H67" s="193"/>
      <c r="I67" s="193"/>
      <c r="L67" s="210"/>
    </row>
    <row r="68" spans="1:14" x14ac:dyDescent="0.25">
      <c r="A68" s="35" t="s">
        <v>11</v>
      </c>
      <c r="C68" s="150" t="s">
        <v>170</v>
      </c>
      <c r="D68" s="167">
        <v>1.5</v>
      </c>
      <c r="F68" s="77">
        <v>43281</v>
      </c>
      <c r="G68" s="191">
        <v>2826998.94</v>
      </c>
      <c r="H68" s="191">
        <v>2826998.94</v>
      </c>
      <c r="I68" s="191">
        <v>2826998.94</v>
      </c>
      <c r="J68" s="193">
        <v>7553.81</v>
      </c>
      <c r="L68" s="210">
        <f t="shared" si="1"/>
        <v>19558.150000000001</v>
      </c>
      <c r="M68" s="193">
        <v>4949.25</v>
      </c>
      <c r="N68" s="193">
        <v>7055.09</v>
      </c>
    </row>
    <row r="69" spans="1:14" x14ac:dyDescent="0.25">
      <c r="A69" s="35"/>
      <c r="C69" s="150"/>
      <c r="D69" s="161"/>
      <c r="F69" s="77"/>
      <c r="G69" s="191"/>
      <c r="H69" s="191"/>
      <c r="I69" s="191"/>
      <c r="L69" s="210"/>
    </row>
    <row r="70" spans="1:14" s="211" customFormat="1" x14ac:dyDescent="0.25">
      <c r="A70" s="35" t="s">
        <v>12</v>
      </c>
      <c r="B70" s="184"/>
      <c r="C70" s="150" t="s">
        <v>170</v>
      </c>
      <c r="D70" s="167">
        <v>1.5</v>
      </c>
      <c r="E70" s="26"/>
      <c r="F70" s="77">
        <v>43281</v>
      </c>
      <c r="G70" s="191">
        <v>71636.83</v>
      </c>
      <c r="H70" s="191">
        <v>71636.83</v>
      </c>
      <c r="I70" s="191">
        <v>71636.83</v>
      </c>
      <c r="J70" s="193">
        <v>279.76</v>
      </c>
      <c r="K70" s="3"/>
      <c r="L70" s="210">
        <f t="shared" si="1"/>
        <v>780.06</v>
      </c>
      <c r="M70" s="193">
        <v>227.59</v>
      </c>
      <c r="N70" s="193">
        <v>272.70999999999998</v>
      </c>
    </row>
    <row r="71" spans="1:14" x14ac:dyDescent="0.25">
      <c r="A71" s="35"/>
      <c r="B71" s="141"/>
      <c r="C71" s="150"/>
      <c r="D71" s="161"/>
      <c r="F71" s="77"/>
      <c r="G71" s="191"/>
      <c r="H71" s="191"/>
      <c r="I71" s="191"/>
      <c r="K71" s="28"/>
      <c r="L71" s="210"/>
    </row>
    <row r="72" spans="1:14" x14ac:dyDescent="0.25">
      <c r="A72" s="35" t="s">
        <v>37</v>
      </c>
      <c r="C72" s="150" t="s">
        <v>170</v>
      </c>
      <c r="D72" s="167">
        <v>1.5</v>
      </c>
      <c r="F72" s="77">
        <v>43281</v>
      </c>
      <c r="G72" s="191">
        <v>402551.46</v>
      </c>
      <c r="H72" s="191">
        <v>402551.46</v>
      </c>
      <c r="I72" s="191">
        <v>402551.46</v>
      </c>
      <c r="J72" s="193" t="s">
        <v>108</v>
      </c>
      <c r="K72" s="28"/>
      <c r="L72" s="193" t="s">
        <v>108</v>
      </c>
      <c r="M72" s="193" t="s">
        <v>108</v>
      </c>
      <c r="N72" s="193" t="s">
        <v>108</v>
      </c>
    </row>
    <row r="73" spans="1:14" x14ac:dyDescent="0.25">
      <c r="A73" s="35"/>
      <c r="C73" s="150"/>
      <c r="D73" s="161"/>
      <c r="F73" s="77"/>
      <c r="H73" s="193"/>
      <c r="I73" s="193"/>
      <c r="K73" s="28"/>
      <c r="L73" s="210"/>
    </row>
    <row r="74" spans="1:14" s="14" customFormat="1" x14ac:dyDescent="0.25">
      <c r="A74" s="35" t="s">
        <v>38</v>
      </c>
      <c r="B74" s="138"/>
      <c r="C74" s="150" t="s">
        <v>170</v>
      </c>
      <c r="D74" s="167">
        <v>1.5</v>
      </c>
      <c r="E74" s="26"/>
      <c r="F74" s="77">
        <v>43281</v>
      </c>
      <c r="G74" s="191">
        <v>187154.66</v>
      </c>
      <c r="H74" s="191">
        <v>187154.66</v>
      </c>
      <c r="I74" s="191">
        <v>187154.66</v>
      </c>
      <c r="J74" s="193">
        <v>753.7</v>
      </c>
      <c r="K74" s="3"/>
      <c r="L74" s="210">
        <f>SUM(J74+M74+N74)</f>
        <v>2381.83</v>
      </c>
      <c r="M74" s="193">
        <v>785.73</v>
      </c>
      <c r="N74" s="193">
        <v>842.4</v>
      </c>
    </row>
    <row r="75" spans="1:14" x14ac:dyDescent="0.25">
      <c r="A75" s="35"/>
      <c r="C75" s="150"/>
      <c r="D75" s="161"/>
      <c r="F75" s="77"/>
      <c r="G75" s="191"/>
      <c r="H75" s="191"/>
      <c r="I75" s="191"/>
      <c r="L75" s="210"/>
    </row>
    <row r="76" spans="1:14" x14ac:dyDescent="0.25">
      <c r="A76" s="35" t="s">
        <v>39</v>
      </c>
      <c r="C76" s="150" t="s">
        <v>170</v>
      </c>
      <c r="D76" s="167">
        <v>1.5</v>
      </c>
      <c r="F76" s="77">
        <v>43281</v>
      </c>
      <c r="G76" s="191">
        <v>249467.16</v>
      </c>
      <c r="H76" s="191">
        <v>249467.16</v>
      </c>
      <c r="I76" s="191">
        <v>249467.16</v>
      </c>
      <c r="J76" s="193">
        <v>1233.47</v>
      </c>
      <c r="L76" s="210">
        <f t="shared" ref="L76:L86" si="2">SUM(J76+M76+N76)</f>
        <v>5365.75</v>
      </c>
      <c r="M76" s="193">
        <v>1635.12</v>
      </c>
      <c r="N76" s="193">
        <v>2497.16</v>
      </c>
    </row>
    <row r="77" spans="1:14" x14ac:dyDescent="0.25">
      <c r="C77" s="150"/>
      <c r="D77" s="161"/>
      <c r="F77" s="77"/>
      <c r="H77" s="193"/>
      <c r="I77" s="193"/>
      <c r="L77" s="210"/>
    </row>
    <row r="78" spans="1:14" x14ac:dyDescent="0.25">
      <c r="A78" s="35" t="s">
        <v>16</v>
      </c>
      <c r="C78" s="150" t="s">
        <v>170</v>
      </c>
      <c r="D78" s="167">
        <v>1.5</v>
      </c>
      <c r="F78" s="77">
        <v>43281</v>
      </c>
      <c r="G78" s="191">
        <v>1139619.4099999999</v>
      </c>
      <c r="H78" s="191">
        <v>1139619.4099999999</v>
      </c>
      <c r="I78" s="191">
        <v>1139619.4099999999</v>
      </c>
      <c r="J78" s="193">
        <v>3678.18</v>
      </c>
      <c r="L78" s="210">
        <f t="shared" si="2"/>
        <v>11739.21</v>
      </c>
      <c r="M78" s="193">
        <v>1673.84</v>
      </c>
      <c r="N78" s="193">
        <v>6387.19</v>
      </c>
    </row>
    <row r="79" spans="1:14" x14ac:dyDescent="0.25">
      <c r="A79" s="35"/>
      <c r="C79" s="150"/>
      <c r="D79" s="167"/>
      <c r="F79" s="77"/>
      <c r="G79" s="191"/>
      <c r="H79" s="191"/>
      <c r="I79" s="191"/>
      <c r="L79" s="210"/>
    </row>
    <row r="80" spans="1:14" x14ac:dyDescent="0.25">
      <c r="A80" s="35" t="s">
        <v>160</v>
      </c>
      <c r="C80" s="150" t="s">
        <v>170</v>
      </c>
      <c r="D80" s="167">
        <v>1.5</v>
      </c>
      <c r="F80" s="77">
        <v>43281</v>
      </c>
      <c r="G80" s="191">
        <v>2378079.2599999998</v>
      </c>
      <c r="H80" s="191">
        <v>2378079.2599999998</v>
      </c>
      <c r="I80" s="191">
        <v>2378079.2599999998</v>
      </c>
      <c r="J80" s="193">
        <v>3838.14</v>
      </c>
      <c r="L80" s="210">
        <f t="shared" si="2"/>
        <v>13495.529999999999</v>
      </c>
      <c r="M80" s="193">
        <v>4153.68</v>
      </c>
      <c r="N80" s="193">
        <v>5503.71</v>
      </c>
    </row>
    <row r="81" spans="1:14" x14ac:dyDescent="0.25">
      <c r="A81" s="35"/>
      <c r="C81" s="150" t="s">
        <v>151</v>
      </c>
      <c r="D81" s="167">
        <v>2.1008</v>
      </c>
      <c r="F81" s="77">
        <v>43281</v>
      </c>
      <c r="G81" s="191">
        <v>29718239.420000002</v>
      </c>
      <c r="H81" s="191">
        <v>29718239.420000002</v>
      </c>
      <c r="I81" s="191">
        <v>29718239.420000002</v>
      </c>
      <c r="J81" s="193">
        <v>164136.94</v>
      </c>
      <c r="L81" s="210">
        <f t="shared" si="2"/>
        <v>446569.26</v>
      </c>
      <c r="M81" s="193">
        <v>133708.07</v>
      </c>
      <c r="N81" s="193">
        <v>148724.25</v>
      </c>
    </row>
    <row r="82" spans="1:14" x14ac:dyDescent="0.25">
      <c r="A82" s="35"/>
      <c r="C82" s="150" t="s">
        <v>185</v>
      </c>
      <c r="D82" s="167">
        <v>2</v>
      </c>
      <c r="F82" s="77">
        <v>43399</v>
      </c>
      <c r="G82" s="193">
        <v>10000000</v>
      </c>
      <c r="H82" s="193">
        <v>10000000</v>
      </c>
      <c r="I82" s="193">
        <v>10000000</v>
      </c>
      <c r="J82" s="203">
        <v>50050</v>
      </c>
      <c r="L82" s="210">
        <f t="shared" si="2"/>
        <v>82500</v>
      </c>
      <c r="N82" s="203">
        <v>32450</v>
      </c>
    </row>
    <row r="83" spans="1:14" x14ac:dyDescent="0.25">
      <c r="A83" s="35"/>
      <c r="C83" s="151" t="s">
        <v>185</v>
      </c>
      <c r="D83" s="168">
        <v>1.23</v>
      </c>
      <c r="F83" s="137">
        <v>43131</v>
      </c>
      <c r="G83" s="193">
        <v>0</v>
      </c>
      <c r="H83" s="193">
        <v>0</v>
      </c>
      <c r="I83" s="193">
        <v>0</v>
      </c>
      <c r="J83" s="203">
        <v>0</v>
      </c>
      <c r="L83" s="210">
        <f t="shared" si="2"/>
        <v>45033.32</v>
      </c>
      <c r="M83" s="193">
        <v>33867.47</v>
      </c>
      <c r="N83" s="203">
        <v>11165.85</v>
      </c>
    </row>
    <row r="84" spans="1:14" x14ac:dyDescent="0.25">
      <c r="A84" s="35"/>
      <c r="C84" s="150" t="s">
        <v>174</v>
      </c>
      <c r="D84" s="167">
        <v>0.85</v>
      </c>
      <c r="E84" s="78"/>
      <c r="F84" s="77">
        <v>43190</v>
      </c>
      <c r="G84" s="191">
        <v>0</v>
      </c>
      <c r="H84" s="191">
        <v>0</v>
      </c>
      <c r="I84" s="191">
        <v>0</v>
      </c>
      <c r="J84" s="203">
        <v>0</v>
      </c>
      <c r="L84" s="210">
        <f t="shared" si="2"/>
        <v>11166.34</v>
      </c>
      <c r="M84" s="193">
        <v>0.49</v>
      </c>
      <c r="N84" s="203">
        <v>11165.85</v>
      </c>
    </row>
    <row r="85" spans="1:14" x14ac:dyDescent="0.25">
      <c r="A85" s="35"/>
      <c r="C85" s="150"/>
      <c r="D85" s="167"/>
      <c r="F85" s="77"/>
      <c r="G85" s="191"/>
      <c r="H85" s="191"/>
      <c r="I85" s="191"/>
      <c r="L85" s="210"/>
    </row>
    <row r="86" spans="1:14" ht="15" customHeight="1" x14ac:dyDescent="0.25">
      <c r="A86" s="35" t="s">
        <v>110</v>
      </c>
      <c r="C86" s="150" t="s">
        <v>170</v>
      </c>
      <c r="D86" s="167">
        <v>1.5</v>
      </c>
      <c r="F86" s="77">
        <v>43281</v>
      </c>
      <c r="G86" s="193">
        <v>926083.91</v>
      </c>
      <c r="H86" s="193">
        <v>926083.91</v>
      </c>
      <c r="I86" s="193">
        <v>926083.91</v>
      </c>
      <c r="J86" s="193">
        <v>3444.23</v>
      </c>
      <c r="L86" s="210">
        <f t="shared" si="2"/>
        <v>9615.6899999999987</v>
      </c>
      <c r="M86" s="193">
        <v>2783.51</v>
      </c>
      <c r="N86" s="193">
        <v>3387.95</v>
      </c>
    </row>
    <row r="87" spans="1:14" x14ac:dyDescent="0.25">
      <c r="C87" s="154"/>
      <c r="D87" s="165"/>
      <c r="E87" s="79"/>
      <c r="F87" s="80"/>
      <c r="G87" s="191"/>
      <c r="H87" s="196"/>
      <c r="J87" s="218" t="s">
        <v>216</v>
      </c>
      <c r="K87" s="134"/>
      <c r="L87" s="210"/>
      <c r="M87" s="193" t="s">
        <v>188</v>
      </c>
      <c r="N87" s="218" t="s">
        <v>198</v>
      </c>
    </row>
    <row r="88" spans="1:14" x14ac:dyDescent="0.25">
      <c r="A88" s="29" t="s">
        <v>19</v>
      </c>
      <c r="C88" s="148" t="s">
        <v>20</v>
      </c>
      <c r="D88" s="162" t="s">
        <v>153</v>
      </c>
      <c r="E88" s="29" t="s">
        <v>21</v>
      </c>
      <c r="F88" s="30" t="s">
        <v>22</v>
      </c>
      <c r="G88" s="191" t="s">
        <v>23</v>
      </c>
      <c r="H88" s="203" t="s">
        <v>24</v>
      </c>
      <c r="I88" s="210" t="s">
        <v>25</v>
      </c>
      <c r="J88" s="193" t="s">
        <v>26</v>
      </c>
      <c r="K88" s="28" t="s">
        <v>27</v>
      </c>
      <c r="L88" s="208" t="s">
        <v>85</v>
      </c>
      <c r="M88" s="193" t="s">
        <v>26</v>
      </c>
      <c r="N88" s="193" t="s">
        <v>26</v>
      </c>
    </row>
    <row r="89" spans="1:14" x14ac:dyDescent="0.25">
      <c r="A89" s="31"/>
      <c r="B89" s="222"/>
      <c r="C89" s="149" t="s">
        <v>28</v>
      </c>
      <c r="D89" s="163" t="s">
        <v>154</v>
      </c>
      <c r="E89" s="32" t="s">
        <v>29</v>
      </c>
      <c r="F89" s="33" t="s">
        <v>30</v>
      </c>
      <c r="G89" s="192" t="s">
        <v>31</v>
      </c>
      <c r="H89" s="206" t="s">
        <v>32</v>
      </c>
      <c r="I89" s="223" t="s">
        <v>33</v>
      </c>
      <c r="J89" s="201" t="s">
        <v>34</v>
      </c>
      <c r="K89" s="34" t="s">
        <v>35</v>
      </c>
      <c r="L89" s="209" t="s">
        <v>34</v>
      </c>
      <c r="M89" s="201" t="s">
        <v>34</v>
      </c>
      <c r="N89" s="201" t="s">
        <v>34</v>
      </c>
    </row>
    <row r="90" spans="1:14" x14ac:dyDescent="0.25">
      <c r="A90" s="35"/>
      <c r="C90" s="150"/>
      <c r="D90" s="167"/>
      <c r="F90" s="77"/>
      <c r="H90" s="193"/>
      <c r="L90" s="210"/>
    </row>
    <row r="91" spans="1:14" ht="13.8" thickBot="1" x14ac:dyDescent="0.3">
      <c r="A91" s="35" t="s">
        <v>17</v>
      </c>
      <c r="C91" s="147" t="s">
        <v>171</v>
      </c>
      <c r="D91" s="169"/>
      <c r="E91" s="35"/>
      <c r="F91" s="158"/>
      <c r="G91" s="194">
        <v>10446853.57</v>
      </c>
      <c r="H91" s="194">
        <v>10446853.57</v>
      </c>
      <c r="I91" s="194">
        <v>10446853.57</v>
      </c>
      <c r="J91" s="204">
        <v>19009.07</v>
      </c>
      <c r="K91" s="159">
        <f>SUM(K92:K113)</f>
        <v>0</v>
      </c>
      <c r="L91" s="219">
        <f>SUM(J91+M91+N91)</f>
        <v>53514.820000000007</v>
      </c>
      <c r="M91" s="204">
        <v>16640.810000000001</v>
      </c>
      <c r="N91" s="204">
        <v>17864.939999999999</v>
      </c>
    </row>
    <row r="92" spans="1:14" x14ac:dyDescent="0.25">
      <c r="A92" s="35"/>
      <c r="C92" s="155" t="s">
        <v>111</v>
      </c>
      <c r="D92" s="167">
        <v>1.5</v>
      </c>
      <c r="E92" s="45"/>
      <c r="F92" s="77">
        <v>43281</v>
      </c>
      <c r="G92" s="193">
        <v>1552369.91</v>
      </c>
      <c r="H92" s="193">
        <v>1552369.91</v>
      </c>
      <c r="I92" s="193">
        <v>1552369.91</v>
      </c>
      <c r="J92" s="193">
        <v>4599.28</v>
      </c>
      <c r="K92" s="48"/>
      <c r="L92" s="210">
        <f t="shared" ref="L92:L94" si="3">SUM(J92+M92+N92)</f>
        <v>12692.27</v>
      </c>
      <c r="M92" s="193">
        <v>3705.29</v>
      </c>
      <c r="N92" s="193">
        <v>4387.7</v>
      </c>
    </row>
    <row r="93" spans="1:14" x14ac:dyDescent="0.25">
      <c r="A93" s="44" t="s">
        <v>40</v>
      </c>
      <c r="C93" s="156" t="s">
        <v>41</v>
      </c>
      <c r="D93" s="167">
        <v>1.5</v>
      </c>
      <c r="E93" s="161"/>
      <c r="F93" s="77">
        <v>43281</v>
      </c>
      <c r="G93" s="195">
        <v>6630.02</v>
      </c>
      <c r="H93" s="195">
        <v>6630.02</v>
      </c>
      <c r="I93" s="195">
        <v>6630.02</v>
      </c>
      <c r="J93" s="193">
        <v>24.73</v>
      </c>
      <c r="K93" s="48"/>
      <c r="L93" s="210">
        <f t="shared" si="3"/>
        <v>67.56</v>
      </c>
      <c r="M93" s="193">
        <v>18.54</v>
      </c>
      <c r="N93" s="193">
        <v>24.29</v>
      </c>
    </row>
    <row r="94" spans="1:14" x14ac:dyDescent="0.25">
      <c r="A94" s="44"/>
      <c r="C94" s="156" t="s">
        <v>162</v>
      </c>
      <c r="D94" s="167">
        <v>1.5</v>
      </c>
      <c r="E94" s="161"/>
      <c r="F94" s="77">
        <v>43281</v>
      </c>
      <c r="G94" s="193">
        <v>18270</v>
      </c>
      <c r="H94" s="193">
        <v>18270</v>
      </c>
      <c r="I94" s="193">
        <v>18270</v>
      </c>
      <c r="J94" s="193">
        <v>1098.94</v>
      </c>
      <c r="K94" s="48"/>
      <c r="L94" s="210">
        <f t="shared" si="3"/>
        <v>1746.42</v>
      </c>
      <c r="M94" s="193">
        <v>195.97</v>
      </c>
      <c r="N94" s="193">
        <v>451.51</v>
      </c>
    </row>
    <row r="95" spans="1:14" x14ac:dyDescent="0.25">
      <c r="A95" s="49"/>
      <c r="C95" s="155" t="s">
        <v>42</v>
      </c>
      <c r="D95" s="167">
        <v>1.5</v>
      </c>
      <c r="E95" s="161"/>
      <c r="F95" s="77">
        <v>43281</v>
      </c>
      <c r="G95" s="193">
        <v>64265.41</v>
      </c>
      <c r="H95" s="193">
        <v>64265.41</v>
      </c>
      <c r="I95" s="193">
        <v>64265.41</v>
      </c>
      <c r="J95" s="193" t="s">
        <v>108</v>
      </c>
      <c r="K95" s="48"/>
      <c r="L95" s="193" t="s">
        <v>108</v>
      </c>
      <c r="M95" s="193" t="s">
        <v>108</v>
      </c>
      <c r="N95" s="193" t="s">
        <v>108</v>
      </c>
    </row>
    <row r="96" spans="1:14" x14ac:dyDescent="0.25">
      <c r="A96" s="50"/>
      <c r="C96" s="155" t="s">
        <v>109</v>
      </c>
      <c r="D96" s="167">
        <v>1.5</v>
      </c>
      <c r="E96" s="161"/>
      <c r="F96" s="77">
        <v>43281</v>
      </c>
      <c r="G96" s="198">
        <v>639693.53</v>
      </c>
      <c r="H96" s="198">
        <v>639693.53</v>
      </c>
      <c r="I96" s="198">
        <v>639693.53</v>
      </c>
      <c r="J96" s="193">
        <v>2404.9299999999998</v>
      </c>
      <c r="K96" s="47"/>
      <c r="L96" s="210">
        <f>SUM(J96+M96+N96)</f>
        <v>6854.3799999999992</v>
      </c>
      <c r="M96" s="193">
        <v>2032.63</v>
      </c>
      <c r="N96" s="193">
        <v>2416.8200000000002</v>
      </c>
    </row>
    <row r="97" spans="1:14" x14ac:dyDescent="0.25">
      <c r="A97" s="49"/>
      <c r="B97" s="141"/>
      <c r="C97" s="155" t="s">
        <v>43</v>
      </c>
      <c r="D97" s="167">
        <v>1.5</v>
      </c>
      <c r="E97" s="161"/>
      <c r="F97" s="77">
        <v>43281</v>
      </c>
      <c r="G97" s="198">
        <v>356971.75</v>
      </c>
      <c r="H97" s="198">
        <v>356971.75</v>
      </c>
      <c r="I97" s="198">
        <v>356971.75</v>
      </c>
      <c r="J97" s="193">
        <v>1231.79</v>
      </c>
      <c r="K97" s="47"/>
      <c r="L97" s="210">
        <f>SUM(J97+M97+N97)</f>
        <v>2967.82</v>
      </c>
      <c r="M97" s="193">
        <v>780.88</v>
      </c>
      <c r="N97" s="193">
        <v>955.15</v>
      </c>
    </row>
    <row r="98" spans="1:14" ht="13.8" customHeight="1" x14ac:dyDescent="0.25">
      <c r="A98" s="49"/>
      <c r="C98" s="155" t="s">
        <v>96</v>
      </c>
      <c r="D98" s="167">
        <v>1.5</v>
      </c>
      <c r="E98" s="161"/>
      <c r="F98" s="77">
        <v>43281</v>
      </c>
      <c r="G98" s="191">
        <v>1369348.86</v>
      </c>
      <c r="H98" s="191">
        <v>1369348.86</v>
      </c>
      <c r="I98" s="191">
        <v>1369348.86</v>
      </c>
      <c r="J98" s="193" t="s">
        <v>108</v>
      </c>
      <c r="K98" s="48"/>
      <c r="L98" s="193" t="s">
        <v>108</v>
      </c>
      <c r="M98" s="193" t="s">
        <v>108</v>
      </c>
      <c r="N98" s="193" t="s">
        <v>108</v>
      </c>
    </row>
    <row r="99" spans="1:14" ht="13.8" customHeight="1" x14ac:dyDescent="0.25">
      <c r="A99" s="44"/>
      <c r="C99" s="156" t="s">
        <v>44</v>
      </c>
      <c r="D99" s="167">
        <v>1.5</v>
      </c>
      <c r="E99" s="161"/>
      <c r="F99" s="77">
        <v>43281</v>
      </c>
      <c r="G99" s="198">
        <v>79133.09</v>
      </c>
      <c r="H99" s="198">
        <v>79133.09</v>
      </c>
      <c r="I99" s="198">
        <v>79133.09</v>
      </c>
      <c r="J99" s="193">
        <v>411.69</v>
      </c>
      <c r="K99" s="47"/>
      <c r="L99" s="210">
        <f>SUM(J99+M99+N99)</f>
        <v>1298.4000000000001</v>
      </c>
      <c r="M99" s="193">
        <v>384.57</v>
      </c>
      <c r="N99" s="193">
        <v>502.14</v>
      </c>
    </row>
    <row r="100" spans="1:14" x14ac:dyDescent="0.25">
      <c r="A100" s="49"/>
      <c r="B100" s="146"/>
      <c r="C100" s="155" t="s">
        <v>45</v>
      </c>
      <c r="D100" s="167">
        <v>1.5</v>
      </c>
      <c r="E100" s="161"/>
      <c r="F100" s="77">
        <v>43281</v>
      </c>
      <c r="G100" s="198">
        <v>26559.8</v>
      </c>
      <c r="H100" s="198">
        <v>26559.8</v>
      </c>
      <c r="I100" s="198">
        <v>26559.8</v>
      </c>
      <c r="J100" s="193">
        <v>374.73</v>
      </c>
      <c r="K100" s="47"/>
      <c r="L100" s="210">
        <f t="shared" ref="L100:L103" si="4">SUM(J100+M100+N100)</f>
        <v>1362.77</v>
      </c>
      <c r="M100" s="193">
        <v>486.89</v>
      </c>
      <c r="N100" s="193">
        <v>501.15</v>
      </c>
    </row>
    <row r="101" spans="1:14" x14ac:dyDescent="0.25">
      <c r="A101" s="49"/>
      <c r="C101" s="155" t="s">
        <v>46</v>
      </c>
      <c r="D101" s="167">
        <v>1.5</v>
      </c>
      <c r="E101" s="161"/>
      <c r="F101" s="77">
        <v>43281</v>
      </c>
      <c r="G101" s="198">
        <v>1221308.3799999999</v>
      </c>
      <c r="H101" s="198">
        <v>1221308.3799999999</v>
      </c>
      <c r="I101" s="198">
        <v>1221308.3799999999</v>
      </c>
      <c r="J101" s="193">
        <v>4456.37</v>
      </c>
      <c r="K101" s="47"/>
      <c r="L101" s="210">
        <f t="shared" si="4"/>
        <v>12610.060000000001</v>
      </c>
      <c r="M101" s="193">
        <v>3807.99</v>
      </c>
      <c r="N101" s="193">
        <v>4345.7</v>
      </c>
    </row>
    <row r="102" spans="1:14" x14ac:dyDescent="0.25">
      <c r="A102" s="49"/>
      <c r="C102" s="155" t="s">
        <v>47</v>
      </c>
      <c r="D102" s="167">
        <v>1.5</v>
      </c>
      <c r="E102" s="161"/>
      <c r="F102" s="77">
        <v>43281</v>
      </c>
      <c r="G102" s="198">
        <v>43000.15</v>
      </c>
      <c r="H102" s="198">
        <v>43000.15</v>
      </c>
      <c r="I102" s="198">
        <v>43000.15</v>
      </c>
      <c r="J102" s="193">
        <v>159.34</v>
      </c>
      <c r="K102" s="47"/>
      <c r="L102" s="210">
        <f t="shared" si="4"/>
        <v>443.33000000000004</v>
      </c>
      <c r="M102" s="193">
        <v>128</v>
      </c>
      <c r="N102" s="193">
        <v>155.99</v>
      </c>
    </row>
    <row r="103" spans="1:14" x14ac:dyDescent="0.25">
      <c r="A103" s="49"/>
      <c r="C103" s="155" t="s">
        <v>48</v>
      </c>
      <c r="D103" s="167">
        <v>1.5</v>
      </c>
      <c r="E103" s="161"/>
      <c r="F103" s="77">
        <v>43281</v>
      </c>
      <c r="G103" s="198">
        <v>150693.75</v>
      </c>
      <c r="H103" s="198">
        <v>150693.75</v>
      </c>
      <c r="I103" s="198">
        <v>150693.75</v>
      </c>
      <c r="J103" s="193">
        <v>570.95000000000005</v>
      </c>
      <c r="K103" s="47"/>
      <c r="L103" s="210">
        <f t="shared" si="4"/>
        <v>1702.2200000000003</v>
      </c>
      <c r="M103" s="193">
        <v>499.91</v>
      </c>
      <c r="N103" s="193">
        <v>631.36</v>
      </c>
    </row>
    <row r="104" spans="1:14" s="78" customFormat="1" x14ac:dyDescent="0.25">
      <c r="A104" s="49"/>
      <c r="B104" s="138"/>
      <c r="C104" s="155" t="s">
        <v>97</v>
      </c>
      <c r="D104" s="167">
        <v>1.5</v>
      </c>
      <c r="E104" s="161"/>
      <c r="F104" s="77">
        <v>43281</v>
      </c>
      <c r="G104" s="191">
        <v>1</v>
      </c>
      <c r="H104" s="191">
        <v>1</v>
      </c>
      <c r="I104" s="191">
        <v>1</v>
      </c>
      <c r="J104" s="193" t="s">
        <v>108</v>
      </c>
      <c r="K104" s="47"/>
      <c r="L104" s="193" t="s">
        <v>108</v>
      </c>
      <c r="M104" s="193" t="s">
        <v>108</v>
      </c>
      <c r="N104" s="193" t="s">
        <v>108</v>
      </c>
    </row>
    <row r="105" spans="1:14" x14ac:dyDescent="0.25">
      <c r="A105" s="49"/>
      <c r="C105" s="155" t="s">
        <v>90</v>
      </c>
      <c r="D105" s="167">
        <v>1.5</v>
      </c>
      <c r="E105" s="161"/>
      <c r="F105" s="77">
        <v>43281</v>
      </c>
      <c r="G105" s="191">
        <v>969940.06</v>
      </c>
      <c r="H105" s="191">
        <v>969940.06</v>
      </c>
      <c r="I105" s="191">
        <v>969940.06</v>
      </c>
      <c r="J105" s="193" t="s">
        <v>108</v>
      </c>
      <c r="K105" s="47"/>
      <c r="L105" s="193" t="s">
        <v>108</v>
      </c>
      <c r="M105" s="193" t="s">
        <v>108</v>
      </c>
      <c r="N105" s="193" t="s">
        <v>108</v>
      </c>
    </row>
    <row r="106" spans="1:14" x14ac:dyDescent="0.25">
      <c r="A106" s="49"/>
      <c r="C106" s="155" t="s">
        <v>49</v>
      </c>
      <c r="D106" s="167">
        <v>1.5</v>
      </c>
      <c r="E106" s="161"/>
      <c r="F106" s="77">
        <v>43281</v>
      </c>
      <c r="G106" s="198">
        <v>2541238.27</v>
      </c>
      <c r="H106" s="198">
        <v>2541238.27</v>
      </c>
      <c r="I106" s="198">
        <v>2541238.27</v>
      </c>
      <c r="J106" s="193" t="s">
        <v>108</v>
      </c>
      <c r="K106" s="47"/>
      <c r="L106" s="193" t="s">
        <v>108</v>
      </c>
      <c r="M106" s="193" t="s">
        <v>108</v>
      </c>
      <c r="N106" s="193" t="s">
        <v>108</v>
      </c>
    </row>
    <row r="107" spans="1:14" x14ac:dyDescent="0.25">
      <c r="A107" s="49"/>
      <c r="C107" s="155" t="s">
        <v>50</v>
      </c>
      <c r="D107" s="167">
        <v>1.5</v>
      </c>
      <c r="E107" s="161"/>
      <c r="F107" s="77">
        <v>43281</v>
      </c>
      <c r="G107" s="198">
        <v>124470.28</v>
      </c>
      <c r="H107" s="198">
        <v>124470.28</v>
      </c>
      <c r="I107" s="198">
        <v>124470.28</v>
      </c>
      <c r="J107" s="193">
        <v>465.11</v>
      </c>
      <c r="K107" s="47"/>
      <c r="L107" s="210">
        <f>SUM(J107+M107+N107)</f>
        <v>1240.8400000000001</v>
      </c>
      <c r="M107" s="193">
        <v>340.54</v>
      </c>
      <c r="N107" s="193">
        <v>435.19</v>
      </c>
    </row>
    <row r="108" spans="1:14" x14ac:dyDescent="0.25">
      <c r="A108" s="49"/>
      <c r="C108" s="155" t="s">
        <v>51</v>
      </c>
      <c r="D108" s="167">
        <v>1.5</v>
      </c>
      <c r="E108" s="161"/>
      <c r="F108" s="77">
        <v>43281</v>
      </c>
      <c r="G108" s="198">
        <v>269248.52</v>
      </c>
      <c r="H108" s="198">
        <v>269248.52</v>
      </c>
      <c r="I108" s="198">
        <v>269248.52</v>
      </c>
      <c r="J108" s="193" t="s">
        <v>108</v>
      </c>
      <c r="K108" s="47"/>
      <c r="L108" s="193" t="s">
        <v>108</v>
      </c>
      <c r="M108" s="193" t="s">
        <v>108</v>
      </c>
      <c r="N108" s="193" t="s">
        <v>108</v>
      </c>
    </row>
    <row r="109" spans="1:14" s="4" customFormat="1" ht="12" customHeight="1" x14ac:dyDescent="0.25">
      <c r="A109" s="49"/>
      <c r="B109" s="138"/>
      <c r="C109" s="155" t="s">
        <v>52</v>
      </c>
      <c r="D109" s="167">
        <v>1.5</v>
      </c>
      <c r="E109" s="161"/>
      <c r="F109" s="77">
        <v>43281</v>
      </c>
      <c r="G109" s="198">
        <v>38262.85</v>
      </c>
      <c r="H109" s="198">
        <v>38262.85</v>
      </c>
      <c r="I109" s="198">
        <v>38262.85</v>
      </c>
      <c r="J109" s="193">
        <v>142.72999999999999</v>
      </c>
      <c r="K109" s="47"/>
      <c r="L109" s="210">
        <f>SUM(J109+M109+M109)</f>
        <v>376.07</v>
      </c>
      <c r="M109" s="193">
        <v>116.67</v>
      </c>
      <c r="N109" s="193">
        <v>141.30000000000001</v>
      </c>
    </row>
    <row r="110" spans="1:14" s="35" customFormat="1" x14ac:dyDescent="0.25">
      <c r="A110" s="49"/>
      <c r="B110" s="138"/>
      <c r="C110" s="155" t="s">
        <v>53</v>
      </c>
      <c r="D110" s="167">
        <v>1.5</v>
      </c>
      <c r="E110" s="161"/>
      <c r="F110" s="77">
        <v>43281</v>
      </c>
      <c r="G110" s="191">
        <v>367701.68</v>
      </c>
      <c r="H110" s="191">
        <v>367701.68</v>
      </c>
      <c r="I110" s="191">
        <v>367701.68</v>
      </c>
      <c r="J110" s="193">
        <v>1371.68</v>
      </c>
      <c r="K110" s="48"/>
      <c r="L110" s="210">
        <f>SUM(J110+M110+M110)</f>
        <v>3621.1800000000003</v>
      </c>
      <c r="M110" s="193">
        <v>1124.75</v>
      </c>
      <c r="N110" s="193">
        <v>1357.83</v>
      </c>
    </row>
    <row r="111" spans="1:14" s="45" customFormat="1" x14ac:dyDescent="0.25">
      <c r="A111" s="44"/>
      <c r="B111" s="142"/>
      <c r="C111" s="155" t="s">
        <v>54</v>
      </c>
      <c r="D111" s="167">
        <v>1.5</v>
      </c>
      <c r="E111" s="161"/>
      <c r="F111" s="77">
        <v>43281</v>
      </c>
      <c r="G111" s="198">
        <v>1041.27</v>
      </c>
      <c r="H111" s="198">
        <v>1041.27</v>
      </c>
      <c r="I111" s="198">
        <v>1041.27</v>
      </c>
      <c r="J111" s="193" t="s">
        <v>108</v>
      </c>
      <c r="K111" s="47"/>
      <c r="L111" s="193" t="s">
        <v>108</v>
      </c>
      <c r="M111" s="193" t="s">
        <v>108</v>
      </c>
      <c r="N111" s="193" t="s">
        <v>108</v>
      </c>
    </row>
    <row r="112" spans="1:14" s="45" customFormat="1" x14ac:dyDescent="0.25">
      <c r="A112" s="49"/>
      <c r="B112" s="138"/>
      <c r="C112" s="155" t="s">
        <v>55</v>
      </c>
      <c r="D112" s="167">
        <v>1.5</v>
      </c>
      <c r="E112" s="161"/>
      <c r="F112" s="77">
        <v>43281</v>
      </c>
      <c r="G112" s="191">
        <v>548100.74</v>
      </c>
      <c r="H112" s="191">
        <v>548100.74</v>
      </c>
      <c r="I112" s="191">
        <v>548100.74</v>
      </c>
      <c r="J112" s="193">
        <v>1478.18</v>
      </c>
      <c r="K112" s="48"/>
      <c r="L112" s="210">
        <f>SUM(J112+M112+N112)</f>
        <v>5664.0300000000007</v>
      </c>
      <c r="M112" s="193">
        <v>2843.45</v>
      </c>
      <c r="N112" s="193">
        <v>1342.4</v>
      </c>
    </row>
    <row r="113" spans="1:14" s="50" customFormat="1" x14ac:dyDescent="0.25">
      <c r="A113" s="44"/>
      <c r="B113" s="142"/>
      <c r="C113" s="155" t="s">
        <v>56</v>
      </c>
      <c r="D113" s="167">
        <v>1.5</v>
      </c>
      <c r="E113" s="161"/>
      <c r="F113" s="77">
        <v>43281</v>
      </c>
      <c r="G113" s="191">
        <v>58604.25</v>
      </c>
      <c r="H113" s="191">
        <v>58604.25</v>
      </c>
      <c r="I113" s="191">
        <v>58604.25</v>
      </c>
      <c r="J113" s="197">
        <v>218.62</v>
      </c>
      <c r="K113" s="47"/>
      <c r="L113" s="210">
        <f t="shared" ref="L113:L116" si="5">SUM(J113+M113+N113)</f>
        <v>609.76</v>
      </c>
      <c r="M113" s="197">
        <v>174.73</v>
      </c>
      <c r="N113" s="197">
        <v>216.41</v>
      </c>
    </row>
    <row r="114" spans="1:14" s="50" customFormat="1" x14ac:dyDescent="0.25">
      <c r="A114" s="49"/>
      <c r="B114" s="138"/>
      <c r="C114" s="157"/>
      <c r="D114" s="164"/>
      <c r="F114" s="46"/>
      <c r="G114" s="199">
        <f>SUM(G92:G113)</f>
        <v>10446853.569999998</v>
      </c>
      <c r="H114" s="199">
        <f>SUM(H92:H113)</f>
        <v>10446853.569999998</v>
      </c>
      <c r="I114" s="215">
        <f>SUM(I92:I113)</f>
        <v>10446853.569999998</v>
      </c>
      <c r="J114" s="205">
        <f>SUM(J92:J113)</f>
        <v>19009.07</v>
      </c>
      <c r="K114" s="180"/>
      <c r="L114" s="220">
        <f t="shared" si="5"/>
        <v>53514.820000000007</v>
      </c>
      <c r="M114" s="205">
        <f>SUM(M92:M113)</f>
        <v>16640.810000000001</v>
      </c>
      <c r="N114" s="205">
        <f>SUM(N92:O113)</f>
        <v>17864.939999999999</v>
      </c>
    </row>
    <row r="115" spans="1:14" s="50" customFormat="1" x14ac:dyDescent="0.25">
      <c r="A115" s="212"/>
      <c r="B115" s="138"/>
      <c r="C115" s="213"/>
      <c r="D115" s="164"/>
      <c r="F115" s="46"/>
      <c r="G115" s="191"/>
      <c r="H115" s="196"/>
      <c r="I115" s="196"/>
      <c r="J115" s="193"/>
      <c r="K115" s="47"/>
      <c r="L115" s="210">
        <f t="shared" si="5"/>
        <v>0</v>
      </c>
      <c r="M115" s="193"/>
      <c r="N115" s="193"/>
    </row>
    <row r="116" spans="1:14" s="50" customFormat="1" ht="13.8" thickBot="1" x14ac:dyDescent="0.3">
      <c r="A116" s="212"/>
      <c r="B116" s="138"/>
      <c r="C116" s="151"/>
      <c r="D116" s="170"/>
      <c r="E116" s="112"/>
      <c r="F116" s="114"/>
      <c r="G116" s="200">
        <v>98249456.469999999</v>
      </c>
      <c r="H116" s="200">
        <v>98250874.340000004</v>
      </c>
      <c r="I116" s="216">
        <v>98201789.920000002</v>
      </c>
      <c r="J116" s="217">
        <v>472419.72</v>
      </c>
      <c r="K116" s="172"/>
      <c r="L116" s="221">
        <f t="shared" si="5"/>
        <v>1237609.5899999999</v>
      </c>
      <c r="M116" s="217">
        <v>313309.84999999998</v>
      </c>
      <c r="N116" s="217">
        <v>451880.02</v>
      </c>
    </row>
    <row r="117" spans="1:14" s="45" customFormat="1" ht="13.8" thickTop="1" x14ac:dyDescent="0.25">
      <c r="A117" s="112" t="s">
        <v>57</v>
      </c>
      <c r="B117" s="138"/>
      <c r="C117" s="151"/>
      <c r="D117" s="164"/>
      <c r="E117" s="26"/>
      <c r="F117" s="51"/>
      <c r="G117" s="191"/>
      <c r="H117" s="191"/>
      <c r="I117" s="196"/>
      <c r="J117" s="193"/>
      <c r="K117" s="3"/>
      <c r="L117" s="208"/>
      <c r="M117" s="193"/>
      <c r="N117" s="193"/>
    </row>
    <row r="118" spans="1:14" s="50" customFormat="1" x14ac:dyDescent="0.25">
      <c r="A118" s="26"/>
      <c r="B118" s="138"/>
      <c r="C118" s="150"/>
      <c r="D118" s="160"/>
      <c r="E118" s="78"/>
      <c r="F118" s="77"/>
      <c r="G118" s="191"/>
      <c r="H118" s="196"/>
      <c r="I118" s="196"/>
      <c r="J118" s="193"/>
      <c r="K118" s="28"/>
      <c r="L118" s="208"/>
      <c r="M118" s="193"/>
      <c r="N118" s="193"/>
    </row>
    <row r="119" spans="1:14" s="50" customFormat="1" x14ac:dyDescent="0.25">
      <c r="A119" s="35"/>
      <c r="B119" s="138"/>
      <c r="C119" s="151"/>
      <c r="D119" s="166"/>
      <c r="E119" s="26"/>
      <c r="F119" s="27"/>
      <c r="G119" s="193"/>
      <c r="H119" s="203"/>
      <c r="I119" s="196"/>
      <c r="J119" s="193"/>
      <c r="K119" s="3"/>
      <c r="L119" s="208"/>
      <c r="M119" s="193"/>
      <c r="N119" s="193"/>
    </row>
    <row r="120" spans="1:14" s="50" customFormat="1" x14ac:dyDescent="0.25">
      <c r="A120" s="26"/>
      <c r="B120" s="138"/>
      <c r="C120" s="155"/>
      <c r="D120" s="164"/>
      <c r="F120" s="46"/>
      <c r="G120" s="198"/>
      <c r="H120" s="196"/>
      <c r="I120" s="196"/>
      <c r="J120" s="193"/>
      <c r="K120" s="3"/>
      <c r="L120" s="208"/>
      <c r="M120" s="193"/>
      <c r="N120" s="193"/>
    </row>
    <row r="121" spans="1:14" s="50" customFormat="1" x14ac:dyDescent="0.25">
      <c r="A121" s="49"/>
      <c r="B121" s="138"/>
      <c r="C121" s="155"/>
      <c r="D121" s="164"/>
      <c r="F121" s="46"/>
      <c r="G121" s="198"/>
      <c r="H121" s="196"/>
      <c r="I121" s="196"/>
      <c r="J121" s="193"/>
      <c r="K121" s="3"/>
      <c r="L121" s="208"/>
      <c r="M121" s="193"/>
      <c r="N121" s="193"/>
    </row>
    <row r="122" spans="1:14" s="50" customFormat="1" x14ac:dyDescent="0.25">
      <c r="A122" s="49"/>
      <c r="B122" s="138"/>
      <c r="C122" s="155"/>
      <c r="D122" s="164"/>
      <c r="F122" s="46"/>
      <c r="G122" s="198"/>
      <c r="H122" s="196"/>
      <c r="I122" s="196"/>
      <c r="J122" s="193"/>
      <c r="K122" s="3"/>
      <c r="L122" s="208"/>
      <c r="M122" s="193"/>
      <c r="N122" s="193"/>
    </row>
    <row r="123" spans="1:14" s="50" customFormat="1" ht="8.25" customHeight="1" x14ac:dyDescent="0.25">
      <c r="A123" s="49"/>
      <c r="B123" s="184"/>
      <c r="C123" s="155"/>
      <c r="D123" s="164"/>
      <c r="E123" s="26"/>
      <c r="F123" s="27"/>
      <c r="G123" s="193"/>
      <c r="H123" s="203"/>
      <c r="I123" s="196"/>
      <c r="J123" s="193"/>
      <c r="K123" s="3"/>
      <c r="L123" s="208"/>
      <c r="M123" s="193"/>
      <c r="N123" s="193"/>
    </row>
    <row r="124" spans="1:14" s="50" customFormat="1" x14ac:dyDescent="0.25">
      <c r="A124" s="26"/>
      <c r="B124" s="184"/>
      <c r="C124" s="151"/>
      <c r="D124" s="166"/>
      <c r="E124" s="26"/>
      <c r="F124" s="27"/>
      <c r="G124" s="193"/>
      <c r="H124" s="203"/>
      <c r="I124" s="196"/>
      <c r="J124" s="193"/>
      <c r="K124" s="3"/>
      <c r="L124" s="208"/>
      <c r="M124" s="193"/>
      <c r="N124" s="193"/>
    </row>
    <row r="125" spans="1:14" s="50" customFormat="1" x14ac:dyDescent="0.25">
      <c r="A125" s="26"/>
      <c r="B125" s="138"/>
      <c r="C125" s="151"/>
      <c r="D125" s="166"/>
      <c r="E125" s="26"/>
      <c r="F125" s="27"/>
      <c r="G125" s="193"/>
      <c r="H125" s="203"/>
      <c r="I125" s="196"/>
      <c r="J125" s="193"/>
      <c r="K125" s="3"/>
      <c r="L125" s="208"/>
      <c r="M125" s="193"/>
      <c r="N125" s="193"/>
    </row>
    <row r="126" spans="1:14" s="50" customFormat="1" x14ac:dyDescent="0.25">
      <c r="A126" s="26"/>
      <c r="B126" s="138"/>
      <c r="C126" s="151"/>
      <c r="D126" s="166"/>
      <c r="E126" s="26"/>
      <c r="F126" s="27"/>
      <c r="G126" s="193"/>
      <c r="H126" s="203"/>
      <c r="I126" s="196"/>
      <c r="J126" s="193"/>
      <c r="K126" s="3"/>
      <c r="L126" s="208"/>
      <c r="M126" s="193"/>
      <c r="N126" s="193"/>
    </row>
    <row r="127" spans="1:14" s="50" customFormat="1" x14ac:dyDescent="0.25">
      <c r="A127" s="26"/>
      <c r="B127" s="138"/>
      <c r="C127" s="151"/>
      <c r="D127" s="166"/>
      <c r="E127" s="26"/>
      <c r="F127" s="27"/>
      <c r="G127" s="193"/>
      <c r="H127" s="203"/>
      <c r="I127" s="196"/>
      <c r="J127" s="193"/>
      <c r="K127" s="3"/>
      <c r="L127" s="208"/>
      <c r="M127" s="193"/>
      <c r="N127" s="193"/>
    </row>
    <row r="128" spans="1:14" s="50" customFormat="1" x14ac:dyDescent="0.25">
      <c r="A128" s="26"/>
      <c r="B128" s="138"/>
      <c r="C128" s="151"/>
      <c r="D128" s="166"/>
      <c r="E128" s="26"/>
      <c r="F128" s="27"/>
      <c r="G128" s="193"/>
      <c r="H128" s="203"/>
      <c r="I128" s="196"/>
      <c r="J128" s="193"/>
      <c r="K128" s="3"/>
      <c r="L128" s="208"/>
      <c r="M128" s="193"/>
      <c r="N128" s="193"/>
    </row>
    <row r="129" spans="1:14" s="45" customFormat="1" x14ac:dyDescent="0.25">
      <c r="A129" s="26"/>
      <c r="B129" s="138"/>
      <c r="C129" s="151"/>
      <c r="D129" s="166"/>
      <c r="E129" s="26"/>
      <c r="F129" s="27"/>
      <c r="G129" s="193"/>
      <c r="H129" s="203"/>
      <c r="I129" s="196"/>
      <c r="J129" s="193"/>
      <c r="K129" s="3"/>
      <c r="L129" s="208"/>
      <c r="M129" s="193"/>
      <c r="N129" s="193"/>
    </row>
    <row r="130" spans="1:14" s="50" customFormat="1" ht="8.4" customHeight="1" x14ac:dyDescent="0.25">
      <c r="A130" s="26"/>
      <c r="B130" s="138"/>
      <c r="C130" s="151"/>
      <c r="D130" s="166"/>
      <c r="E130" s="26"/>
      <c r="F130" s="27"/>
      <c r="G130" s="193"/>
      <c r="H130" s="203"/>
      <c r="I130" s="196"/>
      <c r="J130" s="193"/>
      <c r="K130" s="3"/>
      <c r="L130" s="208"/>
      <c r="M130" s="193"/>
      <c r="N130" s="193"/>
    </row>
    <row r="131" spans="1:14" s="45" customFormat="1" ht="9.6" customHeight="1" x14ac:dyDescent="0.25">
      <c r="A131" s="26"/>
      <c r="B131" s="138"/>
      <c r="C131" s="151"/>
      <c r="D131" s="166"/>
      <c r="E131" s="26"/>
      <c r="F131" s="27"/>
      <c r="G131" s="193"/>
      <c r="H131" s="203"/>
      <c r="I131" s="196"/>
      <c r="J131" s="193"/>
      <c r="K131" s="3"/>
      <c r="L131" s="208"/>
      <c r="M131" s="193"/>
      <c r="N131" s="193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86" max="16383" man="1"/>
  </rowBreaks>
  <cellWatches>
    <cellWatch r="C5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6"/>
  <sheetViews>
    <sheetView tabSelected="1" topLeftCell="A34" zoomScaleNormal="100" workbookViewId="0">
      <selection activeCell="C54" sqref="C54"/>
    </sheetView>
  </sheetViews>
  <sheetFormatPr defaultColWidth="9.109375" defaultRowHeight="13.2" outlineLevelRow="1" x14ac:dyDescent="0.25"/>
  <cols>
    <col min="1" max="1" width="21.6640625" style="52" customWidth="1"/>
    <col min="2" max="2" width="15" style="52" customWidth="1"/>
    <col min="3" max="3" width="11.5546875" style="55" customWidth="1"/>
    <col min="4" max="4" width="11.5546875" style="81" customWidth="1"/>
    <col min="5" max="5" width="2.33203125" style="52" customWidth="1"/>
    <col min="6" max="6" width="16.109375" style="22" bestFit="1" customWidth="1"/>
    <col min="7" max="7" width="8.109375" style="53" customWidth="1"/>
    <col min="8" max="8" width="15" style="22" customWidth="1"/>
    <col min="9" max="9" width="1.5546875" style="56" customWidth="1"/>
    <col min="10" max="10" width="16.109375" style="22" bestFit="1" customWidth="1"/>
    <col min="11" max="11" width="9.44140625" style="53" bestFit="1" customWidth="1"/>
    <col min="12" max="12" width="17.5546875" style="22" customWidth="1"/>
    <col min="13" max="13" width="1.44140625" style="22" customWidth="1"/>
    <col min="14" max="14" width="16.33203125" style="109" customWidth="1"/>
    <col min="15" max="16384" width="9.109375" style="76"/>
  </cols>
  <sheetData>
    <row r="1" spans="1:256" x14ac:dyDescent="0.25">
      <c r="A1"/>
      <c r="B1" s="54"/>
      <c r="I1" s="107"/>
      <c r="M1" s="105"/>
    </row>
    <row r="2" spans="1:256" s="89" customFormat="1" x14ac:dyDescent="0.25">
      <c r="B2" s="93"/>
      <c r="C2" s="88"/>
      <c r="D2" s="87"/>
      <c r="E2" s="87"/>
      <c r="F2" s="63"/>
      <c r="G2" s="96">
        <v>43160</v>
      </c>
      <c r="H2" s="63"/>
      <c r="I2" s="102"/>
      <c r="J2" s="63"/>
      <c r="K2" s="96">
        <v>43252</v>
      </c>
      <c r="L2" s="63"/>
      <c r="M2" s="102"/>
      <c r="N2" s="109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pans="1:256" s="89" customFormat="1" x14ac:dyDescent="0.25">
      <c r="A3" s="87"/>
      <c r="B3" s="87"/>
      <c r="C3" s="88"/>
      <c r="D3" s="87"/>
      <c r="E3" s="87"/>
      <c r="F3" s="63"/>
      <c r="G3" s="90"/>
      <c r="H3" s="63"/>
      <c r="I3" s="102"/>
      <c r="J3" s="63"/>
      <c r="K3" s="90"/>
      <c r="L3" s="63"/>
      <c r="M3" s="102"/>
      <c r="N3" s="109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pans="1:256" s="89" customFormat="1" x14ac:dyDescent="0.25">
      <c r="A4" s="87" t="s">
        <v>58</v>
      </c>
      <c r="B4" s="94" t="s">
        <v>20</v>
      </c>
      <c r="C4" s="88" t="s">
        <v>21</v>
      </c>
      <c r="D4" s="87" t="s">
        <v>59</v>
      </c>
      <c r="E4" s="87"/>
      <c r="F4" s="63" t="s">
        <v>60</v>
      </c>
      <c r="G4" s="90" t="s">
        <v>61</v>
      </c>
      <c r="H4" s="63"/>
      <c r="I4" s="102"/>
      <c r="J4" s="63" t="s">
        <v>60</v>
      </c>
      <c r="K4" s="90" t="s">
        <v>61</v>
      </c>
      <c r="L4" s="63"/>
      <c r="M4" s="102"/>
      <c r="N4" s="109" t="s">
        <v>62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pans="1:256" s="89" customFormat="1" ht="13.5" customHeight="1" x14ac:dyDescent="0.25">
      <c r="A5" s="87"/>
      <c r="B5" s="94" t="s">
        <v>28</v>
      </c>
      <c r="C5" s="88" t="s">
        <v>29</v>
      </c>
      <c r="D5" s="87" t="s">
        <v>63</v>
      </c>
      <c r="E5" s="87"/>
      <c r="F5" s="63" t="s">
        <v>64</v>
      </c>
      <c r="G5" s="90" t="s">
        <v>65</v>
      </c>
      <c r="H5" s="63" t="s">
        <v>66</v>
      </c>
      <c r="I5" s="102"/>
      <c r="J5" s="63" t="s">
        <v>64</v>
      </c>
      <c r="K5" s="90" t="s">
        <v>65</v>
      </c>
      <c r="L5" s="63" t="s">
        <v>66</v>
      </c>
      <c r="M5" s="102"/>
      <c r="N5" s="109" t="s">
        <v>18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pans="1:256" s="89" customFormat="1" ht="5.25" customHeight="1" x14ac:dyDescent="0.25">
      <c r="A6" s="99"/>
      <c r="B6" s="100"/>
      <c r="C6" s="101"/>
      <c r="D6" s="99"/>
      <c r="E6" s="99"/>
      <c r="F6" s="102"/>
      <c r="G6" s="108"/>
      <c r="H6" s="102"/>
      <c r="I6" s="102"/>
      <c r="J6" s="102"/>
      <c r="K6" s="108"/>
      <c r="L6" s="102"/>
      <c r="M6" s="102"/>
      <c r="N6" s="11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pans="1:256" s="14" customFormat="1" outlineLevel="1" x14ac:dyDescent="0.25">
      <c r="A7" s="36" t="s">
        <v>36</v>
      </c>
      <c r="B7" s="52" t="s">
        <v>170</v>
      </c>
      <c r="C7" s="72"/>
      <c r="D7" s="82">
        <v>43281</v>
      </c>
      <c r="E7" s="57"/>
      <c r="F7" s="22">
        <v>15185514.33</v>
      </c>
      <c r="G7" s="135">
        <f>+H7/F7</f>
        <v>1</v>
      </c>
      <c r="H7" s="22">
        <v>15185514.33</v>
      </c>
      <c r="I7" s="107" t="s">
        <v>68</v>
      </c>
      <c r="J7" s="22">
        <v>3548221.99</v>
      </c>
      <c r="K7" s="135">
        <f>+L7/J7</f>
        <v>1</v>
      </c>
      <c r="L7" s="22">
        <v>3548221.99</v>
      </c>
      <c r="M7" s="105"/>
      <c r="N7" s="18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pans="1:256" s="14" customFormat="1" outlineLevel="1" x14ac:dyDescent="0.25">
      <c r="A8" s="36"/>
      <c r="B8" s="36" t="s">
        <v>67</v>
      </c>
      <c r="C8" s="72"/>
      <c r="D8" s="82">
        <v>43281</v>
      </c>
      <c r="E8" s="57"/>
      <c r="F8" s="22">
        <v>800</v>
      </c>
      <c r="G8" s="135">
        <f t="shared" ref="G8:G27" si="0">+H8/F8</f>
        <v>1</v>
      </c>
      <c r="H8" s="22">
        <v>800</v>
      </c>
      <c r="I8" s="107"/>
      <c r="J8" s="22">
        <v>800</v>
      </c>
      <c r="K8" s="135">
        <f t="shared" ref="K8:K27" si="1">+L8/J8</f>
        <v>1</v>
      </c>
      <c r="L8" s="22">
        <v>800</v>
      </c>
      <c r="M8" s="105"/>
      <c r="N8" s="18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pans="1:256" s="14" customFormat="1" outlineLevel="1" x14ac:dyDescent="0.25">
      <c r="A9" s="36"/>
      <c r="B9" s="36" t="s">
        <v>151</v>
      </c>
      <c r="C9" s="72"/>
      <c r="D9" s="82">
        <v>43281</v>
      </c>
      <c r="E9" s="57"/>
      <c r="F9" s="22">
        <v>16000000</v>
      </c>
      <c r="G9" s="135">
        <f t="shared" si="0"/>
        <v>1</v>
      </c>
      <c r="H9" s="22">
        <v>16000000</v>
      </c>
      <c r="I9" s="107" t="s">
        <v>68</v>
      </c>
      <c r="J9" s="22">
        <v>20000000</v>
      </c>
      <c r="K9" s="135">
        <f t="shared" si="1"/>
        <v>1</v>
      </c>
      <c r="L9" s="22">
        <v>20000000</v>
      </c>
      <c r="M9" s="105"/>
      <c r="N9" s="18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pans="1:256" s="14" customFormat="1" outlineLevel="1" x14ac:dyDescent="0.25">
      <c r="A10" s="36"/>
      <c r="B10" s="36" t="s">
        <v>197</v>
      </c>
      <c r="C10" s="72"/>
      <c r="D10" s="82">
        <v>43281</v>
      </c>
      <c r="E10" s="57"/>
      <c r="F10" s="22">
        <v>2000000</v>
      </c>
      <c r="G10" s="135">
        <f t="shared" si="0"/>
        <v>1</v>
      </c>
      <c r="H10" s="22">
        <v>2000000</v>
      </c>
      <c r="I10" s="107"/>
      <c r="J10" s="22">
        <v>2000000</v>
      </c>
      <c r="K10" s="135">
        <f t="shared" si="1"/>
        <v>1</v>
      </c>
      <c r="L10" s="22">
        <v>2000000</v>
      </c>
      <c r="M10" s="105"/>
      <c r="N10" s="18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pans="1:256" s="14" customFormat="1" outlineLevel="1" x14ac:dyDescent="0.25">
      <c r="A11" s="36"/>
      <c r="B11" s="36" t="s">
        <v>192</v>
      </c>
      <c r="C11" s="72" t="s">
        <v>190</v>
      </c>
      <c r="D11" s="82">
        <v>43784</v>
      </c>
      <c r="E11" s="57"/>
      <c r="F11" s="22">
        <v>248000</v>
      </c>
      <c r="G11" s="135">
        <f t="shared" si="0"/>
        <v>0.99015100806451617</v>
      </c>
      <c r="H11" s="22">
        <v>245557.45</v>
      </c>
      <c r="I11" s="107" t="s">
        <v>68</v>
      </c>
      <c r="J11" s="22">
        <v>248000</v>
      </c>
      <c r="K11" s="135">
        <f t="shared" si="1"/>
        <v>0.98921798387096771</v>
      </c>
      <c r="L11" s="22">
        <v>245326.06</v>
      </c>
      <c r="M11" s="105"/>
      <c r="N11" s="18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pans="1:256" s="14" customFormat="1" outlineLevel="1" x14ac:dyDescent="0.25">
      <c r="A12" s="36"/>
      <c r="B12" s="36" t="s">
        <v>134</v>
      </c>
      <c r="C12" s="72" t="s">
        <v>191</v>
      </c>
      <c r="D12" s="82">
        <v>43784</v>
      </c>
      <c r="E12" s="57"/>
      <c r="F12" s="22">
        <v>248000</v>
      </c>
      <c r="G12" s="135">
        <f t="shared" si="0"/>
        <v>0.99015100806451617</v>
      </c>
      <c r="H12" s="22">
        <v>245557.45</v>
      </c>
      <c r="I12" s="107" t="s">
        <v>68</v>
      </c>
      <c r="J12" s="22">
        <v>248000</v>
      </c>
      <c r="K12" s="135">
        <f t="shared" si="1"/>
        <v>0.98921798387096771</v>
      </c>
      <c r="L12" s="22">
        <v>245326.06</v>
      </c>
      <c r="M12" s="105"/>
      <c r="N12" s="18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pans="1:256" s="14" customFormat="1" outlineLevel="1" x14ac:dyDescent="0.25">
      <c r="A13" s="36"/>
      <c r="B13" s="36" t="s">
        <v>193</v>
      </c>
      <c r="C13" s="72" t="s">
        <v>194</v>
      </c>
      <c r="D13" s="82">
        <v>43781</v>
      </c>
      <c r="E13" s="57"/>
      <c r="F13" s="22">
        <v>248000</v>
      </c>
      <c r="G13" s="135">
        <f t="shared" si="0"/>
        <v>0.99026298387096778</v>
      </c>
      <c r="H13" s="22">
        <v>245585.22</v>
      </c>
      <c r="I13" s="107" t="s">
        <v>68</v>
      </c>
      <c r="J13" s="22">
        <v>248000</v>
      </c>
      <c r="K13" s="135">
        <f t="shared" si="1"/>
        <v>0.98932899193548385</v>
      </c>
      <c r="L13" s="22">
        <v>245353.59</v>
      </c>
      <c r="M13" s="105"/>
      <c r="N13" s="18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pans="1:256" s="14" customFormat="1" outlineLevel="1" x14ac:dyDescent="0.25">
      <c r="A14" s="36"/>
      <c r="B14" s="36" t="s">
        <v>164</v>
      </c>
      <c r="C14" s="72" t="s">
        <v>163</v>
      </c>
      <c r="D14" s="82">
        <v>43313</v>
      </c>
      <c r="E14" s="57"/>
      <c r="F14" s="22">
        <v>500000</v>
      </c>
      <c r="G14" s="135">
        <f t="shared" si="0"/>
        <v>0.99990000000000001</v>
      </c>
      <c r="H14" s="22">
        <v>499950</v>
      </c>
      <c r="I14" s="107" t="s">
        <v>68</v>
      </c>
      <c r="J14" s="22">
        <v>500000</v>
      </c>
      <c r="K14" s="135">
        <f t="shared" si="1"/>
        <v>1</v>
      </c>
      <c r="L14" s="22">
        <v>500000</v>
      </c>
      <c r="M14" s="105"/>
      <c r="N14" s="18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pans="1:256" s="14" customFormat="1" outlineLevel="1" x14ac:dyDescent="0.25">
      <c r="A15" s="36"/>
      <c r="B15" s="36" t="s">
        <v>167</v>
      </c>
      <c r="C15" s="72" t="s">
        <v>168</v>
      </c>
      <c r="D15" s="82">
        <v>43507</v>
      </c>
      <c r="E15" s="57"/>
      <c r="F15" s="22">
        <v>248000</v>
      </c>
      <c r="G15" s="135">
        <f t="shared" si="0"/>
        <v>0.99485399193548385</v>
      </c>
      <c r="H15" s="22">
        <v>246723.79</v>
      </c>
      <c r="I15" s="107" t="s">
        <v>68</v>
      </c>
      <c r="J15" s="22">
        <v>248000</v>
      </c>
      <c r="K15" s="135">
        <f t="shared" si="1"/>
        <v>0.99512600806451612</v>
      </c>
      <c r="L15" s="22">
        <v>246791.25</v>
      </c>
      <c r="M15" s="105"/>
      <c r="N15" s="18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pans="1:256" s="14" customFormat="1" outlineLevel="1" x14ac:dyDescent="0.25">
      <c r="A16" s="36"/>
      <c r="B16" s="36" t="s">
        <v>177</v>
      </c>
      <c r="C16" s="72" t="s">
        <v>178</v>
      </c>
      <c r="D16" s="82">
        <v>43454</v>
      </c>
      <c r="E16" s="57"/>
      <c r="F16" s="22">
        <v>750000</v>
      </c>
      <c r="G16" s="135">
        <f t="shared" si="0"/>
        <v>0.99029999999999996</v>
      </c>
      <c r="H16" s="22">
        <v>742725</v>
      </c>
      <c r="I16" s="107" t="s">
        <v>68</v>
      </c>
      <c r="J16" s="22">
        <v>750000</v>
      </c>
      <c r="K16" s="135">
        <f t="shared" si="1"/>
        <v>0.995</v>
      </c>
      <c r="L16" s="22">
        <v>746250</v>
      </c>
      <c r="M16" s="105"/>
      <c r="N16" s="18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pans="1:256" s="14" customFormat="1" outlineLevel="1" x14ac:dyDescent="0.25">
      <c r="A17" s="36"/>
      <c r="B17" s="36" t="s">
        <v>217</v>
      </c>
      <c r="C17" s="72" t="s">
        <v>179</v>
      </c>
      <c r="D17" s="82">
        <v>43507</v>
      </c>
      <c r="E17" s="57"/>
      <c r="F17" s="22">
        <v>248000</v>
      </c>
      <c r="G17" s="135">
        <f t="shared" si="0"/>
        <v>1</v>
      </c>
      <c r="H17" s="22">
        <v>248000</v>
      </c>
      <c r="I17" s="107" t="s">
        <v>68</v>
      </c>
      <c r="J17" s="22">
        <v>248000</v>
      </c>
      <c r="K17" s="135">
        <f t="shared" si="1"/>
        <v>1</v>
      </c>
      <c r="L17" s="22">
        <v>248000</v>
      </c>
      <c r="M17" s="105"/>
      <c r="N17" s="18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pans="1:256" s="14" customFormat="1" outlineLevel="1" x14ac:dyDescent="0.25">
      <c r="A18" s="36"/>
      <c r="B18" s="36" t="s">
        <v>180</v>
      </c>
      <c r="C18" s="72" t="s">
        <v>181</v>
      </c>
      <c r="D18" s="82">
        <v>43600</v>
      </c>
      <c r="E18" s="57"/>
      <c r="F18" s="22">
        <v>1000000</v>
      </c>
      <c r="G18" s="135">
        <f t="shared" si="0"/>
        <v>0.996</v>
      </c>
      <c r="H18" s="22">
        <v>996000</v>
      </c>
      <c r="I18" s="107" t="s">
        <v>68</v>
      </c>
      <c r="J18" s="22">
        <v>1000000</v>
      </c>
      <c r="K18" s="135">
        <f t="shared" si="1"/>
        <v>0.9919</v>
      </c>
      <c r="L18" s="22">
        <v>991900</v>
      </c>
      <c r="M18" s="105"/>
      <c r="N18" s="18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pans="1:256" s="14" customFormat="1" outlineLevel="1" x14ac:dyDescent="0.25">
      <c r="A19" s="36"/>
      <c r="B19" s="36" t="s">
        <v>186</v>
      </c>
      <c r="C19" s="72">
        <v>882722385</v>
      </c>
      <c r="D19" s="82">
        <v>43678</v>
      </c>
      <c r="E19" s="57"/>
      <c r="F19" s="22">
        <v>1009730</v>
      </c>
      <c r="G19" s="135">
        <f t="shared" si="0"/>
        <v>0.98719459657532216</v>
      </c>
      <c r="H19" s="22">
        <v>996800</v>
      </c>
      <c r="I19" s="107" t="s">
        <v>68</v>
      </c>
      <c r="J19" s="22">
        <v>1009730</v>
      </c>
      <c r="K19" s="135">
        <f t="shared" si="1"/>
        <v>0.98471868717379896</v>
      </c>
      <c r="L19" s="22">
        <v>994300</v>
      </c>
      <c r="M19" s="105"/>
      <c r="N19" s="18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pans="1:256" s="14" customFormat="1" outlineLevel="1" x14ac:dyDescent="0.25">
      <c r="A20" s="36"/>
      <c r="B20" s="36" t="s">
        <v>187</v>
      </c>
      <c r="C20" s="72" t="s">
        <v>184</v>
      </c>
      <c r="D20" s="82">
        <v>43707</v>
      </c>
      <c r="E20" s="57"/>
      <c r="F20" s="22">
        <v>247000</v>
      </c>
      <c r="G20" s="135">
        <f t="shared" si="0"/>
        <v>1</v>
      </c>
      <c r="H20" s="22">
        <v>247000</v>
      </c>
      <c r="I20" s="107" t="s">
        <v>68</v>
      </c>
      <c r="J20" s="22">
        <v>247000</v>
      </c>
      <c r="K20" s="135">
        <f t="shared" si="1"/>
        <v>1</v>
      </c>
      <c r="L20" s="22">
        <v>247000</v>
      </c>
      <c r="M20" s="105"/>
      <c r="N20" s="18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pans="1:256" s="14" customFormat="1" outlineLevel="1" x14ac:dyDescent="0.25">
      <c r="A21" s="36"/>
      <c r="B21" s="36" t="s">
        <v>214</v>
      </c>
      <c r="C21" s="72" t="s">
        <v>200</v>
      </c>
      <c r="D21" s="82">
        <v>43475</v>
      </c>
      <c r="E21" s="57"/>
      <c r="F21" s="22">
        <v>950000</v>
      </c>
      <c r="G21" s="135">
        <f t="shared" si="0"/>
        <v>0.99538000000000004</v>
      </c>
      <c r="H21" s="22">
        <v>945611</v>
      </c>
      <c r="I21" s="107" t="s">
        <v>68</v>
      </c>
      <c r="J21" s="22">
        <v>950000</v>
      </c>
      <c r="K21" s="135">
        <f t="shared" si="1"/>
        <v>0.99641000000000002</v>
      </c>
      <c r="L21" s="22">
        <v>946589.5</v>
      </c>
      <c r="M21" s="105"/>
      <c r="N21" s="18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pans="1:256" s="14" customFormat="1" outlineLevel="1" x14ac:dyDescent="0.25">
      <c r="A22" s="36"/>
      <c r="B22" s="36" t="s">
        <v>201</v>
      </c>
      <c r="C22" s="72" t="s">
        <v>202</v>
      </c>
      <c r="D22" s="82">
        <v>43508</v>
      </c>
      <c r="E22" s="57"/>
      <c r="F22" s="22">
        <v>1000000</v>
      </c>
      <c r="G22" s="135">
        <f t="shared" si="0"/>
        <v>0.99729999999999996</v>
      </c>
      <c r="H22" s="22">
        <v>997300</v>
      </c>
      <c r="I22" s="107" t="s">
        <v>68</v>
      </c>
      <c r="J22" s="22">
        <v>1000000</v>
      </c>
      <c r="K22" s="135">
        <f t="shared" si="1"/>
        <v>0.99709999999999999</v>
      </c>
      <c r="L22" s="22">
        <v>997100</v>
      </c>
      <c r="M22" s="105"/>
      <c r="N22" s="18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pans="1:256" s="14" customFormat="1" outlineLevel="1" x14ac:dyDescent="0.25">
      <c r="A23" s="36"/>
      <c r="B23" s="36" t="s">
        <v>203</v>
      </c>
      <c r="C23" s="72" t="s">
        <v>204</v>
      </c>
      <c r="D23" s="82">
        <v>43553</v>
      </c>
      <c r="E23" s="57"/>
      <c r="F23" s="22">
        <v>248000</v>
      </c>
      <c r="G23" s="135">
        <f t="shared" si="0"/>
        <v>1</v>
      </c>
      <c r="H23" s="22">
        <v>248000</v>
      </c>
      <c r="I23" s="107" t="s">
        <v>68</v>
      </c>
      <c r="J23" s="22">
        <v>248000</v>
      </c>
      <c r="K23" s="135">
        <f t="shared" si="1"/>
        <v>0.99860798387096772</v>
      </c>
      <c r="L23" s="22">
        <v>247654.78</v>
      </c>
      <c r="M23" s="105"/>
      <c r="N23" s="18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pans="1:256" s="14" customFormat="1" outlineLevel="1" x14ac:dyDescent="0.25">
      <c r="A24" s="36"/>
      <c r="B24" s="36" t="s">
        <v>205</v>
      </c>
      <c r="C24" s="72" t="s">
        <v>206</v>
      </c>
      <c r="D24" s="82">
        <v>43738</v>
      </c>
      <c r="E24" s="57"/>
      <c r="F24" s="22">
        <v>248000</v>
      </c>
      <c r="G24" s="135">
        <f t="shared" si="0"/>
        <v>1</v>
      </c>
      <c r="H24" s="22">
        <v>248000</v>
      </c>
      <c r="I24" s="107" t="s">
        <v>68</v>
      </c>
      <c r="J24" s="22">
        <v>248000</v>
      </c>
      <c r="K24" s="135">
        <v>247410.26</v>
      </c>
      <c r="L24" s="22">
        <v>247410.26</v>
      </c>
      <c r="M24" s="105"/>
      <c r="N24" s="18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  <row r="25" spans="1:256" s="14" customFormat="1" outlineLevel="1" x14ac:dyDescent="0.25">
      <c r="A25" s="36"/>
      <c r="B25" s="36" t="s">
        <v>215</v>
      </c>
      <c r="C25" s="72" t="s">
        <v>208</v>
      </c>
      <c r="D25" s="82">
        <v>43738</v>
      </c>
      <c r="E25" s="57"/>
      <c r="F25" s="22">
        <v>248000</v>
      </c>
      <c r="G25" s="135">
        <f t="shared" si="0"/>
        <v>0.99912399193548385</v>
      </c>
      <c r="H25" s="22">
        <v>247782.75</v>
      </c>
      <c r="I25" s="107" t="s">
        <v>68</v>
      </c>
      <c r="J25" s="22">
        <v>248000</v>
      </c>
      <c r="K25" s="135">
        <f t="shared" si="1"/>
        <v>0.99702399193548397</v>
      </c>
      <c r="L25" s="22">
        <v>247261.95</v>
      </c>
      <c r="M25" s="105"/>
      <c r="N25" s="18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</row>
    <row r="26" spans="1:256" s="14" customFormat="1" outlineLevel="1" x14ac:dyDescent="0.25">
      <c r="A26" s="36"/>
      <c r="B26" s="36" t="s">
        <v>209</v>
      </c>
      <c r="C26" s="72" t="s">
        <v>210</v>
      </c>
      <c r="D26" s="82">
        <v>43917</v>
      </c>
      <c r="E26" s="57"/>
      <c r="F26" s="22">
        <v>1000000</v>
      </c>
      <c r="G26" s="135">
        <f t="shared" si="0"/>
        <v>1</v>
      </c>
      <c r="H26" s="22">
        <v>1000000</v>
      </c>
      <c r="I26" s="107" t="s">
        <v>68</v>
      </c>
      <c r="J26" s="22">
        <v>1000000</v>
      </c>
      <c r="K26" s="135">
        <f t="shared" si="1"/>
        <v>0.99680000000000002</v>
      </c>
      <c r="L26" s="22">
        <v>996800</v>
      </c>
      <c r="M26" s="105"/>
      <c r="N26" s="18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</row>
    <row r="27" spans="1:256" s="14" customFormat="1" outlineLevel="1" x14ac:dyDescent="0.25">
      <c r="A27" s="36"/>
      <c r="B27" s="36" t="s">
        <v>211</v>
      </c>
      <c r="C27" s="72" t="s">
        <v>212</v>
      </c>
      <c r="D27" s="82">
        <v>43920</v>
      </c>
      <c r="E27" s="57"/>
      <c r="F27" s="22">
        <v>246000</v>
      </c>
      <c r="G27" s="135">
        <f t="shared" si="0"/>
        <v>1</v>
      </c>
      <c r="H27" s="22">
        <v>246000</v>
      </c>
      <c r="I27" s="107" t="s">
        <v>68</v>
      </c>
      <c r="J27" s="22">
        <v>246000</v>
      </c>
      <c r="K27" s="135">
        <f t="shared" si="1"/>
        <v>1</v>
      </c>
      <c r="L27" s="22">
        <v>246000</v>
      </c>
      <c r="M27" s="105"/>
      <c r="N27" s="18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</row>
    <row r="28" spans="1:256" s="14" customFormat="1" outlineLevel="1" x14ac:dyDescent="0.25">
      <c r="A28" s="36"/>
      <c r="B28" s="36"/>
      <c r="C28" s="72"/>
      <c r="D28" s="82"/>
      <c r="E28" s="57"/>
      <c r="F28" s="22"/>
      <c r="G28" s="135"/>
      <c r="H28" s="22"/>
      <c r="I28" s="107"/>
      <c r="J28" s="22"/>
      <c r="K28" s="135"/>
      <c r="L28" s="22"/>
      <c r="M28" s="105"/>
      <c r="N28" s="18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</row>
    <row r="29" spans="1:256" s="14" customFormat="1" ht="12" customHeight="1" x14ac:dyDescent="0.25">
      <c r="A29" s="36" t="s">
        <v>89</v>
      </c>
      <c r="B29" s="98"/>
      <c r="C29" s="123"/>
      <c r="D29" s="131"/>
      <c r="E29" s="57"/>
      <c r="F29" s="60">
        <f>SUM(F7:F27)</f>
        <v>41873044.329999998</v>
      </c>
      <c r="G29" s="136"/>
      <c r="H29" s="60">
        <f>SUM(H7:H28)</f>
        <v>41832906.989999995</v>
      </c>
      <c r="I29" s="102"/>
      <c r="J29" s="60">
        <f>SUM(J7:J27)</f>
        <v>34235751.990000002</v>
      </c>
      <c r="K29" s="136"/>
      <c r="L29" s="60">
        <f>SUM(L7:L28)</f>
        <v>34188085.439999998</v>
      </c>
      <c r="M29" s="103"/>
      <c r="N29" s="186">
        <f>SUM(L29-H29)</f>
        <v>-7644821.549999997</v>
      </c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</row>
    <row r="30" spans="1:256" s="14" customFormat="1" ht="12" customHeight="1" x14ac:dyDescent="0.25">
      <c r="A30" s="36"/>
      <c r="B30" s="98"/>
      <c r="C30" s="123"/>
      <c r="D30" s="131"/>
      <c r="E30" s="57"/>
      <c r="F30" s="60"/>
      <c r="G30" s="136"/>
      <c r="H30" s="60"/>
      <c r="I30" s="102"/>
      <c r="J30" s="60"/>
      <c r="K30" s="136"/>
      <c r="L30" s="60"/>
      <c r="M30" s="103"/>
      <c r="N30" s="18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</row>
    <row r="31" spans="1:256" s="92" customFormat="1" ht="15.75" customHeight="1" x14ac:dyDescent="0.25">
      <c r="A31" s="88"/>
      <c r="B31" s="88"/>
      <c r="C31" s="88"/>
      <c r="D31" s="91"/>
      <c r="E31" s="91"/>
      <c r="G31" s="136"/>
      <c r="H31" s="63"/>
      <c r="I31" s="102"/>
      <c r="K31" s="136"/>
      <c r="L31" s="63"/>
      <c r="M31" s="102"/>
      <c r="N31" s="186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</row>
    <row r="32" spans="1:256" s="92" customFormat="1" ht="15.75" customHeight="1" x14ac:dyDescent="0.25">
      <c r="A32" s="88"/>
      <c r="B32" s="88"/>
      <c r="C32" s="88"/>
      <c r="D32" s="91"/>
      <c r="E32" s="91"/>
      <c r="G32" s="96">
        <v>43160</v>
      </c>
      <c r="H32" s="63"/>
      <c r="I32" s="102"/>
      <c r="K32" s="96">
        <v>43252</v>
      </c>
      <c r="L32" s="63"/>
      <c r="M32" s="102"/>
      <c r="N32" s="109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</row>
    <row r="33" spans="1:256" s="92" customFormat="1" ht="15.75" customHeight="1" x14ac:dyDescent="0.25">
      <c r="A33" s="88"/>
      <c r="B33" s="88"/>
      <c r="C33" s="88"/>
      <c r="D33" s="91"/>
      <c r="E33" s="91"/>
      <c r="G33" s="136"/>
      <c r="H33" s="63"/>
      <c r="I33" s="102"/>
      <c r="K33" s="136"/>
      <c r="L33" s="63"/>
      <c r="M33" s="102"/>
      <c r="N33" s="109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  <c r="IV33" s="97"/>
    </row>
    <row r="34" spans="1:256" s="92" customFormat="1" x14ac:dyDescent="0.25">
      <c r="A34" s="88" t="s">
        <v>58</v>
      </c>
      <c r="B34" s="95" t="s">
        <v>20</v>
      </c>
      <c r="C34" s="88" t="s">
        <v>21</v>
      </c>
      <c r="D34" s="88" t="s">
        <v>59</v>
      </c>
      <c r="E34" s="88"/>
      <c r="F34" s="63" t="s">
        <v>60</v>
      </c>
      <c r="G34" s="90" t="s">
        <v>61</v>
      </c>
      <c r="H34" s="63"/>
      <c r="I34" s="102"/>
      <c r="J34" s="63" t="s">
        <v>60</v>
      </c>
      <c r="K34" s="90" t="s">
        <v>61</v>
      </c>
      <c r="L34" s="63"/>
      <c r="M34" s="102"/>
      <c r="N34" s="109" t="s">
        <v>62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  <c r="IR34" s="97"/>
      <c r="IS34" s="97"/>
      <c r="IT34" s="97"/>
      <c r="IU34" s="97"/>
      <c r="IV34" s="97"/>
    </row>
    <row r="35" spans="1:256" s="92" customFormat="1" x14ac:dyDescent="0.25">
      <c r="A35" s="88"/>
      <c r="B35" s="95" t="s">
        <v>28</v>
      </c>
      <c r="C35" s="88" t="s">
        <v>29</v>
      </c>
      <c r="D35" s="88" t="s">
        <v>63</v>
      </c>
      <c r="E35" s="88"/>
      <c r="F35" s="63" t="s">
        <v>64</v>
      </c>
      <c r="G35" s="90" t="s">
        <v>65</v>
      </c>
      <c r="H35" s="63" t="s">
        <v>66</v>
      </c>
      <c r="I35" s="102"/>
      <c r="J35" s="63" t="s">
        <v>64</v>
      </c>
      <c r="K35" s="90" t="s">
        <v>65</v>
      </c>
      <c r="L35" s="63" t="s">
        <v>66</v>
      </c>
      <c r="M35" s="102"/>
      <c r="N35" s="109" t="s">
        <v>18</v>
      </c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</row>
    <row r="36" spans="1:256" s="92" customFormat="1" ht="9" customHeight="1" x14ac:dyDescent="0.25">
      <c r="A36" s="101"/>
      <c r="B36" s="104"/>
      <c r="C36" s="101"/>
      <c r="D36" s="101"/>
      <c r="E36" s="101"/>
      <c r="F36" s="102"/>
      <c r="G36" s="108"/>
      <c r="H36" s="102"/>
      <c r="I36" s="102"/>
      <c r="J36" s="102"/>
      <c r="K36" s="108"/>
      <c r="L36" s="102"/>
      <c r="M36" s="102"/>
      <c r="N36" s="110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</row>
    <row r="37" spans="1:256" s="14" customFormat="1" ht="12" customHeight="1" x14ac:dyDescent="0.25">
      <c r="A37" s="36"/>
      <c r="B37" s="98"/>
      <c r="C37" s="123"/>
      <c r="D37" s="131"/>
      <c r="E37" s="57"/>
      <c r="F37" s="60"/>
      <c r="G37" s="136"/>
      <c r="H37" s="60"/>
      <c r="I37" s="102"/>
      <c r="J37" s="60"/>
      <c r="K37" s="136"/>
      <c r="L37" s="60"/>
      <c r="M37" s="103"/>
      <c r="N37" s="109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</row>
    <row r="38" spans="1:256" s="14" customFormat="1" x14ac:dyDescent="0.25">
      <c r="A38" s="36" t="s">
        <v>7</v>
      </c>
      <c r="B38" s="36" t="s">
        <v>170</v>
      </c>
      <c r="C38" s="72"/>
      <c r="D38" s="82">
        <v>43281</v>
      </c>
      <c r="E38" s="57"/>
      <c r="F38" s="56">
        <v>1524899.31</v>
      </c>
      <c r="G38" s="136">
        <f t="shared" ref="G38" si="2">H38/F38</f>
        <v>1</v>
      </c>
      <c r="H38" s="56">
        <v>1524899.31</v>
      </c>
      <c r="I38" s="107" t="s">
        <v>68</v>
      </c>
      <c r="J38" s="56">
        <v>1530609.12</v>
      </c>
      <c r="K38" s="136">
        <f t="shared" ref="K38:K73" si="3">L38/J38</f>
        <v>1</v>
      </c>
      <c r="L38" s="56">
        <v>1530609.12</v>
      </c>
      <c r="M38" s="105"/>
      <c r="N38" s="109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</row>
    <row r="39" spans="1:256" s="14" customFormat="1" x14ac:dyDescent="0.25">
      <c r="A39" s="36"/>
      <c r="B39" s="36"/>
      <c r="C39" s="72"/>
      <c r="D39" s="82"/>
      <c r="E39" s="57"/>
      <c r="F39" s="60">
        <f>SUM(F38)</f>
        <v>1524899.31</v>
      </c>
      <c r="G39" s="136"/>
      <c r="H39" s="60">
        <f>SUM(H38)</f>
        <v>1524899.31</v>
      </c>
      <c r="I39" s="102"/>
      <c r="J39" s="60">
        <f>SUM(J38)</f>
        <v>1530609.12</v>
      </c>
      <c r="K39" s="136"/>
      <c r="L39" s="60">
        <f>SUM(L38)</f>
        <v>1530609.12</v>
      </c>
      <c r="M39" s="103"/>
      <c r="N39" s="109">
        <f>SUM(L39-H39)</f>
        <v>5709.8100000000559</v>
      </c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</row>
    <row r="40" spans="1:256" s="14" customFormat="1" x14ac:dyDescent="0.25">
      <c r="A40" s="36"/>
      <c r="B40" s="36"/>
      <c r="C40" s="72"/>
      <c r="D40" s="82"/>
      <c r="E40" s="57"/>
      <c r="F40" s="60"/>
      <c r="G40" s="136"/>
      <c r="H40" s="60"/>
      <c r="I40" s="102"/>
      <c r="J40" s="60"/>
      <c r="K40" s="136"/>
      <c r="L40" s="60"/>
      <c r="M40" s="103"/>
      <c r="N40" s="109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</row>
    <row r="41" spans="1:256" s="14" customFormat="1" x14ac:dyDescent="0.25">
      <c r="A41" s="36" t="s">
        <v>91</v>
      </c>
      <c r="B41" s="36" t="s">
        <v>170</v>
      </c>
      <c r="C41" s="72"/>
      <c r="D41" s="82">
        <v>43281</v>
      </c>
      <c r="E41" s="57"/>
      <c r="F41" s="22">
        <v>2891.81</v>
      </c>
      <c r="G41" s="136">
        <f t="shared" ref="G41" si="4">H41/F41</f>
        <v>1</v>
      </c>
      <c r="H41" s="22">
        <v>2891.81</v>
      </c>
      <c r="I41" s="102" t="s">
        <v>68</v>
      </c>
      <c r="J41" s="22">
        <v>2902.64</v>
      </c>
      <c r="K41" s="136">
        <f t="shared" si="3"/>
        <v>1</v>
      </c>
      <c r="L41" s="22">
        <v>2902.64</v>
      </c>
      <c r="M41" s="105"/>
      <c r="N41" s="109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</row>
    <row r="42" spans="1:256" s="14" customFormat="1" x14ac:dyDescent="0.25">
      <c r="A42" s="36"/>
      <c r="B42" s="36"/>
      <c r="C42" s="72"/>
      <c r="D42" s="82"/>
      <c r="E42" s="57"/>
      <c r="F42" s="60">
        <f>SUM(F41:F41)</f>
        <v>2891.81</v>
      </c>
      <c r="G42" s="136"/>
      <c r="H42" s="60">
        <f>SUM(H41:H41)</f>
        <v>2891.81</v>
      </c>
      <c r="I42" s="102"/>
      <c r="J42" s="60">
        <f>SUM(J41:J41)</f>
        <v>2902.64</v>
      </c>
      <c r="K42" s="136"/>
      <c r="L42" s="60">
        <f>SUM(L41:L41)</f>
        <v>2902.64</v>
      </c>
      <c r="M42" s="103"/>
      <c r="N42" s="109">
        <f>SUM(L42-H42)</f>
        <v>10.829999999999927</v>
      </c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</row>
    <row r="43" spans="1:256" s="14" customFormat="1" x14ac:dyDescent="0.25">
      <c r="A43" s="36"/>
      <c r="B43" s="36"/>
      <c r="C43" s="72"/>
      <c r="D43" s="82"/>
      <c r="E43" s="57"/>
      <c r="F43" s="60"/>
      <c r="G43" s="136"/>
      <c r="H43" s="60"/>
      <c r="I43" s="102"/>
      <c r="J43" s="60"/>
      <c r="K43" s="136"/>
      <c r="L43" s="60"/>
      <c r="M43" s="103"/>
      <c r="N43" s="109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</row>
    <row r="44" spans="1:256" s="14" customFormat="1" x14ac:dyDescent="0.25">
      <c r="A44" s="36" t="s">
        <v>8</v>
      </c>
      <c r="B44" s="36" t="s">
        <v>170</v>
      </c>
      <c r="C44" s="72"/>
      <c r="D44" s="82">
        <v>43281</v>
      </c>
      <c r="E44" s="57"/>
      <c r="F44" s="22">
        <v>12799.33</v>
      </c>
      <c r="G44" s="136">
        <f t="shared" ref="G44" si="5">H44/F44</f>
        <v>1</v>
      </c>
      <c r="H44" s="22">
        <v>12799.33</v>
      </c>
      <c r="I44" s="107" t="s">
        <v>68</v>
      </c>
      <c r="J44" s="22">
        <v>12847.26</v>
      </c>
      <c r="K44" s="136">
        <f t="shared" si="3"/>
        <v>1</v>
      </c>
      <c r="L44" s="22">
        <v>12847.26</v>
      </c>
      <c r="M44" s="105"/>
      <c r="N44" s="109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</row>
    <row r="45" spans="1:256" s="14" customFormat="1" x14ac:dyDescent="0.25">
      <c r="A45" s="36"/>
      <c r="B45" s="36"/>
      <c r="C45" s="72"/>
      <c r="D45" s="82"/>
      <c r="E45" s="57"/>
      <c r="F45" s="60">
        <f>SUM(F44)</f>
        <v>12799.33</v>
      </c>
      <c r="G45" s="136"/>
      <c r="H45" s="60">
        <f>SUM(H44)</f>
        <v>12799.33</v>
      </c>
      <c r="I45" s="102"/>
      <c r="J45" s="60">
        <f>SUM(J44)</f>
        <v>12847.26</v>
      </c>
      <c r="K45" s="136"/>
      <c r="L45" s="60">
        <f>SUM(L44)</f>
        <v>12847.26</v>
      </c>
      <c r="M45" s="103"/>
      <c r="N45" s="109">
        <f>SUM(L45-H45)</f>
        <v>47.930000000000291</v>
      </c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</row>
    <row r="46" spans="1:256" s="14" customFormat="1" ht="12" customHeight="1" x14ac:dyDescent="0.25">
      <c r="A46" s="36"/>
      <c r="B46" s="98"/>
      <c r="C46" s="123"/>
      <c r="D46" s="131"/>
      <c r="E46" s="57"/>
      <c r="F46" s="60"/>
      <c r="G46" s="136"/>
      <c r="H46" s="60"/>
      <c r="I46" s="102"/>
      <c r="J46" s="60"/>
      <c r="K46" s="136"/>
      <c r="L46" s="60"/>
      <c r="M46" s="103"/>
      <c r="N46" s="109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</row>
    <row r="47" spans="1:256" s="14" customFormat="1" outlineLevel="1" x14ac:dyDescent="0.25">
      <c r="A47" s="36" t="s">
        <v>9</v>
      </c>
      <c r="B47" s="36" t="s">
        <v>170</v>
      </c>
      <c r="C47" s="55"/>
      <c r="D47" s="224">
        <v>43281</v>
      </c>
      <c r="E47" s="57"/>
      <c r="F47" s="61">
        <v>421311.16</v>
      </c>
      <c r="G47" s="136">
        <f>H47/F47</f>
        <v>1</v>
      </c>
      <c r="H47" s="61">
        <v>421311.16</v>
      </c>
      <c r="I47" s="107" t="s">
        <v>68</v>
      </c>
      <c r="J47" s="61">
        <v>514116.72</v>
      </c>
      <c r="K47" s="136">
        <f>L47/J47</f>
        <v>1</v>
      </c>
      <c r="L47" s="61">
        <v>514116.72</v>
      </c>
      <c r="M47" s="106"/>
      <c r="N47" s="109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</row>
    <row r="48" spans="1:256" s="14" customFormat="1" outlineLevel="1" x14ac:dyDescent="0.25">
      <c r="A48" s="36"/>
      <c r="B48" s="36" t="s">
        <v>152</v>
      </c>
      <c r="C48" s="55"/>
      <c r="D48" s="224">
        <v>43339</v>
      </c>
      <c r="E48" s="57"/>
      <c r="F48" s="61">
        <v>2000000</v>
      </c>
      <c r="G48" s="136">
        <f>H48/F48</f>
        <v>1</v>
      </c>
      <c r="H48" s="61">
        <v>2000000</v>
      </c>
      <c r="I48" s="107" t="s">
        <v>68</v>
      </c>
      <c r="J48" s="61">
        <v>2000000</v>
      </c>
      <c r="K48" s="136">
        <f>L48/J48</f>
        <v>1</v>
      </c>
      <c r="L48" s="61">
        <v>2000000</v>
      </c>
      <c r="M48" s="106"/>
      <c r="N48" s="109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</row>
    <row r="49" spans="1:256" s="14" customFormat="1" x14ac:dyDescent="0.25">
      <c r="A49" s="36"/>
      <c r="B49" s="36"/>
      <c r="C49" s="55"/>
      <c r="D49" s="55"/>
      <c r="E49" s="57"/>
      <c r="F49" s="60">
        <f>SUM(F47:F48)</f>
        <v>2421311.16</v>
      </c>
      <c r="G49" s="136"/>
      <c r="H49" s="60">
        <f>SUM(H47:H48)</f>
        <v>2421311.16</v>
      </c>
      <c r="I49" s="102"/>
      <c r="J49" s="60">
        <f>SUM(J47:J48)</f>
        <v>2514116.7199999997</v>
      </c>
      <c r="K49" s="136"/>
      <c r="L49" s="60">
        <f>SUM(L47:L48)</f>
        <v>2514116.7199999997</v>
      </c>
      <c r="M49" s="103"/>
      <c r="N49" s="109">
        <f>SUM(L49-H49)</f>
        <v>92805.55999999959</v>
      </c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</row>
    <row r="50" spans="1:256" s="14" customFormat="1" x14ac:dyDescent="0.25">
      <c r="A50" s="36"/>
      <c r="B50" s="36"/>
      <c r="C50" s="55"/>
      <c r="D50" s="82"/>
      <c r="E50" s="57"/>
      <c r="F50" s="22"/>
      <c r="G50" s="136"/>
      <c r="H50" s="22"/>
      <c r="I50" s="107"/>
      <c r="J50" s="22"/>
      <c r="K50" s="136"/>
      <c r="L50" s="22"/>
      <c r="M50" s="105"/>
      <c r="N50" s="109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</row>
    <row r="51" spans="1:256" s="14" customFormat="1" x14ac:dyDescent="0.25">
      <c r="A51" s="36" t="s">
        <v>69</v>
      </c>
      <c r="B51" s="36" t="s">
        <v>170</v>
      </c>
      <c r="C51" s="55"/>
      <c r="D51" s="82">
        <v>43281</v>
      </c>
      <c r="E51" s="57"/>
      <c r="F51" s="22">
        <v>532998.80000000005</v>
      </c>
      <c r="G51" s="136"/>
      <c r="H51" s="22">
        <v>532998.80000000005</v>
      </c>
      <c r="I51" s="107" t="s">
        <v>68</v>
      </c>
      <c r="J51" s="22">
        <v>606544.12</v>
      </c>
      <c r="K51" s="136"/>
      <c r="L51" s="22">
        <v>606544.12</v>
      </c>
      <c r="M51" s="105"/>
      <c r="N51" s="109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</row>
    <row r="52" spans="1:256" s="14" customFormat="1" outlineLevel="1" x14ac:dyDescent="0.25">
      <c r="A52" s="36"/>
      <c r="B52" s="36" t="s">
        <v>152</v>
      </c>
      <c r="C52" s="55"/>
      <c r="D52" s="131">
        <v>42974</v>
      </c>
      <c r="E52" s="57"/>
      <c r="F52" s="61">
        <v>1000000</v>
      </c>
      <c r="G52" s="136">
        <f t="shared" ref="G52" si="6">H52/F52</f>
        <v>1</v>
      </c>
      <c r="H52" s="61">
        <v>1000000</v>
      </c>
      <c r="I52" s="107" t="s">
        <v>68</v>
      </c>
      <c r="J52" s="61">
        <v>1000000</v>
      </c>
      <c r="K52" s="136">
        <f t="shared" si="3"/>
        <v>1</v>
      </c>
      <c r="L52" s="61">
        <v>1000000</v>
      </c>
      <c r="M52" s="106"/>
      <c r="N52" s="109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</row>
    <row r="53" spans="1:256" s="14" customFormat="1" x14ac:dyDescent="0.25">
      <c r="A53" s="36"/>
      <c r="B53" s="36"/>
      <c r="C53" s="55"/>
      <c r="D53" s="82"/>
      <c r="E53" s="57"/>
      <c r="F53" s="60">
        <f>SUM(F51:F52)</f>
        <v>1532998.8</v>
      </c>
      <c r="G53" s="136"/>
      <c r="H53" s="60">
        <f>SUM(H51:H52)</f>
        <v>1532998.8</v>
      </c>
      <c r="I53" s="102"/>
      <c r="J53" s="60">
        <f>SUM(J51:J52)</f>
        <v>1606544.12</v>
      </c>
      <c r="K53" s="136"/>
      <c r="L53" s="60">
        <f>SUM(L51:L52)</f>
        <v>1606544.12</v>
      </c>
      <c r="M53" s="103"/>
      <c r="N53" s="109">
        <f>SUM(L53-H53)</f>
        <v>73545.320000000065</v>
      </c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</row>
    <row r="54" spans="1:256" s="14" customFormat="1" x14ac:dyDescent="0.25">
      <c r="A54" s="36"/>
      <c r="B54" s="36"/>
      <c r="C54" s="55"/>
      <c r="D54" s="82"/>
      <c r="E54" s="57"/>
      <c r="F54" s="60"/>
      <c r="G54" s="136"/>
      <c r="H54" s="60"/>
      <c r="I54" s="102"/>
      <c r="J54" s="60"/>
      <c r="K54" s="136"/>
      <c r="L54" s="60"/>
      <c r="M54" s="103"/>
      <c r="N54" s="10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</row>
    <row r="55" spans="1:256" s="14" customFormat="1" x14ac:dyDescent="0.25">
      <c r="A55" s="36" t="s">
        <v>70</v>
      </c>
      <c r="B55" s="36" t="s">
        <v>170</v>
      </c>
      <c r="C55" s="55"/>
      <c r="D55" s="82">
        <v>43281</v>
      </c>
      <c r="E55" s="55"/>
      <c r="F55" s="56">
        <v>1821171.67</v>
      </c>
      <c r="G55" s="136">
        <f t="shared" ref="G55" si="7">H55/F55</f>
        <v>1</v>
      </c>
      <c r="H55" s="56">
        <v>1821171.67</v>
      </c>
      <c r="I55" s="107" t="s">
        <v>68</v>
      </c>
      <c r="J55" s="56">
        <v>2826998.94</v>
      </c>
      <c r="K55" s="136">
        <f t="shared" si="3"/>
        <v>1</v>
      </c>
      <c r="L55" s="56">
        <v>2826998.94</v>
      </c>
      <c r="M55" s="107"/>
      <c r="N55" s="109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</row>
    <row r="56" spans="1:256" s="14" customFormat="1" x14ac:dyDescent="0.25">
      <c r="A56" s="36"/>
      <c r="B56" s="36"/>
      <c r="C56" s="55"/>
      <c r="D56" s="83"/>
      <c r="E56" s="55"/>
      <c r="F56" s="63">
        <f>SUM(F55)</f>
        <v>1821171.67</v>
      </c>
      <c r="G56" s="136"/>
      <c r="H56" s="63">
        <f>SUM(H55)</f>
        <v>1821171.67</v>
      </c>
      <c r="I56" s="102"/>
      <c r="J56" s="63">
        <f>SUM(J55)</f>
        <v>2826998.94</v>
      </c>
      <c r="K56" s="136"/>
      <c r="L56" s="63">
        <f>SUM(L55)</f>
        <v>2826998.94</v>
      </c>
      <c r="M56" s="102"/>
      <c r="N56" s="109">
        <f>SUM(L56-H56)</f>
        <v>1005827.27</v>
      </c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</row>
    <row r="57" spans="1:256" s="14" customFormat="1" x14ac:dyDescent="0.25">
      <c r="A57" s="38"/>
      <c r="B57" s="36"/>
      <c r="C57" s="55"/>
      <c r="D57" s="82"/>
      <c r="E57" s="57"/>
      <c r="F57" s="60"/>
      <c r="G57" s="136"/>
      <c r="H57" s="60"/>
      <c r="I57" s="102"/>
      <c r="J57" s="60"/>
      <c r="K57" s="136"/>
      <c r="L57" s="60"/>
      <c r="M57" s="103"/>
      <c r="N57" s="109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</row>
    <row r="58" spans="1:256" s="36" customFormat="1" ht="14.25" customHeight="1" x14ac:dyDescent="0.25">
      <c r="A58" s="36" t="s">
        <v>12</v>
      </c>
      <c r="B58" s="36" t="s">
        <v>170</v>
      </c>
      <c r="C58" s="55"/>
      <c r="D58" s="82">
        <v>43281</v>
      </c>
      <c r="E58" s="57"/>
      <c r="F58" s="22">
        <v>74310.39</v>
      </c>
      <c r="G58" s="136">
        <f t="shared" ref="G58" si="8">H58/F58</f>
        <v>1</v>
      </c>
      <c r="H58" s="22">
        <v>74310.39</v>
      </c>
      <c r="I58" s="107" t="s">
        <v>68</v>
      </c>
      <c r="J58" s="22">
        <v>71636.83</v>
      </c>
      <c r="K58" s="136">
        <f t="shared" si="3"/>
        <v>1</v>
      </c>
      <c r="L58" s="22">
        <v>71636.83</v>
      </c>
      <c r="M58" s="105"/>
      <c r="N58" s="109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</row>
    <row r="59" spans="1:256" s="14" customFormat="1" x14ac:dyDescent="0.25">
      <c r="C59" s="73"/>
      <c r="D59" s="84"/>
      <c r="F59" s="60">
        <f>SUM(F58)</f>
        <v>74310.39</v>
      </c>
      <c r="G59" s="136"/>
      <c r="H59" s="60">
        <f>SUM(H58)</f>
        <v>74310.39</v>
      </c>
      <c r="I59" s="102"/>
      <c r="J59" s="60">
        <f>SUM(J58)</f>
        <v>71636.83</v>
      </c>
      <c r="K59" s="136"/>
      <c r="L59" s="60">
        <f>SUM(L58)</f>
        <v>71636.83</v>
      </c>
      <c r="M59" s="103"/>
      <c r="N59" s="109">
        <f>SUM(L59-H59)</f>
        <v>-2673.5599999999977</v>
      </c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</row>
    <row r="60" spans="1:256" s="14" customFormat="1" x14ac:dyDescent="0.25">
      <c r="A60" s="36"/>
      <c r="B60" s="36"/>
      <c r="C60" s="55"/>
      <c r="D60" s="83"/>
      <c r="E60" s="36"/>
      <c r="F60" s="22"/>
      <c r="G60" s="136"/>
      <c r="H60" s="22"/>
      <c r="I60" s="107"/>
      <c r="J60" s="22"/>
      <c r="K60" s="136"/>
      <c r="L60" s="22"/>
      <c r="M60" s="105"/>
      <c r="N60" s="10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</row>
    <row r="61" spans="1:256" s="14" customFormat="1" x14ac:dyDescent="0.25">
      <c r="A61" s="36" t="s">
        <v>37</v>
      </c>
      <c r="B61" s="36" t="s">
        <v>170</v>
      </c>
      <c r="C61" s="55"/>
      <c r="D61" s="82">
        <v>43281</v>
      </c>
      <c r="E61" s="36"/>
      <c r="F61" s="22">
        <v>405137.07</v>
      </c>
      <c r="G61" s="136">
        <f t="shared" ref="G61" si="9">H61/F61</f>
        <v>1</v>
      </c>
      <c r="H61" s="22">
        <v>405137.07</v>
      </c>
      <c r="I61" s="107" t="s">
        <v>68</v>
      </c>
      <c r="J61" s="22">
        <v>402551.46</v>
      </c>
      <c r="K61" s="136">
        <f t="shared" si="3"/>
        <v>1</v>
      </c>
      <c r="L61" s="22">
        <v>402551.46</v>
      </c>
      <c r="M61" s="105"/>
      <c r="N61" s="109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</row>
    <row r="62" spans="1:256" s="14" customFormat="1" x14ac:dyDescent="0.25">
      <c r="A62" s="36"/>
      <c r="B62" s="36"/>
      <c r="C62" s="55"/>
      <c r="D62" s="83"/>
      <c r="E62" s="36"/>
      <c r="F62" s="60">
        <f>SUM(F61:F61)</f>
        <v>405137.07</v>
      </c>
      <c r="G62" s="136"/>
      <c r="H62" s="60">
        <f>SUM(H61:H61)</f>
        <v>405137.07</v>
      </c>
      <c r="I62" s="102"/>
      <c r="J62" s="60">
        <f>SUM(J61:J61)</f>
        <v>402551.46</v>
      </c>
      <c r="K62" s="136"/>
      <c r="L62" s="60">
        <f>SUM(L61:L61)</f>
        <v>402551.46</v>
      </c>
      <c r="M62" s="103"/>
      <c r="N62" s="109">
        <f>SUM(L62-H62)</f>
        <v>-2585.609999999986</v>
      </c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</row>
    <row r="63" spans="1:256" s="14" customFormat="1" x14ac:dyDescent="0.25">
      <c r="A63" s="36"/>
      <c r="B63" s="36"/>
      <c r="C63" s="55"/>
      <c r="D63" s="83"/>
      <c r="E63" s="36"/>
      <c r="F63" s="60"/>
      <c r="G63" s="136"/>
      <c r="H63" s="60"/>
      <c r="I63" s="102"/>
      <c r="J63" s="60"/>
      <c r="K63" s="136"/>
      <c r="L63" s="60"/>
      <c r="M63" s="103"/>
      <c r="N63" s="109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</row>
    <row r="64" spans="1:256" s="14" customFormat="1" x14ac:dyDescent="0.25">
      <c r="A64" s="36" t="s">
        <v>38</v>
      </c>
      <c r="B64" s="36" t="s">
        <v>170</v>
      </c>
      <c r="C64" s="55"/>
      <c r="D64" s="82">
        <v>43281</v>
      </c>
      <c r="E64" s="57"/>
      <c r="F64" s="22">
        <v>211503.61</v>
      </c>
      <c r="G64" s="136">
        <f t="shared" ref="G64" si="10">H64/F64</f>
        <v>1</v>
      </c>
      <c r="H64" s="22">
        <v>211503.61</v>
      </c>
      <c r="I64" s="107" t="s">
        <v>68</v>
      </c>
      <c r="J64" s="22">
        <v>187154.66</v>
      </c>
      <c r="K64" s="136">
        <f t="shared" si="3"/>
        <v>1</v>
      </c>
      <c r="L64" s="22">
        <v>187154.66</v>
      </c>
      <c r="M64" s="105"/>
      <c r="N64" s="109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</row>
    <row r="65" spans="1:256" s="14" customFormat="1" ht="11.4" customHeight="1" x14ac:dyDescent="0.25">
      <c r="A65" s="36"/>
      <c r="B65" s="58"/>
      <c r="C65" s="74"/>
      <c r="D65" s="59"/>
      <c r="E65" s="36"/>
      <c r="F65" s="60">
        <f>SUM(F64:F64)</f>
        <v>211503.61</v>
      </c>
      <c r="G65" s="136"/>
      <c r="H65" s="60">
        <f>SUM(H64:H64)</f>
        <v>211503.61</v>
      </c>
      <c r="I65" s="102"/>
      <c r="J65" s="60">
        <f>SUM(J64:J64)</f>
        <v>187154.66</v>
      </c>
      <c r="K65" s="136"/>
      <c r="L65" s="60">
        <f>SUM(L64:L64)</f>
        <v>187154.66</v>
      </c>
      <c r="M65" s="103"/>
      <c r="N65" s="109">
        <f>SUM(L65-H65)</f>
        <v>-24348.949999999983</v>
      </c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  <c r="IV65" s="76"/>
    </row>
    <row r="66" spans="1:256" s="14" customFormat="1" ht="11.4" customHeight="1" x14ac:dyDescent="0.25">
      <c r="A66" s="36"/>
      <c r="B66" s="58"/>
      <c r="C66" s="74"/>
      <c r="D66" s="59"/>
      <c r="E66" s="36"/>
      <c r="F66" s="60"/>
      <c r="G66" s="136"/>
      <c r="H66" s="60"/>
      <c r="I66" s="102"/>
      <c r="J66" s="60"/>
      <c r="K66" s="136"/>
      <c r="L66" s="60"/>
      <c r="M66" s="103"/>
      <c r="N66" s="109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</row>
    <row r="67" spans="1:256" s="92" customFormat="1" ht="15" customHeight="1" x14ac:dyDescent="0.25">
      <c r="A67" s="88"/>
      <c r="B67" s="88"/>
      <c r="C67" s="88"/>
      <c r="D67" s="91"/>
      <c r="E67" s="91"/>
      <c r="G67" s="96">
        <v>43160</v>
      </c>
      <c r="H67" s="63"/>
      <c r="I67" s="102"/>
      <c r="K67" s="96">
        <v>43252</v>
      </c>
      <c r="L67" s="63"/>
      <c r="M67" s="102"/>
      <c r="N67" s="109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  <c r="EM67" s="97"/>
      <c r="EN67" s="97"/>
      <c r="EO67" s="97"/>
      <c r="EP67" s="97"/>
      <c r="EQ67" s="97"/>
      <c r="ER67" s="97"/>
      <c r="ES67" s="97"/>
      <c r="ET67" s="97"/>
      <c r="EU67" s="97"/>
      <c r="EV67" s="97"/>
      <c r="EW67" s="97"/>
      <c r="EX67" s="97"/>
      <c r="EY67" s="97"/>
      <c r="EZ67" s="97"/>
      <c r="FA67" s="97"/>
      <c r="FB67" s="97"/>
      <c r="FC67" s="97"/>
      <c r="FD67" s="97"/>
      <c r="FE67" s="97"/>
      <c r="FF67" s="97"/>
      <c r="FG67" s="97"/>
      <c r="FH67" s="97"/>
      <c r="FI67" s="97"/>
      <c r="FJ67" s="97"/>
      <c r="FK67" s="97"/>
      <c r="FL67" s="97"/>
      <c r="FM67" s="97"/>
      <c r="FN67" s="97"/>
      <c r="FO67" s="97"/>
      <c r="FP67" s="97"/>
      <c r="FQ67" s="97"/>
      <c r="FR67" s="97"/>
      <c r="FS67" s="97"/>
      <c r="FT67" s="97"/>
      <c r="FU67" s="97"/>
      <c r="FV67" s="97"/>
      <c r="FW67" s="97"/>
      <c r="FX67" s="97"/>
      <c r="FY67" s="97"/>
      <c r="FZ67" s="97"/>
      <c r="GA67" s="97"/>
      <c r="GB67" s="97"/>
      <c r="GC67" s="97"/>
      <c r="GD67" s="97"/>
      <c r="GE67" s="97"/>
      <c r="GF67" s="97"/>
      <c r="GG67" s="97"/>
      <c r="GH67" s="97"/>
      <c r="GI67" s="97"/>
      <c r="GJ67" s="97"/>
      <c r="GK67" s="97"/>
      <c r="GL67" s="97"/>
      <c r="GM67" s="97"/>
      <c r="GN67" s="97"/>
      <c r="GO67" s="97"/>
      <c r="GP67" s="97"/>
      <c r="GQ67" s="97"/>
      <c r="GR67" s="97"/>
      <c r="GS67" s="97"/>
      <c r="GT67" s="97"/>
      <c r="GU67" s="97"/>
      <c r="GV67" s="97"/>
      <c r="GW67" s="97"/>
      <c r="GX67" s="97"/>
      <c r="GY67" s="97"/>
      <c r="GZ67" s="97"/>
      <c r="HA67" s="97"/>
      <c r="HB67" s="97"/>
      <c r="HC67" s="97"/>
      <c r="HD67" s="97"/>
      <c r="HE67" s="97"/>
      <c r="HF67" s="97"/>
      <c r="HG67" s="97"/>
      <c r="HH67" s="97"/>
      <c r="HI67" s="97"/>
      <c r="HJ67" s="97"/>
      <c r="HK67" s="97"/>
      <c r="HL67" s="97"/>
      <c r="HM67" s="97"/>
      <c r="HN67" s="97"/>
      <c r="HO67" s="97"/>
      <c r="HP67" s="97"/>
      <c r="HQ67" s="97"/>
      <c r="HR67" s="97"/>
      <c r="HS67" s="97"/>
      <c r="HT67" s="97"/>
      <c r="HU67" s="97"/>
      <c r="HV67" s="97"/>
      <c r="HW67" s="97"/>
      <c r="HX67" s="97"/>
      <c r="HY67" s="97"/>
      <c r="HZ67" s="97"/>
      <c r="IA67" s="97"/>
      <c r="IB67" s="97"/>
      <c r="IC67" s="97"/>
      <c r="ID67" s="97"/>
      <c r="IE67" s="97"/>
      <c r="IF67" s="97"/>
      <c r="IG67" s="97"/>
      <c r="IH67" s="97"/>
      <c r="II67" s="97"/>
      <c r="IJ67" s="97"/>
      <c r="IK67" s="97"/>
      <c r="IL67" s="97"/>
      <c r="IM67" s="97"/>
      <c r="IN67" s="97"/>
      <c r="IO67" s="97"/>
      <c r="IP67" s="97"/>
      <c r="IQ67" s="97"/>
      <c r="IR67" s="97"/>
      <c r="IS67" s="97"/>
      <c r="IT67" s="97"/>
      <c r="IU67" s="97"/>
      <c r="IV67" s="97"/>
    </row>
    <row r="68" spans="1:256" s="92" customFormat="1" ht="15" customHeight="1" x14ac:dyDescent="0.25">
      <c r="A68" s="88"/>
      <c r="B68" s="88"/>
      <c r="C68" s="88"/>
      <c r="D68" s="91"/>
      <c r="E68" s="91"/>
      <c r="G68" s="136"/>
      <c r="H68" s="63"/>
      <c r="I68" s="102"/>
      <c r="K68" s="136"/>
      <c r="L68" s="63"/>
      <c r="M68" s="102"/>
      <c r="N68" s="109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  <c r="EM68" s="97"/>
      <c r="EN68" s="97"/>
      <c r="EO68" s="97"/>
      <c r="EP68" s="97"/>
      <c r="EQ68" s="97"/>
      <c r="ER68" s="97"/>
      <c r="ES68" s="97"/>
      <c r="ET68" s="97"/>
      <c r="EU68" s="97"/>
      <c r="EV68" s="97"/>
      <c r="EW68" s="97"/>
      <c r="EX68" s="97"/>
      <c r="EY68" s="97"/>
      <c r="EZ68" s="97"/>
      <c r="FA68" s="97"/>
      <c r="FB68" s="97"/>
      <c r="FC68" s="97"/>
      <c r="FD68" s="97"/>
      <c r="FE68" s="97"/>
      <c r="FF68" s="97"/>
      <c r="FG68" s="97"/>
      <c r="FH68" s="97"/>
      <c r="FI68" s="97"/>
      <c r="FJ68" s="97"/>
      <c r="FK68" s="97"/>
      <c r="FL68" s="97"/>
      <c r="FM68" s="97"/>
      <c r="FN68" s="97"/>
      <c r="FO68" s="97"/>
      <c r="FP68" s="97"/>
      <c r="FQ68" s="97"/>
      <c r="FR68" s="97"/>
      <c r="FS68" s="97"/>
      <c r="FT68" s="97"/>
      <c r="FU68" s="97"/>
      <c r="FV68" s="97"/>
      <c r="FW68" s="97"/>
      <c r="FX68" s="97"/>
      <c r="FY68" s="97"/>
      <c r="FZ68" s="97"/>
      <c r="GA68" s="97"/>
      <c r="GB68" s="97"/>
      <c r="GC68" s="97"/>
      <c r="GD68" s="97"/>
      <c r="GE68" s="97"/>
      <c r="GF68" s="97"/>
      <c r="GG68" s="97"/>
      <c r="GH68" s="97"/>
      <c r="GI68" s="97"/>
      <c r="GJ68" s="97"/>
      <c r="GK68" s="97"/>
      <c r="GL68" s="97"/>
      <c r="GM68" s="97"/>
      <c r="GN68" s="97"/>
      <c r="GO68" s="97"/>
      <c r="GP68" s="97"/>
      <c r="GQ68" s="97"/>
      <c r="GR68" s="97"/>
      <c r="GS68" s="97"/>
      <c r="GT68" s="97"/>
      <c r="GU68" s="97"/>
      <c r="GV68" s="97"/>
      <c r="GW68" s="97"/>
      <c r="GX68" s="97"/>
      <c r="GY68" s="97"/>
      <c r="GZ68" s="97"/>
      <c r="HA68" s="97"/>
      <c r="HB68" s="97"/>
      <c r="HC68" s="97"/>
      <c r="HD68" s="97"/>
      <c r="HE68" s="97"/>
      <c r="HF68" s="97"/>
      <c r="HG68" s="97"/>
      <c r="HH68" s="97"/>
      <c r="HI68" s="97"/>
      <c r="HJ68" s="97"/>
      <c r="HK68" s="97"/>
      <c r="HL68" s="97"/>
      <c r="HM68" s="97"/>
      <c r="HN68" s="97"/>
      <c r="HO68" s="97"/>
      <c r="HP68" s="97"/>
      <c r="HQ68" s="97"/>
      <c r="HR68" s="97"/>
      <c r="HS68" s="97"/>
      <c r="HT68" s="97"/>
      <c r="HU68" s="97"/>
      <c r="HV68" s="97"/>
      <c r="HW68" s="97"/>
      <c r="HX68" s="97"/>
      <c r="HY68" s="97"/>
      <c r="HZ68" s="97"/>
      <c r="IA68" s="97"/>
      <c r="IB68" s="97"/>
      <c r="IC68" s="97"/>
      <c r="ID68" s="97"/>
      <c r="IE68" s="97"/>
      <c r="IF68" s="97"/>
      <c r="IG68" s="97"/>
      <c r="IH68" s="97"/>
      <c r="II68" s="97"/>
      <c r="IJ68" s="97"/>
      <c r="IK68" s="97"/>
      <c r="IL68" s="97"/>
      <c r="IM68" s="97"/>
      <c r="IN68" s="97"/>
      <c r="IO68" s="97"/>
      <c r="IP68" s="97"/>
      <c r="IQ68" s="97"/>
      <c r="IR68" s="97"/>
      <c r="IS68" s="97"/>
      <c r="IT68" s="97"/>
      <c r="IU68" s="97"/>
      <c r="IV68" s="97"/>
    </row>
    <row r="69" spans="1:256" s="92" customFormat="1" x14ac:dyDescent="0.25">
      <c r="A69" s="88" t="s">
        <v>58</v>
      </c>
      <c r="B69" s="95" t="s">
        <v>20</v>
      </c>
      <c r="C69" s="88" t="s">
        <v>21</v>
      </c>
      <c r="D69" s="88" t="s">
        <v>59</v>
      </c>
      <c r="E69" s="88"/>
      <c r="F69" s="63" t="s">
        <v>60</v>
      </c>
      <c r="G69" s="90" t="s">
        <v>61</v>
      </c>
      <c r="H69" s="63"/>
      <c r="I69" s="102"/>
      <c r="J69" s="63" t="s">
        <v>60</v>
      </c>
      <c r="K69" s="90" t="s">
        <v>61</v>
      </c>
      <c r="L69" s="63"/>
      <c r="M69" s="102"/>
      <c r="N69" s="109" t="s">
        <v>62</v>
      </c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  <c r="EM69" s="97"/>
      <c r="EN69" s="97"/>
      <c r="EO69" s="97"/>
      <c r="EP69" s="97"/>
      <c r="EQ69" s="97"/>
      <c r="ER69" s="97"/>
      <c r="ES69" s="97"/>
      <c r="ET69" s="97"/>
      <c r="EU69" s="97"/>
      <c r="EV69" s="97"/>
      <c r="EW69" s="97"/>
      <c r="EX69" s="97"/>
      <c r="EY69" s="97"/>
      <c r="EZ69" s="97"/>
      <c r="FA69" s="97"/>
      <c r="FB69" s="97"/>
      <c r="FC69" s="97"/>
      <c r="FD69" s="97"/>
      <c r="FE69" s="97"/>
      <c r="FF69" s="97"/>
      <c r="FG69" s="97"/>
      <c r="FH69" s="97"/>
      <c r="FI69" s="97"/>
      <c r="FJ69" s="97"/>
      <c r="FK69" s="97"/>
      <c r="FL69" s="97"/>
      <c r="FM69" s="97"/>
      <c r="FN69" s="97"/>
      <c r="FO69" s="97"/>
      <c r="FP69" s="97"/>
      <c r="FQ69" s="97"/>
      <c r="FR69" s="97"/>
      <c r="FS69" s="97"/>
      <c r="FT69" s="97"/>
      <c r="FU69" s="97"/>
      <c r="FV69" s="97"/>
      <c r="FW69" s="97"/>
      <c r="FX69" s="97"/>
      <c r="FY69" s="97"/>
      <c r="FZ69" s="97"/>
      <c r="GA69" s="97"/>
      <c r="GB69" s="97"/>
      <c r="GC69" s="97"/>
      <c r="GD69" s="97"/>
      <c r="GE69" s="97"/>
      <c r="GF69" s="97"/>
      <c r="GG69" s="97"/>
      <c r="GH69" s="97"/>
      <c r="GI69" s="97"/>
      <c r="GJ69" s="97"/>
      <c r="GK69" s="97"/>
      <c r="GL69" s="97"/>
      <c r="GM69" s="97"/>
      <c r="GN69" s="97"/>
      <c r="GO69" s="97"/>
      <c r="GP69" s="97"/>
      <c r="GQ69" s="97"/>
      <c r="GR69" s="97"/>
      <c r="GS69" s="97"/>
      <c r="GT69" s="97"/>
      <c r="GU69" s="97"/>
      <c r="GV69" s="97"/>
      <c r="GW69" s="97"/>
      <c r="GX69" s="97"/>
      <c r="GY69" s="97"/>
      <c r="GZ69" s="97"/>
      <c r="HA69" s="97"/>
      <c r="HB69" s="97"/>
      <c r="HC69" s="97"/>
      <c r="HD69" s="97"/>
      <c r="HE69" s="97"/>
      <c r="HF69" s="97"/>
      <c r="HG69" s="97"/>
      <c r="HH69" s="97"/>
      <c r="HI69" s="97"/>
      <c r="HJ69" s="97"/>
      <c r="HK69" s="97"/>
      <c r="HL69" s="97"/>
      <c r="HM69" s="97"/>
      <c r="HN69" s="97"/>
      <c r="HO69" s="97"/>
      <c r="HP69" s="97"/>
      <c r="HQ69" s="97"/>
      <c r="HR69" s="97"/>
      <c r="HS69" s="97"/>
      <c r="HT69" s="97"/>
      <c r="HU69" s="97"/>
      <c r="HV69" s="97"/>
      <c r="HW69" s="97"/>
      <c r="HX69" s="97"/>
      <c r="HY69" s="97"/>
      <c r="HZ69" s="97"/>
      <c r="IA69" s="97"/>
      <c r="IB69" s="97"/>
      <c r="IC69" s="97"/>
      <c r="ID69" s="97"/>
      <c r="IE69" s="97"/>
      <c r="IF69" s="97"/>
      <c r="IG69" s="97"/>
      <c r="IH69" s="97"/>
      <c r="II69" s="97"/>
      <c r="IJ69" s="97"/>
      <c r="IK69" s="97"/>
      <c r="IL69" s="97"/>
      <c r="IM69" s="97"/>
      <c r="IN69" s="97"/>
      <c r="IO69" s="97"/>
      <c r="IP69" s="97"/>
      <c r="IQ69" s="97"/>
      <c r="IR69" s="97"/>
      <c r="IS69" s="97"/>
      <c r="IT69" s="97"/>
      <c r="IU69" s="97"/>
      <c r="IV69" s="97"/>
    </row>
    <row r="70" spans="1:256" s="92" customFormat="1" x14ac:dyDescent="0.25">
      <c r="A70" s="88"/>
      <c r="B70" s="95" t="s">
        <v>28</v>
      </c>
      <c r="C70" s="88" t="s">
        <v>29</v>
      </c>
      <c r="D70" s="88" t="s">
        <v>63</v>
      </c>
      <c r="E70" s="88"/>
      <c r="F70" s="63" t="s">
        <v>64</v>
      </c>
      <c r="G70" s="90" t="s">
        <v>65</v>
      </c>
      <c r="H70" s="63" t="s">
        <v>66</v>
      </c>
      <c r="I70" s="102"/>
      <c r="J70" s="63" t="s">
        <v>64</v>
      </c>
      <c r="K70" s="90" t="s">
        <v>65</v>
      </c>
      <c r="L70" s="63" t="s">
        <v>66</v>
      </c>
      <c r="M70" s="102"/>
      <c r="N70" s="109" t="s">
        <v>18</v>
      </c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7"/>
      <c r="ES70" s="97"/>
      <c r="ET70" s="97"/>
      <c r="EU70" s="97"/>
      <c r="EV70" s="97"/>
      <c r="EW70" s="97"/>
      <c r="EX70" s="97"/>
      <c r="EY70" s="97"/>
      <c r="EZ70" s="97"/>
      <c r="FA70" s="97"/>
      <c r="FB70" s="97"/>
      <c r="FC70" s="97"/>
      <c r="FD70" s="97"/>
      <c r="FE70" s="97"/>
      <c r="FF70" s="97"/>
      <c r="FG70" s="97"/>
      <c r="FH70" s="97"/>
      <c r="FI70" s="97"/>
      <c r="FJ70" s="97"/>
      <c r="FK70" s="97"/>
      <c r="FL70" s="97"/>
      <c r="FM70" s="97"/>
      <c r="FN70" s="97"/>
      <c r="FO70" s="97"/>
      <c r="FP70" s="97"/>
      <c r="FQ70" s="97"/>
      <c r="FR70" s="97"/>
      <c r="FS70" s="97"/>
      <c r="FT70" s="97"/>
      <c r="FU70" s="97"/>
      <c r="FV70" s="97"/>
      <c r="FW70" s="97"/>
      <c r="FX70" s="97"/>
      <c r="FY70" s="97"/>
      <c r="FZ70" s="97"/>
      <c r="GA70" s="97"/>
      <c r="GB70" s="97"/>
      <c r="GC70" s="97"/>
      <c r="GD70" s="97"/>
      <c r="GE70" s="97"/>
      <c r="GF70" s="97"/>
      <c r="GG70" s="97"/>
      <c r="GH70" s="97"/>
      <c r="GI70" s="97"/>
      <c r="GJ70" s="97"/>
      <c r="GK70" s="97"/>
      <c r="GL70" s="97"/>
      <c r="GM70" s="97"/>
      <c r="GN70" s="97"/>
      <c r="GO70" s="97"/>
      <c r="GP70" s="97"/>
      <c r="GQ70" s="97"/>
      <c r="GR70" s="97"/>
      <c r="GS70" s="97"/>
      <c r="GT70" s="97"/>
      <c r="GU70" s="97"/>
      <c r="GV70" s="97"/>
      <c r="GW70" s="97"/>
      <c r="GX70" s="97"/>
      <c r="GY70" s="97"/>
      <c r="GZ70" s="97"/>
      <c r="HA70" s="97"/>
      <c r="HB70" s="97"/>
      <c r="HC70" s="97"/>
      <c r="HD70" s="97"/>
      <c r="HE70" s="97"/>
      <c r="HF70" s="97"/>
      <c r="HG70" s="97"/>
      <c r="HH70" s="97"/>
      <c r="HI70" s="97"/>
      <c r="HJ70" s="97"/>
      <c r="HK70" s="97"/>
      <c r="HL70" s="97"/>
      <c r="HM70" s="97"/>
      <c r="HN70" s="97"/>
      <c r="HO70" s="97"/>
      <c r="HP70" s="97"/>
      <c r="HQ70" s="97"/>
      <c r="HR70" s="97"/>
      <c r="HS70" s="97"/>
      <c r="HT70" s="97"/>
      <c r="HU70" s="97"/>
      <c r="HV70" s="97"/>
      <c r="HW70" s="97"/>
      <c r="HX70" s="97"/>
      <c r="HY70" s="97"/>
      <c r="HZ70" s="97"/>
      <c r="IA70" s="97"/>
      <c r="IB70" s="97"/>
      <c r="IC70" s="97"/>
      <c r="ID70" s="97"/>
      <c r="IE70" s="97"/>
      <c r="IF70" s="97"/>
      <c r="IG70" s="97"/>
      <c r="IH70" s="97"/>
      <c r="II70" s="97"/>
      <c r="IJ70" s="97"/>
      <c r="IK70" s="97"/>
      <c r="IL70" s="97"/>
      <c r="IM70" s="97"/>
      <c r="IN70" s="97"/>
      <c r="IO70" s="97"/>
      <c r="IP70" s="97"/>
      <c r="IQ70" s="97"/>
      <c r="IR70" s="97"/>
      <c r="IS70" s="97"/>
      <c r="IT70" s="97"/>
      <c r="IU70" s="97"/>
      <c r="IV70" s="97"/>
    </row>
    <row r="71" spans="1:256" s="92" customFormat="1" ht="7.8" customHeight="1" x14ac:dyDescent="0.25">
      <c r="A71" s="101"/>
      <c r="B71" s="104"/>
      <c r="C71" s="101"/>
      <c r="D71" s="101"/>
      <c r="E71" s="101"/>
      <c r="F71" s="102"/>
      <c r="G71" s="108"/>
      <c r="H71" s="102"/>
      <c r="I71" s="102"/>
      <c r="J71" s="102"/>
      <c r="K71" s="108"/>
      <c r="L71" s="102"/>
      <c r="M71" s="102"/>
      <c r="N71" s="110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  <c r="CC71" s="97"/>
      <c r="CD71" s="97"/>
      <c r="CE71" s="97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  <c r="EI71" s="97"/>
      <c r="EJ71" s="97"/>
      <c r="EK71" s="97"/>
      <c r="EL71" s="97"/>
      <c r="EM71" s="97"/>
      <c r="EN71" s="97"/>
      <c r="EO71" s="97"/>
      <c r="EP71" s="97"/>
      <c r="EQ71" s="97"/>
      <c r="ER71" s="97"/>
      <c r="ES71" s="97"/>
      <c r="ET71" s="97"/>
      <c r="EU71" s="97"/>
      <c r="EV71" s="97"/>
      <c r="EW71" s="97"/>
      <c r="EX71" s="97"/>
      <c r="EY71" s="97"/>
      <c r="EZ71" s="97"/>
      <c r="FA71" s="97"/>
      <c r="FB71" s="97"/>
      <c r="FC71" s="97"/>
      <c r="FD71" s="97"/>
      <c r="FE71" s="97"/>
      <c r="FF71" s="97"/>
      <c r="FG71" s="97"/>
      <c r="FH71" s="97"/>
      <c r="FI71" s="97"/>
      <c r="FJ71" s="97"/>
      <c r="FK71" s="97"/>
      <c r="FL71" s="97"/>
      <c r="FM71" s="97"/>
      <c r="FN71" s="97"/>
      <c r="FO71" s="97"/>
      <c r="FP71" s="97"/>
      <c r="FQ71" s="97"/>
      <c r="FR71" s="97"/>
      <c r="FS71" s="97"/>
      <c r="FT71" s="97"/>
      <c r="FU71" s="97"/>
      <c r="FV71" s="97"/>
      <c r="FW71" s="97"/>
      <c r="FX71" s="97"/>
      <c r="FY71" s="97"/>
      <c r="FZ71" s="97"/>
      <c r="GA71" s="97"/>
      <c r="GB71" s="97"/>
      <c r="GC71" s="97"/>
      <c r="GD71" s="97"/>
      <c r="GE71" s="97"/>
      <c r="GF71" s="97"/>
      <c r="GG71" s="97"/>
      <c r="GH71" s="97"/>
      <c r="GI71" s="97"/>
      <c r="GJ71" s="97"/>
      <c r="GK71" s="97"/>
      <c r="GL71" s="97"/>
      <c r="GM71" s="97"/>
      <c r="GN71" s="97"/>
      <c r="GO71" s="97"/>
      <c r="GP71" s="97"/>
      <c r="GQ71" s="97"/>
      <c r="GR71" s="97"/>
      <c r="GS71" s="97"/>
      <c r="GT71" s="97"/>
      <c r="GU71" s="97"/>
      <c r="GV71" s="97"/>
      <c r="GW71" s="97"/>
      <c r="GX71" s="97"/>
      <c r="GY71" s="97"/>
      <c r="GZ71" s="97"/>
      <c r="HA71" s="97"/>
      <c r="HB71" s="97"/>
      <c r="HC71" s="97"/>
      <c r="HD71" s="97"/>
      <c r="HE71" s="97"/>
      <c r="HF71" s="97"/>
      <c r="HG71" s="97"/>
      <c r="HH71" s="97"/>
      <c r="HI71" s="97"/>
      <c r="HJ71" s="97"/>
      <c r="HK71" s="97"/>
      <c r="HL71" s="97"/>
      <c r="HM71" s="97"/>
      <c r="HN71" s="97"/>
      <c r="HO71" s="97"/>
      <c r="HP71" s="97"/>
      <c r="HQ71" s="97"/>
      <c r="HR71" s="97"/>
      <c r="HS71" s="97"/>
      <c r="HT71" s="97"/>
      <c r="HU71" s="97"/>
      <c r="HV71" s="97"/>
      <c r="HW71" s="97"/>
      <c r="HX71" s="97"/>
      <c r="HY71" s="97"/>
      <c r="HZ71" s="97"/>
      <c r="IA71" s="97"/>
      <c r="IB71" s="97"/>
      <c r="IC71" s="97"/>
      <c r="ID71" s="97"/>
      <c r="IE71" s="97"/>
      <c r="IF71" s="97"/>
      <c r="IG71" s="97"/>
      <c r="IH71" s="97"/>
      <c r="II71" s="97"/>
      <c r="IJ71" s="97"/>
      <c r="IK71" s="97"/>
      <c r="IL71" s="97"/>
      <c r="IM71" s="97"/>
      <c r="IN71" s="97"/>
      <c r="IO71" s="97"/>
      <c r="IP71" s="97"/>
      <c r="IQ71" s="97"/>
      <c r="IR71" s="97"/>
      <c r="IS71" s="97"/>
      <c r="IT71" s="97"/>
      <c r="IU71" s="97"/>
      <c r="IV71" s="97"/>
    </row>
    <row r="72" spans="1:256" s="14" customFormat="1" ht="12" customHeight="1" x14ac:dyDescent="0.25">
      <c r="A72" s="36"/>
      <c r="B72" s="58"/>
      <c r="C72" s="74"/>
      <c r="D72" s="59"/>
      <c r="E72" s="36"/>
      <c r="F72" s="60"/>
      <c r="G72" s="136"/>
      <c r="H72" s="60"/>
      <c r="I72" s="102"/>
      <c r="J72" s="60"/>
      <c r="K72" s="136"/>
      <c r="L72" s="60"/>
      <c r="M72" s="103"/>
      <c r="N72" s="109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  <c r="IV72" s="76"/>
    </row>
    <row r="73" spans="1:256" s="14" customFormat="1" x14ac:dyDescent="0.25">
      <c r="A73" s="36" t="s">
        <v>39</v>
      </c>
      <c r="B73" s="36" t="s">
        <v>170</v>
      </c>
      <c r="C73" s="55"/>
      <c r="D73" s="82">
        <v>43281</v>
      </c>
      <c r="E73" s="57"/>
      <c r="F73" s="22">
        <v>246723.03</v>
      </c>
      <c r="G73" s="136">
        <f t="shared" ref="G73" si="11">H73/F73</f>
        <v>1</v>
      </c>
      <c r="H73" s="22">
        <v>246723.03</v>
      </c>
      <c r="I73" s="107" t="s">
        <v>68</v>
      </c>
      <c r="J73" s="22">
        <v>249467.16</v>
      </c>
      <c r="K73" s="136">
        <f t="shared" si="3"/>
        <v>1</v>
      </c>
      <c r="L73" s="22">
        <v>249467.16</v>
      </c>
      <c r="M73" s="105"/>
      <c r="N73" s="109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  <c r="IV73" s="76"/>
    </row>
    <row r="74" spans="1:256" s="14" customFormat="1" ht="13.5" customHeight="1" x14ac:dyDescent="0.25">
      <c r="A74" s="36"/>
      <c r="B74" s="36" t="s">
        <v>170</v>
      </c>
      <c r="C74" s="55"/>
      <c r="D74" s="83"/>
      <c r="E74" s="36"/>
      <c r="F74" s="60">
        <f>SUM(F73)</f>
        <v>246723.03</v>
      </c>
      <c r="G74" s="136"/>
      <c r="H74" s="60">
        <f>SUM(H73)</f>
        <v>246723.03</v>
      </c>
      <c r="I74" s="102"/>
      <c r="J74" s="60">
        <f>SUM(J73)</f>
        <v>249467.16</v>
      </c>
      <c r="K74" s="136"/>
      <c r="L74" s="60">
        <f>SUM(L73)</f>
        <v>249467.16</v>
      </c>
      <c r="M74" s="103"/>
      <c r="N74" s="109">
        <f>SUM(L74-H74)</f>
        <v>2744.1300000000047</v>
      </c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  <c r="IV74" s="76"/>
    </row>
    <row r="75" spans="1:256" s="14" customFormat="1" ht="13.5" customHeight="1" x14ac:dyDescent="0.25">
      <c r="A75" s="36"/>
      <c r="B75" s="36"/>
      <c r="C75" s="55"/>
      <c r="D75" s="83"/>
      <c r="E75" s="36"/>
      <c r="F75" s="60"/>
      <c r="G75" s="136"/>
      <c r="H75" s="60"/>
      <c r="I75" s="102"/>
      <c r="J75" s="60"/>
      <c r="K75" s="136"/>
      <c r="L75" s="60"/>
      <c r="M75" s="103"/>
      <c r="N75" s="109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  <c r="IV75" s="76"/>
    </row>
    <row r="76" spans="1:256" x14ac:dyDescent="0.25">
      <c r="A76" s="52" t="s">
        <v>160</v>
      </c>
      <c r="B76" s="52" t="s">
        <v>170</v>
      </c>
      <c r="D76" s="82">
        <v>43281</v>
      </c>
      <c r="F76" s="22">
        <v>161087.51</v>
      </c>
      <c r="G76" s="136">
        <f t="shared" ref="G76:G78" si="12">H76/F76</f>
        <v>1</v>
      </c>
      <c r="H76" s="22">
        <v>161087.51</v>
      </c>
      <c r="I76" s="102" t="s">
        <v>68</v>
      </c>
      <c r="J76" s="22">
        <v>2378079.2599999998</v>
      </c>
      <c r="K76" s="136">
        <f t="shared" ref="K76:K77" si="13">L76/J76</f>
        <v>1</v>
      </c>
      <c r="L76" s="22">
        <v>2378079.2599999998</v>
      </c>
      <c r="M76" s="102"/>
    </row>
    <row r="77" spans="1:256" x14ac:dyDescent="0.25">
      <c r="B77" s="52" t="s">
        <v>151</v>
      </c>
      <c r="D77" s="82">
        <v>43281</v>
      </c>
      <c r="F77" s="22">
        <v>37554102.479999997</v>
      </c>
      <c r="G77" s="136">
        <f t="shared" si="12"/>
        <v>1</v>
      </c>
      <c r="H77" s="22">
        <v>37554102.479999997</v>
      </c>
      <c r="I77" s="102" t="s">
        <v>68</v>
      </c>
      <c r="J77" s="22">
        <v>29718239.420000002</v>
      </c>
      <c r="K77" s="136">
        <f t="shared" si="13"/>
        <v>1</v>
      </c>
      <c r="L77" s="22">
        <v>29718239.420000002</v>
      </c>
      <c r="M77" s="102"/>
    </row>
    <row r="78" spans="1:256" x14ac:dyDescent="0.25">
      <c r="B78" s="52" t="s">
        <v>161</v>
      </c>
      <c r="D78" s="59">
        <v>43131</v>
      </c>
      <c r="F78" s="22">
        <v>10000000</v>
      </c>
      <c r="G78" s="136">
        <f t="shared" si="12"/>
        <v>1</v>
      </c>
      <c r="H78" s="22">
        <v>10000000</v>
      </c>
      <c r="I78" s="102" t="s">
        <v>68</v>
      </c>
      <c r="J78" s="22">
        <v>0</v>
      </c>
      <c r="K78" s="136"/>
      <c r="L78" s="22">
        <v>0</v>
      </c>
      <c r="M78" s="102"/>
    </row>
    <row r="79" spans="1:256" x14ac:dyDescent="0.25">
      <c r="B79" s="52" t="s">
        <v>161</v>
      </c>
      <c r="D79" s="59" t="s">
        <v>218</v>
      </c>
      <c r="F79" s="22">
        <v>0</v>
      </c>
      <c r="G79" s="136"/>
      <c r="H79" s="22">
        <v>0</v>
      </c>
      <c r="I79" s="102" t="s">
        <v>68</v>
      </c>
      <c r="J79" s="22">
        <v>10000000</v>
      </c>
      <c r="K79" s="136"/>
      <c r="L79" s="22">
        <v>10000000</v>
      </c>
      <c r="M79" s="102"/>
    </row>
    <row r="80" spans="1:256" x14ac:dyDescent="0.25">
      <c r="F80" s="60">
        <f>SUM(F76:F79)</f>
        <v>47715189.989999995</v>
      </c>
      <c r="G80" s="136"/>
      <c r="H80" s="60">
        <f>SUM(H76:H79)</f>
        <v>47715189.989999995</v>
      </c>
      <c r="I80" s="102"/>
      <c r="J80" s="60">
        <f>SUM(J76:J79)</f>
        <v>42096318.68</v>
      </c>
      <c r="K80" s="136"/>
      <c r="L80" s="60">
        <f>SUM(L76:L79)</f>
        <v>42096318.68</v>
      </c>
      <c r="M80" s="102"/>
      <c r="N80" s="109">
        <f t="shared" ref="N80" si="14">SUM(L80-H80)</f>
        <v>-5618871.3099999949</v>
      </c>
    </row>
    <row r="81" spans="1:256" x14ac:dyDescent="0.25">
      <c r="I81" s="102"/>
      <c r="M81" s="102"/>
      <c r="N81" s="22"/>
    </row>
    <row r="82" spans="1:256" s="14" customFormat="1" x14ac:dyDescent="0.25">
      <c r="A82" s="36" t="s">
        <v>110</v>
      </c>
      <c r="B82" s="52" t="s">
        <v>170</v>
      </c>
      <c r="C82" s="55"/>
      <c r="D82" s="82">
        <v>43281</v>
      </c>
      <c r="E82" s="57"/>
      <c r="F82" s="22">
        <v>916674.99</v>
      </c>
      <c r="G82" s="136">
        <f t="shared" ref="G82" si="15">H82/F82</f>
        <v>1</v>
      </c>
      <c r="H82" s="22">
        <v>916674.99</v>
      </c>
      <c r="I82" s="107" t="s">
        <v>68</v>
      </c>
      <c r="J82" s="22">
        <v>926083.91</v>
      </c>
      <c r="K82" s="136">
        <f t="shared" ref="K82:K88" si="16">L82/J82</f>
        <v>1</v>
      </c>
      <c r="L82" s="22">
        <v>926083.91</v>
      </c>
      <c r="M82" s="105"/>
      <c r="N82" s="109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  <c r="EM82" s="76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  <c r="FR82" s="76"/>
      <c r="FS82" s="76"/>
      <c r="FT82" s="76"/>
      <c r="FU82" s="76"/>
      <c r="FV82" s="76"/>
      <c r="FW82" s="76"/>
      <c r="FX82" s="76"/>
      <c r="FY82" s="76"/>
      <c r="FZ82" s="76"/>
      <c r="GA82" s="76"/>
      <c r="GB82" s="76"/>
      <c r="GC82" s="76"/>
      <c r="GD82" s="76"/>
      <c r="GE82" s="76"/>
      <c r="GF82" s="76"/>
      <c r="GG82" s="76"/>
      <c r="GH82" s="76"/>
      <c r="GI82" s="76"/>
      <c r="GJ82" s="76"/>
      <c r="GK82" s="76"/>
      <c r="GL82" s="76"/>
      <c r="GM82" s="76"/>
      <c r="GN82" s="76"/>
      <c r="GO82" s="76"/>
      <c r="GP82" s="76"/>
      <c r="GQ82" s="76"/>
      <c r="GR82" s="76"/>
      <c r="GS82" s="76"/>
      <c r="GT82" s="76"/>
      <c r="GU82" s="76"/>
      <c r="GV82" s="76"/>
      <c r="GW82" s="76"/>
      <c r="GX82" s="76"/>
      <c r="GY82" s="76"/>
      <c r="GZ82" s="76"/>
      <c r="HA82" s="76"/>
      <c r="HB82" s="76"/>
      <c r="HC82" s="76"/>
      <c r="HD82" s="76"/>
      <c r="HE82" s="76"/>
      <c r="HF82" s="76"/>
      <c r="HG82" s="76"/>
      <c r="HH82" s="76"/>
      <c r="HI82" s="76"/>
      <c r="HJ82" s="76"/>
      <c r="HK82" s="76"/>
      <c r="HL82" s="76"/>
      <c r="HM82" s="76"/>
      <c r="HN82" s="76"/>
      <c r="HO82" s="76"/>
      <c r="HP82" s="76"/>
      <c r="HQ82" s="76"/>
      <c r="HR82" s="76"/>
      <c r="HS82" s="76"/>
      <c r="HT82" s="76"/>
      <c r="HU82" s="76"/>
      <c r="HV82" s="76"/>
      <c r="HW82" s="76"/>
      <c r="HX82" s="76"/>
      <c r="HY82" s="76"/>
      <c r="HZ82" s="76"/>
      <c r="IA82" s="76"/>
      <c r="IB82" s="76"/>
      <c r="IC82" s="76"/>
      <c r="ID82" s="76"/>
      <c r="IE82" s="76"/>
      <c r="IF82" s="76"/>
      <c r="IG82" s="76"/>
      <c r="IH82" s="76"/>
      <c r="II82" s="76"/>
      <c r="IJ82" s="76"/>
      <c r="IK82" s="76"/>
      <c r="IL82" s="76"/>
      <c r="IM82" s="76"/>
      <c r="IN82" s="76"/>
      <c r="IO82" s="76"/>
      <c r="IP82" s="76"/>
      <c r="IQ82" s="76"/>
      <c r="IR82" s="76"/>
      <c r="IS82" s="76"/>
      <c r="IT82" s="76"/>
      <c r="IU82" s="76"/>
      <c r="IV82" s="76"/>
    </row>
    <row r="83" spans="1:256" s="14" customFormat="1" x14ac:dyDescent="0.25">
      <c r="A83" s="36"/>
      <c r="B83" s="36"/>
      <c r="C83" s="55"/>
      <c r="D83" s="83"/>
      <c r="E83" s="36"/>
      <c r="F83" s="60">
        <f>SUM(F82:F82)</f>
        <v>916674.99</v>
      </c>
      <c r="G83" s="136"/>
      <c r="H83" s="60">
        <f>SUM(H82:H82)</f>
        <v>916674.99</v>
      </c>
      <c r="I83" s="102"/>
      <c r="J83" s="60">
        <f>SUM(J82:J82)</f>
        <v>926083.91</v>
      </c>
      <c r="K83" s="136"/>
      <c r="L83" s="60">
        <f>SUM(L82:L82)</f>
        <v>926083.91</v>
      </c>
      <c r="M83" s="103"/>
      <c r="N83" s="109">
        <f>SUM(L83-H83)</f>
        <v>9408.9200000000419</v>
      </c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  <c r="EM83" s="76"/>
      <c r="EN83" s="76"/>
      <c r="EO83" s="76"/>
      <c r="EP83" s="76"/>
      <c r="EQ83" s="76"/>
      <c r="ER83" s="76"/>
      <c r="ES83" s="76"/>
      <c r="ET83" s="76"/>
      <c r="EU83" s="76"/>
      <c r="EV83" s="76"/>
      <c r="EW83" s="76"/>
      <c r="EX83" s="76"/>
      <c r="EY83" s="76"/>
      <c r="EZ83" s="76"/>
      <c r="FA83" s="76"/>
      <c r="FB83" s="76"/>
      <c r="FC83" s="76"/>
      <c r="FD83" s="76"/>
      <c r="FE83" s="76"/>
      <c r="FF83" s="76"/>
      <c r="FG83" s="76"/>
      <c r="FH83" s="76"/>
      <c r="FI83" s="76"/>
      <c r="FJ83" s="76"/>
      <c r="FK83" s="76"/>
      <c r="FL83" s="76"/>
      <c r="FM83" s="76"/>
      <c r="FN83" s="76"/>
      <c r="FO83" s="76"/>
      <c r="FP83" s="76"/>
      <c r="FQ83" s="76"/>
      <c r="FR83" s="76"/>
      <c r="FS83" s="76"/>
      <c r="FT83" s="76"/>
      <c r="FU83" s="76"/>
      <c r="FV83" s="76"/>
      <c r="FW83" s="76"/>
      <c r="FX83" s="76"/>
      <c r="FY83" s="76"/>
      <c r="FZ83" s="76"/>
      <c r="GA83" s="76"/>
      <c r="GB83" s="76"/>
      <c r="GC83" s="76"/>
      <c r="GD83" s="76"/>
      <c r="GE83" s="76"/>
      <c r="GF83" s="76"/>
      <c r="GG83" s="76"/>
      <c r="GH83" s="76"/>
      <c r="GI83" s="76"/>
      <c r="GJ83" s="76"/>
      <c r="GK83" s="76"/>
      <c r="GL83" s="76"/>
      <c r="GM83" s="76"/>
      <c r="GN83" s="76"/>
      <c r="GO83" s="76"/>
      <c r="GP83" s="76"/>
      <c r="GQ83" s="76"/>
      <c r="GR83" s="76"/>
      <c r="GS83" s="76"/>
      <c r="GT83" s="76"/>
      <c r="GU83" s="76"/>
      <c r="GV83" s="76"/>
      <c r="GW83" s="76"/>
      <c r="GX83" s="76"/>
      <c r="GY83" s="76"/>
      <c r="GZ83" s="76"/>
      <c r="HA83" s="76"/>
      <c r="HB83" s="76"/>
      <c r="HC83" s="76"/>
      <c r="HD83" s="76"/>
      <c r="HE83" s="76"/>
      <c r="HF83" s="76"/>
      <c r="HG83" s="76"/>
      <c r="HH83" s="76"/>
      <c r="HI83" s="76"/>
      <c r="HJ83" s="76"/>
      <c r="HK83" s="76"/>
      <c r="HL83" s="76"/>
      <c r="HM83" s="76"/>
      <c r="HN83" s="76"/>
      <c r="HO83" s="76"/>
      <c r="HP83" s="76"/>
      <c r="HQ83" s="76"/>
      <c r="HR83" s="76"/>
      <c r="HS83" s="76"/>
      <c r="HT83" s="76"/>
      <c r="HU83" s="76"/>
      <c r="HV83" s="76"/>
      <c r="HW83" s="76"/>
      <c r="HX83" s="76"/>
      <c r="HY83" s="76"/>
      <c r="HZ83" s="76"/>
      <c r="IA83" s="76"/>
      <c r="IB83" s="76"/>
      <c r="IC83" s="76"/>
      <c r="ID83" s="76"/>
      <c r="IE83" s="76"/>
      <c r="IF83" s="76"/>
      <c r="IG83" s="76"/>
      <c r="IH83" s="76"/>
      <c r="II83" s="76"/>
      <c r="IJ83" s="76"/>
      <c r="IK83" s="76"/>
      <c r="IL83" s="76"/>
      <c r="IM83" s="76"/>
      <c r="IN83" s="76"/>
      <c r="IO83" s="76"/>
      <c r="IP83" s="76"/>
      <c r="IQ83" s="76"/>
      <c r="IR83" s="76"/>
      <c r="IS83" s="76"/>
      <c r="IT83" s="76"/>
      <c r="IU83" s="76"/>
      <c r="IV83" s="76"/>
    </row>
    <row r="84" spans="1:256" s="14" customFormat="1" x14ac:dyDescent="0.25">
      <c r="A84" s="36"/>
      <c r="B84" s="36"/>
      <c r="C84" s="55"/>
      <c r="D84" s="83"/>
      <c r="E84" s="36"/>
      <c r="F84" s="60"/>
      <c r="G84" s="136"/>
      <c r="H84" s="60"/>
      <c r="I84" s="102"/>
      <c r="J84" s="60"/>
      <c r="K84" s="136"/>
      <c r="L84" s="60"/>
      <c r="M84" s="103"/>
      <c r="N84" s="109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  <c r="FO84" s="76"/>
      <c r="FP84" s="76"/>
      <c r="FQ84" s="76"/>
      <c r="FR84" s="76"/>
      <c r="FS84" s="76"/>
      <c r="FT84" s="76"/>
      <c r="FU84" s="76"/>
      <c r="FV84" s="76"/>
      <c r="FW84" s="76"/>
      <c r="FX84" s="76"/>
      <c r="FY84" s="76"/>
      <c r="FZ84" s="76"/>
      <c r="GA84" s="76"/>
      <c r="GB84" s="76"/>
      <c r="GC84" s="76"/>
      <c r="GD84" s="76"/>
      <c r="GE84" s="76"/>
      <c r="GF84" s="76"/>
      <c r="GG84" s="76"/>
      <c r="GH84" s="76"/>
      <c r="GI84" s="76"/>
      <c r="GJ84" s="76"/>
      <c r="GK84" s="76"/>
      <c r="GL84" s="76"/>
      <c r="GM84" s="76"/>
      <c r="GN84" s="76"/>
      <c r="GO84" s="76"/>
      <c r="GP84" s="76"/>
      <c r="GQ84" s="76"/>
      <c r="GR84" s="76"/>
      <c r="GS84" s="76"/>
      <c r="GT84" s="76"/>
      <c r="GU84" s="76"/>
      <c r="GV84" s="76"/>
      <c r="GW84" s="76"/>
      <c r="GX84" s="76"/>
      <c r="GY84" s="76"/>
      <c r="GZ84" s="76"/>
      <c r="HA84" s="76"/>
      <c r="HB84" s="76"/>
      <c r="HC84" s="76"/>
      <c r="HD84" s="76"/>
      <c r="HE84" s="76"/>
      <c r="HF84" s="76"/>
      <c r="HG84" s="76"/>
      <c r="HH84" s="76"/>
      <c r="HI84" s="76"/>
      <c r="HJ84" s="76"/>
      <c r="HK84" s="76"/>
      <c r="HL84" s="76"/>
      <c r="HM84" s="76"/>
      <c r="HN84" s="76"/>
      <c r="HO84" s="76"/>
      <c r="HP84" s="76"/>
      <c r="HQ84" s="76"/>
      <c r="HR84" s="76"/>
      <c r="HS84" s="76"/>
      <c r="HT84" s="76"/>
      <c r="HU84" s="76"/>
      <c r="HV84" s="76"/>
      <c r="HW84" s="76"/>
      <c r="HX84" s="76"/>
      <c r="HY84" s="76"/>
      <c r="HZ84" s="76"/>
      <c r="IA84" s="76"/>
      <c r="IB84" s="76"/>
      <c r="IC84" s="76"/>
      <c r="ID84" s="76"/>
      <c r="IE84" s="76"/>
      <c r="IF84" s="76"/>
      <c r="IG84" s="76"/>
      <c r="IH84" s="76"/>
      <c r="II84" s="76"/>
      <c r="IJ84" s="76"/>
      <c r="IK84" s="76"/>
      <c r="IL84" s="76"/>
      <c r="IM84" s="76"/>
      <c r="IN84" s="76"/>
      <c r="IO84" s="76"/>
      <c r="IP84" s="76"/>
      <c r="IQ84" s="76"/>
      <c r="IR84" s="76"/>
      <c r="IS84" s="76"/>
      <c r="IT84" s="76"/>
      <c r="IU84" s="76"/>
      <c r="IV84" s="76"/>
    </row>
    <row r="85" spans="1:256" s="14" customFormat="1" x14ac:dyDescent="0.25">
      <c r="A85" s="36" t="s">
        <v>16</v>
      </c>
      <c r="B85" s="52" t="s">
        <v>170</v>
      </c>
      <c r="C85" s="75"/>
      <c r="D85" s="82">
        <v>43281</v>
      </c>
      <c r="E85" s="57"/>
      <c r="F85" s="22">
        <v>918435.21</v>
      </c>
      <c r="G85" s="136">
        <f t="shared" ref="G85" si="17">H85/F85</f>
        <v>1</v>
      </c>
      <c r="H85" s="22">
        <v>918435.21</v>
      </c>
      <c r="I85" s="107" t="s">
        <v>68</v>
      </c>
      <c r="J85" s="22">
        <v>1139619.4099999999</v>
      </c>
      <c r="K85" s="136">
        <f t="shared" si="16"/>
        <v>1</v>
      </c>
      <c r="L85" s="22">
        <v>1139619.4099999999</v>
      </c>
      <c r="M85" s="105"/>
      <c r="N85" s="109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76"/>
      <c r="IA85" s="76"/>
      <c r="IB85" s="76"/>
      <c r="IC85" s="76"/>
      <c r="ID85" s="76"/>
      <c r="IE85" s="76"/>
      <c r="IF85" s="76"/>
      <c r="IG85" s="76"/>
      <c r="IH85" s="76"/>
      <c r="II85" s="76"/>
      <c r="IJ85" s="76"/>
      <c r="IK85" s="76"/>
      <c r="IL85" s="76"/>
      <c r="IM85" s="76"/>
      <c r="IN85" s="76"/>
      <c r="IO85" s="76"/>
      <c r="IP85" s="76"/>
      <c r="IQ85" s="76"/>
      <c r="IR85" s="76"/>
      <c r="IS85" s="76"/>
      <c r="IT85" s="76"/>
      <c r="IU85" s="76"/>
      <c r="IV85" s="76"/>
    </row>
    <row r="86" spans="1:256" s="14" customFormat="1" x14ac:dyDescent="0.25">
      <c r="A86" s="38"/>
      <c r="B86" s="58"/>
      <c r="C86" s="74"/>
      <c r="D86" s="59"/>
      <c r="E86" s="38"/>
      <c r="F86" s="60">
        <f>SUM(F85:F85)</f>
        <v>918435.21</v>
      </c>
      <c r="G86" s="136"/>
      <c r="H86" s="60">
        <f>SUM(H85:H85)</f>
        <v>918435.21</v>
      </c>
      <c r="I86" s="102"/>
      <c r="J86" s="60">
        <f>SUM(J85:J85)</f>
        <v>1139619.4099999999</v>
      </c>
      <c r="K86" s="136"/>
      <c r="L86" s="60">
        <f>SUM(L85:L85)</f>
        <v>1139619.4099999999</v>
      </c>
      <c r="M86" s="103"/>
      <c r="N86" s="109">
        <f>SUM(L86-H86)</f>
        <v>221184.19999999995</v>
      </c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  <c r="IO86" s="76"/>
      <c r="IP86" s="76"/>
      <c r="IQ86" s="76"/>
      <c r="IR86" s="76"/>
      <c r="IS86" s="76"/>
      <c r="IT86" s="76"/>
      <c r="IU86" s="76"/>
      <c r="IV86" s="76"/>
    </row>
    <row r="87" spans="1:256" s="14" customFormat="1" x14ac:dyDescent="0.25">
      <c r="A87" s="38"/>
      <c r="B87" s="36"/>
      <c r="C87" s="75"/>
      <c r="D87" s="85"/>
      <c r="E87" s="38"/>
      <c r="F87" s="60"/>
      <c r="G87" s="136"/>
      <c r="H87" s="60"/>
      <c r="I87" s="102"/>
      <c r="J87" s="60"/>
      <c r="K87" s="136"/>
      <c r="L87" s="60"/>
      <c r="M87" s="103"/>
      <c r="N87" s="109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  <c r="IO87" s="76"/>
      <c r="IP87" s="76"/>
      <c r="IQ87" s="76"/>
      <c r="IR87" s="76"/>
      <c r="IS87" s="76"/>
      <c r="IT87" s="76"/>
      <c r="IU87" s="76"/>
      <c r="IV87" s="76"/>
    </row>
    <row r="88" spans="1:256" s="14" customFormat="1" outlineLevel="1" x14ac:dyDescent="0.25">
      <c r="A88" s="36" t="s">
        <v>17</v>
      </c>
      <c r="B88" s="52" t="s">
        <v>170</v>
      </c>
      <c r="C88" s="55"/>
      <c r="D88" s="82">
        <v>43281</v>
      </c>
      <c r="E88" s="57"/>
      <c r="F88" s="22">
        <v>10102476.369999999</v>
      </c>
      <c r="G88" s="136">
        <f t="shared" ref="G88" si="18">H88/F88</f>
        <v>1</v>
      </c>
      <c r="H88" s="22">
        <v>10102476.369999999</v>
      </c>
      <c r="I88" s="107" t="s">
        <v>68</v>
      </c>
      <c r="J88" s="22">
        <v>10446853.57</v>
      </c>
      <c r="K88" s="136">
        <f t="shared" si="16"/>
        <v>1</v>
      </c>
      <c r="L88" s="22">
        <v>10446853.57</v>
      </c>
      <c r="M88" s="105"/>
      <c r="N88" s="109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  <c r="IO88" s="76"/>
      <c r="IP88" s="76"/>
      <c r="IQ88" s="76"/>
      <c r="IR88" s="76"/>
      <c r="IS88" s="76"/>
      <c r="IT88" s="76"/>
      <c r="IU88" s="76"/>
      <c r="IV88" s="76"/>
    </row>
    <row r="89" spans="1:256" s="14" customFormat="1" x14ac:dyDescent="0.25">
      <c r="A89" s="36"/>
      <c r="B89" s="36"/>
      <c r="C89" s="55"/>
      <c r="D89" s="86"/>
      <c r="E89" s="36"/>
      <c r="F89" s="60">
        <f>SUM(F88:F88)</f>
        <v>10102476.369999999</v>
      </c>
      <c r="G89" s="136"/>
      <c r="H89" s="60">
        <f>SUM(H88:H88)</f>
        <v>10102476.369999999</v>
      </c>
      <c r="I89" s="102"/>
      <c r="J89" s="60">
        <f>SUM(J88:J88)</f>
        <v>10446853.57</v>
      </c>
      <c r="K89" s="136"/>
      <c r="L89" s="60">
        <f>SUM(L88:L88)</f>
        <v>10446853.57</v>
      </c>
      <c r="M89" s="103"/>
      <c r="N89" s="109">
        <f>SUM(L89-H89)</f>
        <v>344377.20000000112</v>
      </c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</row>
    <row r="90" spans="1:256" s="14" customFormat="1" x14ac:dyDescent="0.25">
      <c r="A90" s="36"/>
      <c r="B90" s="36"/>
      <c r="C90" s="55"/>
      <c r="D90" s="82"/>
      <c r="E90" s="36"/>
      <c r="F90" s="22"/>
      <c r="G90" s="136"/>
      <c r="H90" s="22"/>
      <c r="I90" s="107"/>
      <c r="J90" s="22"/>
      <c r="K90" s="136"/>
      <c r="L90" s="22"/>
      <c r="M90" s="105"/>
      <c r="N90" s="109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</row>
    <row r="91" spans="1:256" s="112" customFormat="1" ht="13.8" thickBot="1" x14ac:dyDescent="0.3">
      <c r="A91" s="111" t="s">
        <v>71</v>
      </c>
      <c r="B91" s="118"/>
      <c r="C91" s="113"/>
      <c r="D91" s="114"/>
      <c r="F91" s="173">
        <v>109779567.06999999</v>
      </c>
      <c r="G91" s="176"/>
      <c r="H91" s="174">
        <v>109739429.73</v>
      </c>
      <c r="I91" s="175"/>
      <c r="J91" s="173">
        <v>98249456.469999999</v>
      </c>
      <c r="K91" s="176"/>
      <c r="L91" s="174">
        <v>98201789.920000002</v>
      </c>
      <c r="M91" s="177"/>
      <c r="N91" s="187">
        <f t="shared" ref="N91" si="19">SUM(L91-H91)</f>
        <v>-11537639.810000002</v>
      </c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  <c r="CZ91" s="117"/>
      <c r="DA91" s="117"/>
      <c r="DB91" s="117"/>
      <c r="DC91" s="117"/>
      <c r="DD91" s="117"/>
      <c r="DE91" s="117"/>
      <c r="DF91" s="117"/>
      <c r="DG91" s="117"/>
      <c r="DH91" s="117"/>
      <c r="DI91" s="117"/>
      <c r="DJ91" s="117"/>
      <c r="DK91" s="117"/>
      <c r="DL91" s="117"/>
      <c r="DM91" s="117"/>
      <c r="DN91" s="117"/>
      <c r="DO91" s="117"/>
      <c r="DP91" s="117"/>
      <c r="DQ91" s="117"/>
      <c r="DR91" s="117"/>
      <c r="DS91" s="117"/>
      <c r="DT91" s="117"/>
      <c r="DU91" s="117"/>
      <c r="DV91" s="117"/>
      <c r="DW91" s="117"/>
      <c r="DX91" s="117"/>
      <c r="DY91" s="117"/>
      <c r="DZ91" s="117"/>
      <c r="EA91" s="117"/>
      <c r="EB91" s="117"/>
      <c r="EC91" s="117"/>
      <c r="ED91" s="117"/>
      <c r="EE91" s="117"/>
      <c r="EF91" s="117"/>
      <c r="EG91" s="117"/>
      <c r="EH91" s="117"/>
      <c r="EI91" s="117"/>
      <c r="EJ91" s="117"/>
      <c r="EK91" s="117"/>
      <c r="EL91" s="117"/>
      <c r="EM91" s="117"/>
      <c r="EN91" s="117"/>
      <c r="EO91" s="117"/>
      <c r="EP91" s="117"/>
      <c r="EQ91" s="117"/>
      <c r="ER91" s="117"/>
      <c r="ES91" s="117"/>
      <c r="ET91" s="117"/>
      <c r="EU91" s="117"/>
      <c r="EV91" s="117"/>
      <c r="EW91" s="117"/>
      <c r="EX91" s="117"/>
      <c r="EY91" s="117"/>
      <c r="EZ91" s="117"/>
      <c r="FA91" s="117"/>
      <c r="FB91" s="117"/>
      <c r="FC91" s="117"/>
      <c r="FD91" s="117"/>
      <c r="FE91" s="117"/>
      <c r="FF91" s="117"/>
      <c r="FG91" s="117"/>
      <c r="FH91" s="117"/>
      <c r="FI91" s="117"/>
      <c r="FJ91" s="117"/>
      <c r="FK91" s="117"/>
      <c r="FL91" s="117"/>
      <c r="FM91" s="117"/>
      <c r="FN91" s="117"/>
      <c r="FO91" s="117"/>
      <c r="FP91" s="117"/>
      <c r="FQ91" s="117"/>
      <c r="FR91" s="117"/>
      <c r="FS91" s="117"/>
      <c r="FT91" s="117"/>
      <c r="FU91" s="117"/>
      <c r="FV91" s="117"/>
      <c r="FW91" s="117"/>
      <c r="FX91" s="117"/>
      <c r="FY91" s="117"/>
      <c r="FZ91" s="117"/>
      <c r="GA91" s="117"/>
      <c r="GB91" s="117"/>
      <c r="GC91" s="117"/>
      <c r="GD91" s="117"/>
      <c r="GE91" s="117"/>
      <c r="GF91" s="117"/>
      <c r="GG91" s="117"/>
      <c r="GH91" s="117"/>
      <c r="GI91" s="117"/>
      <c r="GJ91" s="117"/>
      <c r="GK91" s="117"/>
      <c r="GL91" s="117"/>
      <c r="GM91" s="117"/>
      <c r="GN91" s="117"/>
      <c r="GO91" s="117"/>
      <c r="GP91" s="117"/>
      <c r="GQ91" s="117"/>
      <c r="GR91" s="117"/>
      <c r="GS91" s="117"/>
      <c r="GT91" s="117"/>
      <c r="GU91" s="117"/>
      <c r="GV91" s="117"/>
      <c r="GW91" s="117"/>
      <c r="GX91" s="117"/>
      <c r="GY91" s="117"/>
      <c r="GZ91" s="117"/>
      <c r="HA91" s="117"/>
      <c r="HB91" s="117"/>
      <c r="HC91" s="117"/>
      <c r="HD91" s="117"/>
      <c r="HE91" s="117"/>
      <c r="HF91" s="117"/>
      <c r="HG91" s="117"/>
      <c r="HH91" s="117"/>
      <c r="HI91" s="117"/>
      <c r="HJ91" s="117"/>
      <c r="HK91" s="117"/>
      <c r="HL91" s="117"/>
      <c r="HM91" s="117"/>
      <c r="HN91" s="117"/>
      <c r="HO91" s="117"/>
      <c r="HP91" s="117"/>
      <c r="HQ91" s="117"/>
      <c r="HR91" s="117"/>
      <c r="HS91" s="117"/>
      <c r="HT91" s="117"/>
      <c r="HU91" s="117"/>
      <c r="HV91" s="117"/>
      <c r="HW91" s="117"/>
      <c r="HX91" s="117"/>
      <c r="HY91" s="117"/>
      <c r="HZ91" s="117"/>
      <c r="IA91" s="117"/>
      <c r="IB91" s="117"/>
      <c r="IC91" s="117"/>
      <c r="ID91" s="117"/>
      <c r="IE91" s="117"/>
      <c r="IF91" s="117"/>
      <c r="IG91" s="117"/>
      <c r="IH91" s="117"/>
      <c r="II91" s="117"/>
      <c r="IJ91" s="117"/>
      <c r="IK91" s="117"/>
      <c r="IL91" s="117"/>
      <c r="IM91" s="117"/>
      <c r="IN91" s="117"/>
      <c r="IO91" s="117"/>
      <c r="IP91" s="117"/>
      <c r="IQ91" s="117"/>
      <c r="IR91" s="117"/>
      <c r="IS91" s="117"/>
      <c r="IT91" s="117"/>
      <c r="IU91" s="117"/>
      <c r="IV91" s="117"/>
    </row>
    <row r="92" spans="1:256" ht="13.8" thickTop="1" x14ac:dyDescent="0.25">
      <c r="A92" s="81" t="s">
        <v>72</v>
      </c>
      <c r="B92" s="64" t="s">
        <v>155</v>
      </c>
      <c r="G92" s="62"/>
      <c r="K92" s="62"/>
      <c r="N92" s="22"/>
    </row>
    <row r="93" spans="1:256" x14ac:dyDescent="0.25">
      <c r="N93" s="22"/>
    </row>
    <row r="94" spans="1:256" x14ac:dyDescent="0.25">
      <c r="F94" s="115"/>
      <c r="G94" s="116"/>
      <c r="H94" s="115"/>
      <c r="N94" s="22"/>
    </row>
    <row r="95" spans="1:256" x14ac:dyDescent="0.25">
      <c r="N95" s="22"/>
    </row>
    <row r="96" spans="1:256" x14ac:dyDescent="0.25">
      <c r="N96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rowBreaks count="2" manualBreakCount="2">
    <brk id="30" max="16383" man="1"/>
    <brk id="65" max="16383" man="1"/>
  </rowBreaks>
  <cellWatches>
    <cellWatch r="J91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E22" sqref="E22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5"/>
    </row>
    <row r="14" spans="2:5" ht="35.4" x14ac:dyDescent="0.6">
      <c r="B14" s="65"/>
      <c r="E14" s="66" t="s">
        <v>73</v>
      </c>
    </row>
    <row r="17" spans="5:5" ht="17.399999999999999" x14ac:dyDescent="0.3">
      <c r="E17" s="67" t="s">
        <v>74</v>
      </c>
    </row>
    <row r="20" spans="5:5" x14ac:dyDescent="0.25">
      <c r="E20" s="54" t="s">
        <v>75</v>
      </c>
    </row>
    <row r="21" spans="5:5" x14ac:dyDescent="0.25">
      <c r="E21" s="68">
        <v>43281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3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9" t="s">
        <v>76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3:14" ht="15" x14ac:dyDescent="0.25">
      <c r="C2" s="69" t="s">
        <v>77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3:14" ht="15" x14ac:dyDescent="0.25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3:14" ht="15" x14ac:dyDescent="0.25">
      <c r="C4" s="69" t="s">
        <v>92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3:14" ht="15" x14ac:dyDescent="0.25">
      <c r="C5" s="69" t="s">
        <v>78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3:14" ht="15" x14ac:dyDescent="0.25">
      <c r="C6" s="69" t="s">
        <v>79</v>
      </c>
      <c r="D6" s="69"/>
      <c r="E6" s="69"/>
      <c r="F6" s="69"/>
      <c r="G6" s="69"/>
      <c r="H6" s="69" t="s">
        <v>80</v>
      </c>
      <c r="I6" s="69"/>
      <c r="J6" s="69"/>
      <c r="K6" s="69"/>
      <c r="L6" s="69"/>
      <c r="M6" s="69"/>
      <c r="N6" s="69"/>
    </row>
    <row r="7" spans="3:14" ht="15" x14ac:dyDescent="0.25"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3:14" ht="15" x14ac:dyDescent="0.25">
      <c r="C8" s="69" t="s">
        <v>81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3:14" ht="16.5" customHeight="1" x14ac:dyDescent="0.25">
      <c r="C9" s="69" t="s">
        <v>82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3:14" ht="15" x14ac:dyDescent="0.25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3:14" ht="15" x14ac:dyDescent="0.25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3:14" ht="15" x14ac:dyDescent="0.25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3:14" ht="15" x14ac:dyDescent="0.25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3:14" ht="15" x14ac:dyDescent="0.25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3:14" ht="15" x14ac:dyDescent="0.25">
      <c r="C15" s="70"/>
      <c r="D15" s="70"/>
      <c r="E15" s="70"/>
      <c r="F15" s="70"/>
      <c r="G15" s="69"/>
      <c r="H15" s="69"/>
      <c r="I15" s="70"/>
      <c r="J15" s="70"/>
      <c r="K15" s="70"/>
      <c r="L15" s="70"/>
      <c r="M15" s="69"/>
      <c r="N15" s="69"/>
    </row>
    <row r="16" spans="3:14" ht="15" x14ac:dyDescent="0.25">
      <c r="C16" s="71" t="s">
        <v>86</v>
      </c>
      <c r="D16" s="69" t="s">
        <v>87</v>
      </c>
      <c r="E16" s="69"/>
      <c r="F16" s="69"/>
      <c r="G16" s="69"/>
      <c r="H16" s="69"/>
      <c r="I16" s="69" t="s">
        <v>176</v>
      </c>
      <c r="J16" s="69"/>
      <c r="K16" s="69"/>
      <c r="L16" s="69"/>
      <c r="M16" s="69"/>
      <c r="N16" s="69"/>
    </row>
    <row r="17" spans="3:14" ht="15" x14ac:dyDescent="0.25">
      <c r="C17" s="71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3:14" ht="15" x14ac:dyDescent="0.25">
      <c r="C18" s="7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3:14" ht="15" x14ac:dyDescent="0.25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3:14" ht="15" x14ac:dyDescent="0.25">
      <c r="C20" s="70"/>
      <c r="D20" s="70"/>
      <c r="E20" s="70"/>
      <c r="F20" s="70"/>
      <c r="G20" s="69"/>
      <c r="H20" s="69"/>
      <c r="I20" s="70"/>
      <c r="J20" s="70"/>
      <c r="K20" s="70"/>
      <c r="L20" s="70"/>
      <c r="M20" s="69"/>
      <c r="N20" s="69"/>
    </row>
    <row r="21" spans="3:14" ht="15" x14ac:dyDescent="0.25">
      <c r="C21" s="69" t="s">
        <v>83</v>
      </c>
      <c r="D21" s="69"/>
      <c r="E21" s="69"/>
      <c r="F21" s="69"/>
      <c r="G21" s="69"/>
      <c r="H21" s="69"/>
      <c r="I21" s="69" t="s">
        <v>159</v>
      </c>
      <c r="J21" s="69"/>
      <c r="K21" s="69"/>
      <c r="L21" s="69"/>
      <c r="M21" s="69"/>
      <c r="N21" s="69"/>
    </row>
    <row r="22" spans="3:14" ht="15" x14ac:dyDescent="0.25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</row>
    <row r="23" spans="3:14" ht="15" x14ac:dyDescent="0.2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3:14" ht="15" x14ac:dyDescent="0.25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spans="3:14" ht="15" x14ac:dyDescent="0.25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3:14" ht="15" x14ac:dyDescent="0.25">
      <c r="C26" s="70"/>
      <c r="D26" s="70"/>
      <c r="E26" s="70"/>
      <c r="F26" s="70"/>
      <c r="G26" s="69"/>
      <c r="H26" s="69"/>
      <c r="I26" s="70"/>
      <c r="J26" s="70"/>
      <c r="K26" s="70"/>
      <c r="L26" s="70"/>
      <c r="M26" s="69"/>
      <c r="N26" s="69"/>
    </row>
    <row r="27" spans="3:14" ht="15" x14ac:dyDescent="0.25">
      <c r="C27" s="69" t="s">
        <v>84</v>
      </c>
      <c r="D27" s="69"/>
      <c r="E27" s="69"/>
      <c r="F27" s="69"/>
      <c r="G27" s="69"/>
      <c r="H27" s="69"/>
      <c r="I27" s="69" t="s">
        <v>93</v>
      </c>
      <c r="J27" s="69"/>
      <c r="K27" s="69"/>
      <c r="L27" s="69"/>
      <c r="M27" s="69"/>
      <c r="N27" s="69"/>
    </row>
    <row r="28" spans="3:14" ht="15" x14ac:dyDescent="0.25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3:14" ht="15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3:14" ht="15" x14ac:dyDescent="0.25">
      <c r="C30" s="69" t="s">
        <v>94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3:14" ht="15" x14ac:dyDescent="0.25">
      <c r="C31" s="69" t="s">
        <v>95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3:14" ht="15" x14ac:dyDescent="0.25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2018-07-23T15:49:50Z</cp:lastPrinted>
  <dcterms:created xsi:type="dcterms:W3CDTF">2010-07-30T14:08:17Z</dcterms:created>
  <dcterms:modified xsi:type="dcterms:W3CDTF">2018-07-23T16:10:26Z</dcterms:modified>
</cp:coreProperties>
</file>