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4776" windowHeight="2832" tabRatio="272" firstSheet="1" activeTab="3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Comp'!$A$1:$N$97</definedName>
    <definedName name="_xlnm.Print_Area" localSheetId="3">Report!$A$1:$L$128</definedName>
  </definedNames>
  <calcPr calcId="145621"/>
</workbook>
</file>

<file path=xl/calcChain.xml><?xml version="1.0" encoding="utf-8"?>
<calcChain xmlns="http://schemas.openxmlformats.org/spreadsheetml/2006/main">
  <c r="H76" i="3" l="1"/>
  <c r="F76" i="3"/>
  <c r="H55" i="3"/>
  <c r="F55" i="3"/>
  <c r="H50" i="3"/>
  <c r="F50" i="3"/>
  <c r="H24" i="3"/>
  <c r="F24" i="3"/>
  <c r="E27" i="1" l="1"/>
  <c r="D27" i="1"/>
  <c r="C27" i="1"/>
  <c r="B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7" i="1" s="1"/>
  <c r="N33" i="3"/>
  <c r="L36" i="3"/>
  <c r="L33" i="3"/>
  <c r="L30" i="3"/>
  <c r="L27" i="3"/>
  <c r="L76" i="3"/>
  <c r="L70" i="3"/>
  <c r="L67" i="3"/>
  <c r="L64" i="3"/>
  <c r="L61" i="3"/>
  <c r="L58" i="3"/>
  <c r="L55" i="3"/>
  <c r="L50" i="3"/>
  <c r="L95" i="3"/>
  <c r="L92" i="3"/>
  <c r="L89" i="3"/>
  <c r="J95" i="3"/>
  <c r="J92" i="3"/>
  <c r="J89" i="3"/>
  <c r="J76" i="3"/>
  <c r="J70" i="3"/>
  <c r="J67" i="3"/>
  <c r="J64" i="3"/>
  <c r="J61" i="3"/>
  <c r="J58" i="3"/>
  <c r="J55" i="3"/>
  <c r="J50" i="3"/>
  <c r="J36" i="3"/>
  <c r="J33" i="3"/>
  <c r="J30" i="3"/>
  <c r="J27" i="3"/>
  <c r="G54" i="3"/>
  <c r="G49" i="3"/>
  <c r="G23" i="3"/>
  <c r="K21" i="3"/>
  <c r="K20" i="3"/>
  <c r="G22" i="3"/>
  <c r="H95" i="3"/>
  <c r="F95" i="3"/>
  <c r="G94" i="3"/>
  <c r="H92" i="3"/>
  <c r="F92" i="3"/>
  <c r="G91" i="3"/>
  <c r="H89" i="3"/>
  <c r="F89" i="3"/>
  <c r="G88" i="3"/>
  <c r="G73" i="3"/>
  <c r="G72" i="3"/>
  <c r="H70" i="3"/>
  <c r="F70" i="3"/>
  <c r="G69" i="3"/>
  <c r="H67" i="3"/>
  <c r="F67" i="3"/>
  <c r="G66" i="3"/>
  <c r="H64" i="3"/>
  <c r="F64" i="3"/>
  <c r="G63" i="3"/>
  <c r="H61" i="3"/>
  <c r="F61" i="3"/>
  <c r="G60" i="3"/>
  <c r="H58" i="3"/>
  <c r="F58" i="3"/>
  <c r="G57" i="3"/>
  <c r="G47" i="3"/>
  <c r="H36" i="3"/>
  <c r="F36" i="3"/>
  <c r="G35" i="3"/>
  <c r="H33" i="3"/>
  <c r="F33" i="3"/>
  <c r="G32" i="3"/>
  <c r="H30" i="3"/>
  <c r="F30" i="3"/>
  <c r="G29" i="3"/>
  <c r="H27" i="3"/>
  <c r="F27" i="3"/>
  <c r="G26" i="3"/>
  <c r="G19" i="3"/>
  <c r="G18" i="3"/>
  <c r="G17" i="3"/>
  <c r="G16" i="3"/>
  <c r="G15" i="3"/>
  <c r="G14" i="3"/>
  <c r="G13" i="3"/>
  <c r="G12" i="3"/>
  <c r="G11" i="3"/>
  <c r="G9" i="3"/>
  <c r="G8" i="3"/>
  <c r="G7" i="3"/>
  <c r="J30" i="2"/>
  <c r="N114" i="2"/>
  <c r="M30" i="2"/>
  <c r="N30" i="2"/>
  <c r="L28" i="2"/>
  <c r="L8" i="2"/>
  <c r="L78" i="2"/>
  <c r="L59" i="2"/>
  <c r="L53" i="2"/>
  <c r="L56" i="2"/>
  <c r="L62" i="2"/>
  <c r="L81" i="2"/>
  <c r="L36" i="2"/>
  <c r="L29" i="2"/>
  <c r="I30" i="2"/>
  <c r="H30" i="2"/>
  <c r="G30" i="2"/>
  <c r="L18" i="2"/>
  <c r="L19" i="2"/>
  <c r="L27" i="2"/>
  <c r="J114" i="2"/>
  <c r="L113" i="2"/>
  <c r="L115" i="2"/>
  <c r="L116" i="2"/>
  <c r="L112" i="2"/>
  <c r="L110" i="2"/>
  <c r="L109" i="2"/>
  <c r="L107" i="2"/>
  <c r="L100" i="2"/>
  <c r="L101" i="2"/>
  <c r="L102" i="2"/>
  <c r="L103" i="2"/>
  <c r="L99" i="2"/>
  <c r="L97" i="2"/>
  <c r="L96" i="2"/>
  <c r="L93" i="2"/>
  <c r="L94" i="2"/>
  <c r="L91" i="2"/>
  <c r="L92" i="2"/>
  <c r="L72" i="2"/>
  <c r="L74" i="2"/>
  <c r="L76" i="2"/>
  <c r="L77" i="2"/>
  <c r="L79" i="2"/>
  <c r="L80" i="2"/>
  <c r="L83" i="2"/>
  <c r="L70" i="2"/>
  <c r="L54" i="2"/>
  <c r="L55" i="2"/>
  <c r="L58" i="2"/>
  <c r="L60" i="2"/>
  <c r="L61" i="2"/>
  <c r="L64" i="2"/>
  <c r="L66" i="2"/>
  <c r="L52" i="2"/>
  <c r="L38" i="2"/>
  <c r="L34" i="2"/>
  <c r="L32" i="2"/>
  <c r="L6" i="2"/>
  <c r="L7" i="2"/>
  <c r="L9" i="2"/>
  <c r="L10" i="2"/>
  <c r="L11" i="2"/>
  <c r="L12" i="2"/>
  <c r="L13" i="2"/>
  <c r="L14" i="2"/>
  <c r="L15" i="2"/>
  <c r="L16" i="2"/>
  <c r="L17" i="2"/>
  <c r="L20" i="2"/>
  <c r="L21" i="2"/>
  <c r="L22" i="2"/>
  <c r="L23" i="2"/>
  <c r="L24" i="2"/>
  <c r="L25" i="2"/>
  <c r="L26" i="2"/>
  <c r="L5" i="2"/>
  <c r="K27" i="1" l="1"/>
  <c r="L13" i="1"/>
  <c r="K73" i="3"/>
  <c r="K32" i="3"/>
  <c r="L24" i="3"/>
  <c r="J24" i="3"/>
  <c r="G114" i="2"/>
  <c r="H114" i="2" l="1"/>
  <c r="M114" i="2"/>
  <c r="L114" i="2" s="1"/>
  <c r="L30" i="2"/>
  <c r="J27" i="1" l="1"/>
  <c r="I27" i="1"/>
  <c r="H27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10" i="1"/>
  <c r="L27" i="1" l="1"/>
  <c r="K16" i="3" l="1"/>
  <c r="I114" i="2" l="1"/>
  <c r="K19" i="3" l="1"/>
  <c r="K18" i="3"/>
  <c r="K17" i="3"/>
  <c r="K14" i="3"/>
  <c r="K15" i="3"/>
  <c r="K10" i="3"/>
  <c r="K11" i="3" l="1"/>
  <c r="K12" i="3"/>
  <c r="K13" i="3"/>
  <c r="N97" i="3" l="1"/>
  <c r="N76" i="3" l="1"/>
  <c r="G22" i="1" l="1"/>
  <c r="K72" i="3" l="1"/>
  <c r="K74" i="3"/>
  <c r="K26" i="3" l="1"/>
  <c r="K29" i="3"/>
  <c r="K35" i="3"/>
  <c r="K47" i="3"/>
  <c r="K48" i="3"/>
  <c r="K53" i="3"/>
  <c r="K57" i="3"/>
  <c r="K60" i="3"/>
  <c r="K63" i="3"/>
  <c r="K66" i="3"/>
  <c r="K69" i="3"/>
  <c r="K88" i="3"/>
  <c r="K91" i="3"/>
  <c r="K94" i="3"/>
  <c r="K8" i="3"/>
  <c r="K9" i="3"/>
  <c r="K7" i="3"/>
  <c r="N24" i="3" l="1"/>
  <c r="B18" i="2"/>
  <c r="B20" i="2" s="1"/>
  <c r="H29" i="1" l="1"/>
  <c r="N50" i="3" l="1"/>
  <c r="N27" i="3"/>
  <c r="N36" i="3"/>
  <c r="N30" i="3"/>
  <c r="I29" i="1" l="1"/>
  <c r="K91" i="2" l="1"/>
  <c r="J29" i="1" l="1"/>
  <c r="N58" i="3"/>
  <c r="N61" i="3"/>
  <c r="G24" i="1"/>
  <c r="G23" i="1"/>
  <c r="G21" i="1"/>
  <c r="G19" i="1"/>
  <c r="G18" i="1"/>
  <c r="G16" i="1"/>
  <c r="G15" i="1"/>
  <c r="G10" i="1"/>
  <c r="N67" i="3"/>
  <c r="N70" i="3"/>
  <c r="N95" i="3"/>
  <c r="G11" i="1"/>
  <c r="G14" i="1"/>
  <c r="G17" i="1"/>
  <c r="G20" i="1"/>
  <c r="G25" i="1"/>
  <c r="K29" i="1" l="1"/>
  <c r="L29" i="1" s="1"/>
  <c r="N64" i="3"/>
  <c r="N92" i="3"/>
  <c r="N89" i="3"/>
  <c r="N55" i="3"/>
  <c r="G27" i="1"/>
</calcChain>
</file>

<file path=xl/sharedStrings.xml><?xml version="1.0" encoding="utf-8"?>
<sst xmlns="http://schemas.openxmlformats.org/spreadsheetml/2006/main" count="487" uniqueCount="192">
  <si>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</si>
  <si>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</si>
  <si>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</si>
  <si>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</si>
  <si>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</si>
  <si>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</si>
  <si>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</si>
  <si>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</si>
  <si>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</si>
  <si>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</si>
  <si>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</si>
  <si>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</si>
  <si>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</si>
  <si>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</si>
  <si>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</si>
  <si>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</si>
  <si>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</si>
  <si>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</si>
  <si>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</si>
  <si>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</si>
  <si>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</si>
  <si>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</si>
  <si>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</si>
  <si>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</si>
  <si>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</si>
  <si>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</si>
  <si>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</si>
  <si>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</si>
  <si>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</si>
  <si>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</si>
  <si>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</si>
  <si>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</si>
  <si>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</si>
  <si>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</si>
  <si>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</si>
  <si>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</si>
  <si>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</si>
  <si>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</si>
  <si>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</si>
  <si>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</si>
  <si>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</si>
  <si>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</si>
  <si>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</si>
  <si>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</si>
  <si>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</si>
  <si>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</si>
  <si>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</si>
  <si>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</si>
  <si>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</si>
  <si>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</si>
  <si>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</si>
  <si>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</si>
  <si>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</si>
  <si>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</si>
  <si>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</si>
  <si>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</si>
  <si>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</si>
  <si>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</si>
  <si>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</si>
  <si>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</si>
  <si>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</si>
  <si>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</si>
  <si>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</si>
  <si>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</si>
  <si>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</si>
  <si>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</si>
  <si>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</si>
  <si>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</si>
  <si>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</si>
  <si>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</si>
  <si>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</si>
  <si>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</si>
  <si>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</si>
  <si>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</si>
  <si>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</si>
  <si>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</si>
  <si>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</si>
  <si>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</si>
  <si>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</si>
  <si>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</si>
  <si>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</si>
  <si>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</si>
  <si>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</si>
  <si>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</si>
  <si>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</si>
  <si>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</si>
  <si>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</si>
  <si>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</si>
  <si>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</si>
  <si>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</si>
  <si>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</si>
  <si>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</si>
  <si>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</si>
  <si>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</si>
  <si>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</si>
  <si>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</si>
  <si>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</si>
  <si>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</si>
  <si>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</si>
  <si>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</si>
  <si>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</si>
  <si>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</si>
  <si>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</si>
  <si>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</si>
  <si>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</si>
  <si>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</si>
  <si>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</si>
  <si>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</si>
  <si>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</si>
  <si>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</si>
  <si>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</si>
  <si>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</si>
  <si>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</si>
  <si>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</si>
  <si>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</si>
  <si>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</si>
  <si>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</si>
  <si>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</si>
  <si>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</si>
  <si>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</si>
  <si>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</si>
  <si>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</si>
  <si>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</si>
  <si>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</si>
  <si>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 xml:space="preserve">TexasTerm                 </t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</si>
  <si>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</si>
  <si>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</si>
  <si>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</si>
  <si>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</si>
  <si>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</si>
  <si>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</si>
  <si>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</si>
  <si>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</si>
  <si>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</si>
  <si>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WF (Northern Bank MA)</t>
  </si>
  <si>
    <t>66476QBR6</t>
  </si>
  <si>
    <t>Expo Bond 2017</t>
  </si>
  <si>
    <t>FFIN</t>
  </si>
  <si>
    <t>FFIN Investmnets</t>
  </si>
  <si>
    <t xml:space="preserve">FFIN                         </t>
  </si>
  <si>
    <t xml:space="preserve">FFIN Intr.                                </t>
  </si>
  <si>
    <t>Kyle Kendrick, County Commissioner Pct. 2</t>
  </si>
  <si>
    <t>CF FNMA</t>
  </si>
  <si>
    <t>3136G1LD9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</si>
  <si>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</si>
  <si>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</si>
  <si>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</si>
  <si>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</si>
  <si>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</si>
  <si>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</si>
  <si>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</si>
  <si>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</si>
  <si>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</si>
  <si>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</si>
  <si>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</si>
  <si>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</si>
  <si>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</si>
  <si>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</si>
  <si>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</si>
  <si>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</si>
  <si>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</si>
  <si>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TexTERM</t>
  </si>
  <si>
    <t>WF MSD Warren TW</t>
  </si>
  <si>
    <t>553543DQ9</t>
  </si>
  <si>
    <t>CF (FHLB)</t>
  </si>
  <si>
    <t>3130ADNE8</t>
  </si>
  <si>
    <t>WF (BMO Harris Bk)</t>
  </si>
  <si>
    <t>05581WWG6</t>
  </si>
  <si>
    <t>WF Morgan Stanley</t>
  </si>
  <si>
    <t>61760AJS9</t>
  </si>
  <si>
    <t>WF (Wells Fargo Bk)</t>
  </si>
  <si>
    <t>949763PP5</t>
  </si>
  <si>
    <t>CF (FFCB)</t>
  </si>
  <si>
    <t>3133EJH6</t>
  </si>
  <si>
    <t>CF (BMW BK NA)</t>
  </si>
  <si>
    <t>05580AMC5</t>
  </si>
  <si>
    <t>WF Wells Fargo BK</t>
  </si>
  <si>
    <t>CF Discover BK</t>
  </si>
  <si>
    <t>Money Mkt/FFINDaily</t>
  </si>
  <si>
    <t>1st Qtr</t>
  </si>
  <si>
    <t>Sheriff-Bail Bond Vouchers</t>
  </si>
  <si>
    <t>2nd Qtr</t>
  </si>
  <si>
    <t>Courthouse Restoration</t>
  </si>
  <si>
    <t>Texas Term</t>
  </si>
  <si>
    <t>3rd Qtr</t>
  </si>
  <si>
    <t>6/31/2019</t>
  </si>
  <si>
    <t>CF(FHLMC)</t>
  </si>
  <si>
    <t>3134GTTL7</t>
  </si>
  <si>
    <t>CF (JP Morgan Chase)</t>
  </si>
  <si>
    <t>48128HG85</t>
  </si>
  <si>
    <t>CF (FHLMC)</t>
  </si>
  <si>
    <t>CF (JPMorgan 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</si>
</sst>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164" fontId="14" fillId="8" borderId="3" xfId="1" applyFill="1" applyBorder="1" applyAlignment="1" applyProtection="1">
      <alignment horizontal="center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4" fontId="3" fillId="0" borderId="0" xfId="0" applyNumberFormat="1" applyFont="1" applyFill="1" applyAlignment="1">
      <alignment horizontal="right"/>
    </xf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0" borderId="0" xfId="1" applyFont="1" applyFill="1"/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4" fontId="3" fillId="8" borderId="9" xfId="1" applyFont="1" applyFill="1" applyBorder="1" applyAlignment="1" applyProtection="1">
      <alignment horizontal="center"/>
    </xf>
    <xf numFmtId="14" fontId="3" fillId="0" borderId="0" xfId="0" applyNumberFormat="1" applyFont="1" applyBorder="1" applyAlignment="1"/>
    <xf numFmtId="0" fontId="7" fillId="8" borderId="0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left"/>
    </xf>
    <xf numFmtId="164" fontId="7" fillId="8" borderId="0" xfId="1" applyFont="1" applyFill="1" applyBorder="1" applyAlignment="1" applyProtection="1">
      <alignment horizontal="center"/>
    </xf>
    <xf numFmtId="164" fontId="7" fillId="8" borderId="0" xfId="1" applyNumberFormat="1" applyFont="1" applyFill="1" applyBorder="1" applyAlignment="1" applyProtection="1"/>
    <xf numFmtId="0" fontId="2" fillId="8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1" applyFont="1" applyFill="1"/>
    <xf numFmtId="0" fontId="4" fillId="0" borderId="0" xfId="0" applyFont="1" applyFill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7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7" fillId="2" borderId="0" xfId="1" applyFont="1" applyFill="1" applyAlignment="1">
      <alignment horizontal="lef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7" fillId="2" borderId="0" xfId="0" applyFont="1" applyFill="1" applyBorder="1"/>
    <xf numFmtId="0" fontId="6" fillId="0" borderId="0" xfId="0" applyFont="1" applyBorder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77487170.970000014</c:v>
                </c:pt>
                <c:pt idx="1">
                  <c:v>1979913.43</c:v>
                </c:pt>
                <c:pt idx="2">
                  <c:v>4002200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85212796.599999994</c:v>
                </c:pt>
                <c:pt idx="1">
                  <c:v>1729566.06</c:v>
                </c:pt>
                <c:pt idx="2">
                  <c:v>2995800</c:v>
                </c:pt>
                <c:pt idx="3">
                  <c:v>15000000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77487170.970000014</c:v>
                </c:pt>
                <c:pt idx="1">
                  <c:v>1979913.43</c:v>
                </c:pt>
                <c:pt idx="2">
                  <c:v>4002200</c:v>
                </c:pt>
                <c:pt idx="3">
                  <c:v>15000000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77487170.970000014</c:v>
                </c:pt>
                <c:pt idx="1">
                  <c:v>1979913.43</c:v>
                </c:pt>
                <c:pt idx="2">
                  <c:v>4002200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45720</xdr:rowOff>
    </xdr:from>
    <xdr:to>
      <xdr:col>10</xdr:col>
      <xdr:colOff>236220</xdr:colOff>
      <xdr:row>41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1" sqref="E21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59"/>
    </row>
    <row r="14" spans="2:5" ht="35.4" x14ac:dyDescent="0.6">
      <c r="B14" s="59"/>
      <c r="E14" s="60" t="s">
        <v>69</v>
      </c>
    </row>
    <row r="17" spans="5:5" ht="17.399999999999999" x14ac:dyDescent="0.3">
      <c r="E17" s="61" t="s">
        <v>70</v>
      </c>
    </row>
    <row r="20" spans="5:5" x14ac:dyDescent="0.25">
      <c r="E20" s="48" t="s">
        <v>71</v>
      </c>
    </row>
    <row r="21" spans="5:5" x14ac:dyDescent="0.25">
      <c r="E21" s="62">
        <v>43646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3.2" x14ac:dyDescent="0.25"/>
  <cols>
    <col min="7" max="7" width="17.33203125" customWidth="1"/>
  </cols>
  <sheetData>
    <row r="1" spans="3:14" ht="15" x14ac:dyDescent="0.25">
      <c r="C1" s="63" t="s">
        <v>72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3:14" ht="15" x14ac:dyDescent="0.25">
      <c r="C2" s="63" t="s">
        <v>73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3:14" ht="15" x14ac:dyDescent="0.25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3:14" ht="15" x14ac:dyDescent="0.25">
      <c r="C4" s="63" t="s">
        <v>88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3:14" ht="15" x14ac:dyDescent="0.25">
      <c r="C5" s="63" t="s">
        <v>74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3:14" ht="15" x14ac:dyDescent="0.25">
      <c r="C6" s="63" t="s">
        <v>75</v>
      </c>
      <c r="D6" s="63"/>
      <c r="E6" s="63"/>
      <c r="F6" s="63"/>
      <c r="G6" s="63"/>
      <c r="H6" s="63" t="s">
        <v>76</v>
      </c>
      <c r="I6" s="63"/>
      <c r="J6" s="63"/>
      <c r="K6" s="63"/>
      <c r="L6" s="63"/>
      <c r="M6" s="63"/>
      <c r="N6" s="63"/>
    </row>
    <row r="7" spans="3:14" ht="15" x14ac:dyDescent="0.25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3:14" ht="15" x14ac:dyDescent="0.25">
      <c r="C8" s="63" t="s">
        <v>77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3:14" ht="16.5" customHeight="1" x14ac:dyDescent="0.25">
      <c r="C9" s="63" t="s">
        <v>78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3:14" ht="15" x14ac:dyDescent="0.25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3:14" ht="15" x14ac:dyDescent="0.25"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3:14" ht="15" x14ac:dyDescent="0.25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3:14" ht="15" x14ac:dyDescent="0.25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3:14" ht="15" x14ac:dyDescent="0.25"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3:14" ht="15" x14ac:dyDescent="0.25">
      <c r="C15" s="64"/>
      <c r="D15" s="64"/>
      <c r="E15" s="64"/>
      <c r="F15" s="64"/>
      <c r="G15" s="63"/>
      <c r="H15" s="63"/>
      <c r="I15" s="64"/>
      <c r="J15" s="64"/>
      <c r="K15" s="64"/>
      <c r="L15" s="64"/>
      <c r="M15" s="63"/>
      <c r="N15" s="63"/>
    </row>
    <row r="16" spans="3:14" ht="15" x14ac:dyDescent="0.25">
      <c r="C16" s="65" t="s">
        <v>82</v>
      </c>
      <c r="D16" s="63" t="s">
        <v>83</v>
      </c>
      <c r="E16" s="63"/>
      <c r="F16" s="63"/>
      <c r="G16" s="63"/>
      <c r="H16" s="63"/>
      <c r="I16" s="63" t="s">
        <v>141</v>
      </c>
      <c r="J16" s="63"/>
      <c r="K16" s="63"/>
      <c r="L16" s="63"/>
      <c r="M16" s="63"/>
      <c r="N16" s="63"/>
    </row>
    <row r="17" spans="3:14" ht="15" x14ac:dyDescent="0.25">
      <c r="C17" s="65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3:14" ht="15" x14ac:dyDescent="0.25">
      <c r="C18" s="6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3:14" ht="15" x14ac:dyDescent="0.25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3:14" ht="15" x14ac:dyDescent="0.25">
      <c r="C20" s="64"/>
      <c r="D20" s="64"/>
      <c r="E20" s="64"/>
      <c r="F20" s="64"/>
      <c r="G20" s="63"/>
      <c r="H20" s="63"/>
      <c r="I20" s="64"/>
      <c r="J20" s="64"/>
      <c r="K20" s="64"/>
      <c r="L20" s="64"/>
      <c r="M20" s="63"/>
      <c r="N20" s="63"/>
    </row>
    <row r="21" spans="3:14" ht="15" x14ac:dyDescent="0.25">
      <c r="C21" s="63" t="s">
        <v>79</v>
      </c>
      <c r="D21" s="63"/>
      <c r="E21" s="63"/>
      <c r="F21" s="63"/>
      <c r="G21" s="63"/>
      <c r="H21" s="63"/>
      <c r="I21" s="63" t="s">
        <v>130</v>
      </c>
      <c r="J21" s="63"/>
      <c r="K21" s="63"/>
      <c r="L21" s="63"/>
      <c r="M21" s="63"/>
      <c r="N21" s="63"/>
    </row>
    <row r="22" spans="3:14" ht="15" x14ac:dyDescent="0.25"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3:14" ht="15" x14ac:dyDescent="0.25"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3:14" ht="15" x14ac:dyDescent="0.25"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3:14" ht="15" x14ac:dyDescent="0.25"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3:14" ht="15" x14ac:dyDescent="0.25">
      <c r="C26" s="64"/>
      <c r="D26" s="64"/>
      <c r="E26" s="64"/>
      <c r="F26" s="64"/>
      <c r="G26" s="63"/>
      <c r="H26" s="63"/>
      <c r="I26" s="64"/>
      <c r="J26" s="64"/>
      <c r="K26" s="64"/>
      <c r="L26" s="64"/>
      <c r="M26" s="63"/>
      <c r="N26" s="63"/>
    </row>
    <row r="27" spans="3:14" ht="15" x14ac:dyDescent="0.25">
      <c r="C27" s="63" t="s">
        <v>80</v>
      </c>
      <c r="D27" s="63"/>
      <c r="E27" s="63"/>
      <c r="F27" s="63"/>
      <c r="G27" s="63"/>
      <c r="H27" s="63"/>
      <c r="I27" s="63" t="s">
        <v>89</v>
      </c>
      <c r="J27" s="63"/>
      <c r="K27" s="63"/>
      <c r="L27" s="63"/>
      <c r="M27" s="63"/>
      <c r="N27" s="63"/>
    </row>
    <row r="28" spans="3:14" ht="15" x14ac:dyDescent="0.25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3:14" ht="15" x14ac:dyDescent="0.25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3:14" ht="15" x14ac:dyDescent="0.25">
      <c r="C30" s="63" t="s">
        <v>90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3:14" ht="15" x14ac:dyDescent="0.25">
      <c r="C31" s="63" t="s">
        <v>91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3:14" ht="15" x14ac:dyDescent="0.25"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6" sqref="H26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88671875" style="3" bestFit="1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7" customFormat="1" ht="19.2" x14ac:dyDescent="0.35">
      <c r="B5" s="118"/>
      <c r="C5" s="118"/>
      <c r="D5" s="121" t="s">
        <v>102</v>
      </c>
      <c r="E5" s="118"/>
      <c r="F5" s="118"/>
      <c r="G5" s="119"/>
      <c r="H5" s="118"/>
      <c r="I5" s="118"/>
      <c r="J5" s="120" t="s">
        <v>102</v>
      </c>
      <c r="K5" s="118"/>
      <c r="L5" s="118"/>
    </row>
    <row r="6" spans="1:12" s="11" customFormat="1" x14ac:dyDescent="0.25">
      <c r="B6" s="3"/>
      <c r="C6" s="3"/>
      <c r="D6" s="12">
        <v>43525</v>
      </c>
      <c r="E6" s="3"/>
      <c r="F6" s="3"/>
      <c r="G6" s="10"/>
      <c r="H6" s="3"/>
      <c r="I6" s="3"/>
      <c r="J6" s="12">
        <v>43617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13" t="s">
        <v>129</v>
      </c>
      <c r="C8" s="13" t="s">
        <v>1</v>
      </c>
      <c r="D8" s="13" t="s">
        <v>2</v>
      </c>
      <c r="E8" s="3"/>
      <c r="F8" s="3"/>
      <c r="G8" s="10"/>
      <c r="H8" s="113" t="s">
        <v>129</v>
      </c>
      <c r="I8" s="13" t="s">
        <v>1</v>
      </c>
      <c r="J8" s="13" t="s">
        <v>2</v>
      </c>
    </row>
    <row r="9" spans="1:12" s="16" customFormat="1" x14ac:dyDescent="0.25">
      <c r="A9" s="14"/>
      <c r="B9" s="115" t="s">
        <v>103</v>
      </c>
      <c r="C9" s="15" t="s">
        <v>3</v>
      </c>
      <c r="D9" s="15" t="s">
        <v>100</v>
      </c>
      <c r="E9" s="15" t="s">
        <v>4</v>
      </c>
      <c r="F9" s="15" t="s">
        <v>5</v>
      </c>
      <c r="G9" s="10"/>
      <c r="H9" s="115" t="s">
        <v>178</v>
      </c>
      <c r="I9" s="15" t="s">
        <v>3</v>
      </c>
      <c r="J9" s="15" t="s">
        <v>100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12">
        <v>37579171.289999999</v>
      </c>
      <c r="C10" s="125">
        <v>1729566.06</v>
      </c>
      <c r="D10" s="18">
        <v>2995800</v>
      </c>
      <c r="E10" s="18">
        <v>2000000</v>
      </c>
      <c r="F10" s="18">
        <f>SUM(B10:E10)</f>
        <v>44304537.350000001</v>
      </c>
      <c r="G10" s="19">
        <f>SUM(C10:F10)</f>
        <v>51029903.410000004</v>
      </c>
      <c r="H10" s="112">
        <v>27709693.59</v>
      </c>
      <c r="I10" s="125">
        <v>1979913.43</v>
      </c>
      <c r="J10" s="18">
        <v>4002200</v>
      </c>
      <c r="K10" s="18">
        <v>2000000</v>
      </c>
      <c r="L10" s="18">
        <f>SUM(H10:K10)</f>
        <v>35691807.019999996</v>
      </c>
    </row>
    <row r="11" spans="1:12" s="17" customFormat="1" x14ac:dyDescent="0.25">
      <c r="A11" s="17" t="s">
        <v>7</v>
      </c>
      <c r="B11" s="18">
        <v>1549370.37</v>
      </c>
      <c r="D11" s="18"/>
      <c r="E11" s="18"/>
      <c r="F11" s="18">
        <f t="shared" ref="F11:F25" si="0">SUM(B11:E11)</f>
        <v>1549370.37</v>
      </c>
      <c r="G11" s="19">
        <f>SUM(C11:F11)</f>
        <v>1549370.37</v>
      </c>
      <c r="H11" s="18">
        <v>1301712.74</v>
      </c>
      <c r="J11" s="18"/>
      <c r="K11" s="18"/>
      <c r="L11" s="18">
        <f t="shared" ref="L11:L25" si="1">SUM(H11:K11)</f>
        <v>1301712.74</v>
      </c>
    </row>
    <row r="12" spans="1:12" s="17" customFormat="1" x14ac:dyDescent="0.25">
      <c r="A12" s="17" t="s">
        <v>87</v>
      </c>
      <c r="B12" s="18">
        <v>2938.22</v>
      </c>
      <c r="D12" s="18"/>
      <c r="E12" s="18"/>
      <c r="F12" s="18">
        <f t="shared" si="0"/>
        <v>2938.22</v>
      </c>
      <c r="G12" s="19"/>
      <c r="H12" s="18">
        <v>2956.82</v>
      </c>
      <c r="J12" s="18"/>
      <c r="K12" s="18"/>
      <c r="L12" s="18">
        <f t="shared" si="1"/>
        <v>2956.82</v>
      </c>
    </row>
    <row r="13" spans="1:12" s="17" customFormat="1" x14ac:dyDescent="0.25">
      <c r="A13" s="17" t="s">
        <v>182</v>
      </c>
      <c r="B13" s="18">
        <v>6712.5</v>
      </c>
      <c r="D13" s="18"/>
      <c r="E13" s="18"/>
      <c r="F13" s="18">
        <f t="shared" si="0"/>
        <v>6712.5</v>
      </c>
      <c r="G13" s="19"/>
      <c r="H13" s="18">
        <v>1590442.88</v>
      </c>
      <c r="J13" s="18"/>
      <c r="K13" s="18"/>
      <c r="L13" s="18">
        <f t="shared" si="1"/>
        <v>1590442.88</v>
      </c>
    </row>
    <row r="14" spans="1:12" s="17" customFormat="1" x14ac:dyDescent="0.25">
      <c r="A14" s="17" t="s">
        <v>8</v>
      </c>
      <c r="B14" s="18">
        <v>13004.73</v>
      </c>
      <c r="D14" s="18"/>
      <c r="E14" s="18"/>
      <c r="F14" s="18">
        <f t="shared" si="0"/>
        <v>13004.73</v>
      </c>
      <c r="G14" s="19">
        <f t="shared" ref="G14:G23" si="2">SUM(C14:F14)</f>
        <v>13004.73</v>
      </c>
      <c r="H14" s="18">
        <v>4560.42</v>
      </c>
      <c r="J14" s="18"/>
      <c r="K14" s="18"/>
      <c r="L14" s="18">
        <f t="shared" si="1"/>
        <v>4560.42</v>
      </c>
    </row>
    <row r="15" spans="1:12" s="17" customFormat="1" x14ac:dyDescent="0.25">
      <c r="A15" s="17" t="s">
        <v>9</v>
      </c>
      <c r="B15" s="20">
        <v>511327.83</v>
      </c>
      <c r="D15" s="20"/>
      <c r="E15" s="18">
        <v>2000000</v>
      </c>
      <c r="F15" s="18">
        <f t="shared" si="0"/>
        <v>2511327.83</v>
      </c>
      <c r="G15" s="19">
        <f t="shared" si="2"/>
        <v>4511327.83</v>
      </c>
      <c r="H15" s="20">
        <v>611628.41</v>
      </c>
      <c r="J15" s="20"/>
      <c r="K15" s="18">
        <v>2000000</v>
      </c>
      <c r="L15" s="18">
        <f t="shared" si="1"/>
        <v>2611628.41</v>
      </c>
    </row>
    <row r="16" spans="1:12" s="17" customFormat="1" x14ac:dyDescent="0.25">
      <c r="A16" s="17" t="s">
        <v>10</v>
      </c>
      <c r="B16" s="18">
        <v>363648.03</v>
      </c>
      <c r="D16" s="18"/>
      <c r="E16" s="18">
        <v>1000000</v>
      </c>
      <c r="F16" s="18">
        <f t="shared" si="0"/>
        <v>1363648.03</v>
      </c>
      <c r="G16" s="19">
        <f t="shared" si="2"/>
        <v>2363648.0300000003</v>
      </c>
      <c r="H16" s="18">
        <v>480004.67</v>
      </c>
      <c r="J16" s="18"/>
      <c r="K16" s="18">
        <v>1000000</v>
      </c>
      <c r="L16" s="18">
        <f t="shared" si="1"/>
        <v>1480004.67</v>
      </c>
    </row>
    <row r="17" spans="1:12" s="17" customFormat="1" x14ac:dyDescent="0.25">
      <c r="A17" s="17" t="s">
        <v>11</v>
      </c>
      <c r="B17" s="18">
        <v>2258823.21</v>
      </c>
      <c r="D17" s="18"/>
      <c r="E17" s="18"/>
      <c r="F17" s="18">
        <f t="shared" si="0"/>
        <v>2258823.21</v>
      </c>
      <c r="G17" s="19">
        <f t="shared" si="2"/>
        <v>2258823.21</v>
      </c>
      <c r="H17" s="18">
        <v>1986903.01</v>
      </c>
      <c r="J17" s="18"/>
      <c r="K17" s="18"/>
      <c r="L17" s="18">
        <f t="shared" si="1"/>
        <v>1986903.01</v>
      </c>
    </row>
    <row r="18" spans="1:12" s="17" customFormat="1" x14ac:dyDescent="0.25">
      <c r="A18" s="17" t="s">
        <v>12</v>
      </c>
      <c r="B18" s="18">
        <v>68419.929999999993</v>
      </c>
      <c r="D18" s="21"/>
      <c r="E18" s="18"/>
      <c r="F18" s="18">
        <f t="shared" si="0"/>
        <v>68419.929999999993</v>
      </c>
      <c r="G18" s="19">
        <f t="shared" si="2"/>
        <v>68419.929999999993</v>
      </c>
      <c r="H18" s="18">
        <v>68015.289999999994</v>
      </c>
      <c r="J18" s="21"/>
      <c r="K18" s="18"/>
      <c r="L18" s="18">
        <f t="shared" si="1"/>
        <v>68015.289999999994</v>
      </c>
    </row>
    <row r="19" spans="1:12" s="17" customFormat="1" x14ac:dyDescent="0.25">
      <c r="A19" s="17" t="s">
        <v>13</v>
      </c>
      <c r="B19" s="18">
        <v>439290.55</v>
      </c>
      <c r="D19" s="21"/>
      <c r="E19" s="18"/>
      <c r="F19" s="18">
        <f t="shared" si="0"/>
        <v>439290.55</v>
      </c>
      <c r="G19" s="19">
        <f t="shared" si="2"/>
        <v>439290.55</v>
      </c>
      <c r="H19" s="18">
        <v>446646.13</v>
      </c>
      <c r="J19" s="21"/>
      <c r="K19" s="18"/>
      <c r="L19" s="18">
        <f t="shared" si="1"/>
        <v>446646.13</v>
      </c>
    </row>
    <row r="20" spans="1:12" s="17" customFormat="1" x14ac:dyDescent="0.25">
      <c r="A20" s="17" t="s">
        <v>14</v>
      </c>
      <c r="B20" s="18">
        <v>134933.24</v>
      </c>
      <c r="D20" s="18"/>
      <c r="E20" s="18"/>
      <c r="F20" s="18">
        <f t="shared" si="0"/>
        <v>134933.24</v>
      </c>
      <c r="G20" s="19">
        <f t="shared" si="2"/>
        <v>134933.24</v>
      </c>
      <c r="H20" s="18">
        <v>88096.47</v>
      </c>
      <c r="J20" s="18"/>
      <c r="K20" s="18"/>
      <c r="L20" s="18">
        <f t="shared" si="1"/>
        <v>88096.47</v>
      </c>
    </row>
    <row r="21" spans="1:12" s="17" customFormat="1" x14ac:dyDescent="0.25">
      <c r="A21" s="17" t="s">
        <v>15</v>
      </c>
      <c r="B21" s="18">
        <v>1885788.28</v>
      </c>
      <c r="D21" s="18"/>
      <c r="E21" s="18"/>
      <c r="F21" s="18">
        <f t="shared" si="0"/>
        <v>1885788.28</v>
      </c>
      <c r="G21" s="19">
        <f t="shared" si="2"/>
        <v>1885788.28</v>
      </c>
      <c r="H21" s="18">
        <v>2209423.7599999998</v>
      </c>
      <c r="J21" s="18"/>
      <c r="K21" s="18"/>
      <c r="L21" s="18">
        <f t="shared" si="1"/>
        <v>2209423.7599999998</v>
      </c>
    </row>
    <row r="22" spans="1:12" s="17" customFormat="1" x14ac:dyDescent="0.25">
      <c r="A22" s="17" t="s">
        <v>136</v>
      </c>
      <c r="B22" s="18">
        <v>28816372.77</v>
      </c>
      <c r="D22" s="18"/>
      <c r="E22" s="18">
        <v>10000000</v>
      </c>
      <c r="F22" s="18">
        <f t="shared" si="0"/>
        <v>38816372.769999996</v>
      </c>
      <c r="G22" s="19">
        <f t="shared" si="2"/>
        <v>48816372.769999996</v>
      </c>
      <c r="H22" s="18">
        <v>28479741.370000001</v>
      </c>
      <c r="J22" s="18"/>
      <c r="K22" s="18">
        <v>10000000</v>
      </c>
      <c r="L22" s="18">
        <f t="shared" si="1"/>
        <v>38479741.370000005</v>
      </c>
    </row>
    <row r="23" spans="1:12" s="17" customFormat="1" x14ac:dyDescent="0.25">
      <c r="A23" s="17" t="s">
        <v>106</v>
      </c>
      <c r="B23" s="18">
        <v>952616.12</v>
      </c>
      <c r="D23" s="18"/>
      <c r="E23" s="18"/>
      <c r="F23" s="18">
        <f t="shared" si="0"/>
        <v>952616.12</v>
      </c>
      <c r="G23" s="19">
        <f t="shared" si="2"/>
        <v>952616.12</v>
      </c>
      <c r="H23" s="18">
        <v>964258.84</v>
      </c>
      <c r="J23" s="18"/>
      <c r="K23" s="18"/>
      <c r="L23" s="18">
        <f t="shared" si="1"/>
        <v>964258.84</v>
      </c>
    </row>
    <row r="24" spans="1:12" s="17" customFormat="1" x14ac:dyDescent="0.25">
      <c r="A24" s="17" t="s">
        <v>16</v>
      </c>
      <c r="B24" s="18">
        <v>1174755.6000000001</v>
      </c>
      <c r="D24" s="18"/>
      <c r="E24" s="18"/>
      <c r="F24" s="18">
        <f t="shared" si="0"/>
        <v>1174755.6000000001</v>
      </c>
      <c r="G24" s="19">
        <f>SUM(C24:F24)</f>
        <v>1174755.6000000001</v>
      </c>
      <c r="H24" s="18">
        <v>1455984.79</v>
      </c>
      <c r="J24" s="18"/>
      <c r="K24" s="18"/>
      <c r="L24" s="18">
        <f t="shared" si="1"/>
        <v>1455984.79</v>
      </c>
    </row>
    <row r="25" spans="1:12" s="17" customFormat="1" x14ac:dyDescent="0.25">
      <c r="A25" s="17" t="s">
        <v>17</v>
      </c>
      <c r="B25" s="18">
        <v>9455623.9299999997</v>
      </c>
      <c r="D25" s="18"/>
      <c r="E25" s="18"/>
      <c r="F25" s="18">
        <f t="shared" si="0"/>
        <v>9455623.9299999997</v>
      </c>
      <c r="G25" s="19">
        <f>SUM(C25:F25)</f>
        <v>9455623.9299999997</v>
      </c>
      <c r="H25" s="18">
        <v>10087101.779999999</v>
      </c>
      <c r="J25" s="18"/>
      <c r="K25" s="18"/>
      <c r="L25" s="18">
        <f t="shared" si="1"/>
        <v>10087101.779999999</v>
      </c>
    </row>
    <row r="26" spans="1:12" s="14" customFormat="1" x14ac:dyDescent="0.25">
      <c r="B26" s="22"/>
      <c r="D26" s="22"/>
      <c r="E26" s="3"/>
      <c r="F26" s="3"/>
      <c r="G26" s="23"/>
      <c r="H26" s="22"/>
      <c r="J26" s="22"/>
      <c r="K26" s="3"/>
      <c r="L26" s="3"/>
    </row>
    <row r="27" spans="1:12" s="17" customFormat="1" x14ac:dyDescent="0.25">
      <c r="A27" s="24" t="s">
        <v>5</v>
      </c>
      <c r="B27" s="18">
        <f>SUM(B10:B26)</f>
        <v>85212796.599999994</v>
      </c>
      <c r="C27" s="126">
        <f>SUM(C10:C26)</f>
        <v>1729566.06</v>
      </c>
      <c r="D27" s="18">
        <f>SUM(D10:D26)</f>
        <v>2995800</v>
      </c>
      <c r="E27" s="18">
        <f>SUM(E10:E26)</f>
        <v>15000000</v>
      </c>
      <c r="F27" s="18">
        <f>SUM(F10:F26)</f>
        <v>104938162.66</v>
      </c>
      <c r="G27" s="19">
        <f t="shared" ref="G27" si="3">SUM(G10:G26)</f>
        <v>124653878</v>
      </c>
      <c r="H27" s="18">
        <f>SUM(H10:H26)</f>
        <v>77487170.970000014</v>
      </c>
      <c r="I27" s="126">
        <f>SUM(I10:I26)</f>
        <v>1979913.43</v>
      </c>
      <c r="J27" s="18">
        <f>SUM(J10:J26)</f>
        <v>4002200</v>
      </c>
      <c r="K27" s="18">
        <f>SUM(K10:K26)</f>
        <v>15000000</v>
      </c>
      <c r="L27" s="18">
        <f>SUM(L10:L26)</f>
        <v>98469284.400000021</v>
      </c>
    </row>
    <row r="28" spans="1:12" x14ac:dyDescent="0.25">
      <c r="B28" s="3"/>
      <c r="C28" s="3"/>
      <c r="D28" s="3"/>
      <c r="E28" s="3"/>
      <c r="F28" s="3"/>
      <c r="G28" s="10"/>
    </row>
    <row r="29" spans="1:12" x14ac:dyDescent="0.25">
      <c r="A29" t="s">
        <v>18</v>
      </c>
      <c r="B29" s="3"/>
      <c r="C29" s="3"/>
      <c r="D29" s="3"/>
      <c r="E29" s="3"/>
      <c r="F29" s="3" t="s">
        <v>0</v>
      </c>
      <c r="G29" s="10"/>
      <c r="H29" s="3">
        <f>SUM(H27-B27)</f>
        <v>-7725625.6299999803</v>
      </c>
      <c r="I29" s="3">
        <f>SUM(I27-C27)</f>
        <v>250347.36999999988</v>
      </c>
      <c r="J29" s="3">
        <f>SUM(J27-D27)</f>
        <v>1006400</v>
      </c>
      <c r="K29" s="3">
        <f>SUM(K27-E27)</f>
        <v>0</v>
      </c>
      <c r="L29" s="3">
        <f>SUM(H29:K29)</f>
        <v>-6468878.2599999802</v>
      </c>
    </row>
    <row r="30" spans="1:12" x14ac:dyDescent="0.25">
      <c r="B30" s="3"/>
      <c r="C30" s="22"/>
      <c r="D30" s="3"/>
      <c r="E30" s="3"/>
      <c r="F30" s="7"/>
      <c r="G30" s="23"/>
      <c r="L30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</row>
    <row r="34" spans="2:12" x14ac:dyDescent="0.25">
      <c r="B34" s="3"/>
      <c r="C34" s="3"/>
      <c r="D34" s="3"/>
      <c r="E34" s="3"/>
      <c r="F34" s="3"/>
      <c r="G34" s="25"/>
      <c r="K34" s="3" t="s">
        <v>101</v>
      </c>
    </row>
    <row r="35" spans="2:12" x14ac:dyDescent="0.25">
      <c r="B35" s="3"/>
      <c r="C35" s="3"/>
      <c r="D35" s="3"/>
      <c r="E35" s="3" t="s">
        <v>159</v>
      </c>
      <c r="F35" s="3"/>
      <c r="G35" s="25"/>
      <c r="K35" s="3" t="s">
        <v>160</v>
      </c>
    </row>
    <row r="36" spans="2:12" x14ac:dyDescent="0.25">
      <c r="B36" s="3"/>
      <c r="C36" s="3"/>
      <c r="D36" s="3"/>
      <c r="E36" s="3" t="s">
        <v>97</v>
      </c>
      <c r="F36" s="3"/>
      <c r="G36" s="25"/>
      <c r="K36" s="3" t="s">
        <v>94</v>
      </c>
    </row>
    <row r="37" spans="2:12" x14ac:dyDescent="0.25">
      <c r="B37" s="3"/>
      <c r="C37" s="3"/>
      <c r="D37" s="3"/>
      <c r="E37" s="3" t="s">
        <v>98</v>
      </c>
      <c r="F37" s="3"/>
      <c r="G37" s="25"/>
      <c r="K37" s="3" t="s">
        <v>95</v>
      </c>
    </row>
    <row r="38" spans="2:12" x14ac:dyDescent="0.25">
      <c r="B38" s="3"/>
      <c r="C38" s="3"/>
      <c r="D38" s="3"/>
      <c r="E38" s="3" t="s">
        <v>99</v>
      </c>
      <c r="F38" s="3"/>
      <c r="G38" s="25"/>
      <c r="K38" s="3" t="s">
        <v>96</v>
      </c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</row>
    <row r="42" spans="2:12" x14ac:dyDescent="0.25">
      <c r="B42" s="3"/>
      <c r="C42" s="3"/>
      <c r="D42" s="3"/>
      <c r="E42" s="3"/>
      <c r="F42" s="3"/>
      <c r="G42" s="25"/>
      <c r="L42" s="3" t="s">
        <v>0</v>
      </c>
    </row>
    <row r="43" spans="2:12" x14ac:dyDescent="0.25">
      <c r="B43" s="3"/>
      <c r="C43" s="3"/>
      <c r="D43" s="3"/>
      <c r="E43" s="3"/>
      <c r="F43" s="3"/>
      <c r="L43"/>
    </row>
    <row r="44" spans="2:12" x14ac:dyDescent="0.25">
      <c r="B44" s="3"/>
      <c r="C44" s="3"/>
      <c r="D44" s="3"/>
      <c r="E44" s="3"/>
      <c r="F44" s="3"/>
      <c r="K44"/>
      <c r="L44"/>
    </row>
    <row r="45" spans="2:12" x14ac:dyDescent="0.25">
      <c r="B45" s="3"/>
      <c r="C45" s="3"/>
      <c r="D45" s="3"/>
      <c r="E45" s="3"/>
      <c r="F45" s="3"/>
      <c r="L45"/>
    </row>
    <row r="46" spans="2:12" x14ac:dyDescent="0.25">
      <c r="B46" s="3"/>
      <c r="C46" s="3"/>
      <c r="D46" s="3"/>
      <c r="E46" s="3"/>
      <c r="F46" s="3"/>
    </row>
    <row r="47" spans="2:12" x14ac:dyDescent="0.25">
      <c r="B47" s="3"/>
      <c r="C47" s="3"/>
      <c r="D47" s="3"/>
      <c r="E47" s="3"/>
      <c r="F47" s="3"/>
    </row>
    <row r="48" spans="2:12" x14ac:dyDescent="0.25">
      <c r="F48" s="3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R132"/>
  <sheetViews>
    <sheetView showGridLines="0" tabSelected="1" zoomScale="120" zoomScaleNormal="120" workbookViewId="0">
      <selection activeCell="A8" sqref="A8"/>
    </sheetView>
  </sheetViews>
  <sheetFormatPr defaultRowHeight="13.2" x14ac:dyDescent="0.25"/>
  <cols>
    <col min="1" max="1" width="17.88671875" style="26" customWidth="1"/>
    <col min="2" max="2" width="8.33203125" style="131" customWidth="1"/>
    <col min="3" max="3" width="20.109375" style="143" customWidth="1"/>
    <col min="4" max="4" width="5.21875" style="156" customWidth="1"/>
    <col min="5" max="5" width="11.109375" style="26" customWidth="1"/>
    <col min="6" max="6" width="13" style="27" customWidth="1"/>
    <col min="7" max="7" width="22.6640625" style="177" customWidth="1"/>
    <col min="8" max="8" width="15.44140625" style="184" customWidth="1"/>
    <col min="9" max="9" width="15.109375" style="180" bestFit="1" customWidth="1"/>
    <col min="10" max="10" width="12.44140625" style="177" bestFit="1" customWidth="1"/>
    <col min="11" max="11" width="0" style="3" hidden="1" customWidth="1"/>
    <col min="12" max="12" width="15.109375" style="188" bestFit="1" customWidth="1"/>
    <col min="13" max="14" width="12.44140625" style="177" bestFit="1" customWidth="1"/>
    <col min="15" max="122" width="8.88671875" style="14"/>
  </cols>
  <sheetData>
    <row r="2" spans="1:122" s="35" customFormat="1" x14ac:dyDescent="0.25">
      <c r="B2" s="138"/>
      <c r="C2" s="139"/>
      <c r="D2" s="152"/>
      <c r="F2" s="30"/>
      <c r="G2" s="177"/>
      <c r="H2" s="184"/>
      <c r="I2" s="180"/>
      <c r="J2" s="195" t="s">
        <v>184</v>
      </c>
      <c r="K2" s="137"/>
      <c r="L2" s="188"/>
      <c r="M2" s="195" t="s">
        <v>179</v>
      </c>
      <c r="N2" s="195" t="s">
        <v>181</v>
      </c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</row>
    <row r="3" spans="1:122" x14ac:dyDescent="0.25">
      <c r="A3" s="29" t="s">
        <v>19</v>
      </c>
      <c r="C3" s="140" t="s">
        <v>20</v>
      </c>
      <c r="D3" s="152" t="s">
        <v>127</v>
      </c>
      <c r="E3" s="29" t="s">
        <v>21</v>
      </c>
      <c r="F3" s="30" t="s">
        <v>22</v>
      </c>
      <c r="G3" s="175" t="s">
        <v>23</v>
      </c>
      <c r="H3" s="184" t="s">
        <v>24</v>
      </c>
      <c r="I3" s="190" t="s">
        <v>25</v>
      </c>
      <c r="J3" s="177" t="s">
        <v>26</v>
      </c>
      <c r="K3" s="28" t="s">
        <v>27</v>
      </c>
      <c r="L3" s="188" t="s">
        <v>81</v>
      </c>
      <c r="M3" s="177" t="s">
        <v>26</v>
      </c>
      <c r="N3" s="177" t="s">
        <v>26</v>
      </c>
    </row>
    <row r="4" spans="1:122" s="16" customFormat="1" x14ac:dyDescent="0.25">
      <c r="A4" s="31"/>
      <c r="B4" s="132"/>
      <c r="C4" s="141" t="s">
        <v>28</v>
      </c>
      <c r="D4" s="153" t="s">
        <v>128</v>
      </c>
      <c r="E4" s="32" t="s">
        <v>29</v>
      </c>
      <c r="F4" s="33" t="s">
        <v>30</v>
      </c>
      <c r="G4" s="176" t="s">
        <v>31</v>
      </c>
      <c r="H4" s="186"/>
      <c r="I4" s="194"/>
      <c r="J4" s="182" t="s">
        <v>32</v>
      </c>
      <c r="K4" s="34" t="s">
        <v>33</v>
      </c>
      <c r="L4" s="189" t="s">
        <v>32</v>
      </c>
      <c r="M4" s="182" t="s">
        <v>32</v>
      </c>
      <c r="N4" s="182" t="s">
        <v>32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</row>
    <row r="5" spans="1:122" ht="12" customHeight="1" x14ac:dyDescent="0.25">
      <c r="A5" s="35" t="s">
        <v>34</v>
      </c>
      <c r="C5" s="142" t="s">
        <v>139</v>
      </c>
      <c r="D5" s="226">
        <v>2.4990000000000001</v>
      </c>
      <c r="F5" s="71">
        <v>43646</v>
      </c>
      <c r="G5" s="175">
        <v>7208893.5899999999</v>
      </c>
      <c r="H5" s="175">
        <v>7208893.5899999999</v>
      </c>
      <c r="I5" s="175">
        <v>7208893.5899999999</v>
      </c>
      <c r="J5" s="183">
        <v>105699.27</v>
      </c>
      <c r="L5" s="188">
        <f>SUM(J5+M5+N5)</f>
        <v>226312.63</v>
      </c>
      <c r="M5" s="177">
        <v>25534.51</v>
      </c>
      <c r="N5" s="177">
        <v>95078.85</v>
      </c>
    </row>
    <row r="6" spans="1:122" ht="12" customHeight="1" x14ac:dyDescent="0.25">
      <c r="A6" s="35"/>
      <c r="C6" s="142" t="s">
        <v>119</v>
      </c>
      <c r="D6" s="226">
        <v>2.4163999999999999</v>
      </c>
      <c r="F6" s="71">
        <v>43646</v>
      </c>
      <c r="G6" s="175">
        <v>800</v>
      </c>
      <c r="H6" s="175">
        <v>800</v>
      </c>
      <c r="I6" s="175">
        <v>800</v>
      </c>
      <c r="J6" s="177">
        <v>343.75</v>
      </c>
      <c r="L6" s="188">
        <f t="shared" ref="L6:L30" si="0">SUM(J6+M6+N6)</f>
        <v>5285.6100000000006</v>
      </c>
      <c r="M6" s="177">
        <v>2227.0100000000002</v>
      </c>
      <c r="N6" s="177">
        <v>2714.85</v>
      </c>
    </row>
    <row r="7" spans="1:122" ht="12" customHeight="1" x14ac:dyDescent="0.25">
      <c r="A7" s="35"/>
      <c r="C7" s="142" t="s">
        <v>120</v>
      </c>
      <c r="D7" s="226">
        <v>2.5907</v>
      </c>
      <c r="F7" s="71">
        <v>43646</v>
      </c>
      <c r="G7" s="175">
        <v>20500000</v>
      </c>
      <c r="H7" s="175">
        <v>20500000</v>
      </c>
      <c r="I7" s="175">
        <v>20500000</v>
      </c>
      <c r="J7" s="177">
        <v>130382.9</v>
      </c>
      <c r="L7" s="188">
        <f t="shared" si="0"/>
        <v>341729.3</v>
      </c>
      <c r="M7" s="177">
        <v>80088.070000000007</v>
      </c>
      <c r="N7" s="177">
        <v>131258.32999999999</v>
      </c>
    </row>
    <row r="8" spans="1:122" ht="12" customHeight="1" x14ac:dyDescent="0.25">
      <c r="A8" s="35"/>
      <c r="C8" s="142" t="s">
        <v>132</v>
      </c>
      <c r="D8" s="157">
        <v>2.42</v>
      </c>
      <c r="F8" s="71">
        <v>43741</v>
      </c>
      <c r="G8" s="175">
        <v>2000000</v>
      </c>
      <c r="H8" s="175">
        <v>2000000</v>
      </c>
      <c r="I8" s="175">
        <v>2000000</v>
      </c>
      <c r="J8" s="184">
        <v>3712.8</v>
      </c>
      <c r="L8" s="188">
        <f t="shared" si="0"/>
        <v>3712.8</v>
      </c>
      <c r="M8" s="184">
        <v>0</v>
      </c>
      <c r="N8" s="184">
        <v>0</v>
      </c>
    </row>
    <row r="9" spans="1:122" s="72" customFormat="1" x14ac:dyDescent="0.25">
      <c r="C9" s="143" t="s">
        <v>123</v>
      </c>
      <c r="D9" s="158">
        <v>1.75</v>
      </c>
      <c r="E9" s="114" t="s">
        <v>154</v>
      </c>
      <c r="F9" s="37">
        <v>43784</v>
      </c>
      <c r="G9" s="175">
        <v>248000</v>
      </c>
      <c r="H9" s="180">
        <v>248000</v>
      </c>
      <c r="I9" s="180">
        <v>247607.92</v>
      </c>
      <c r="J9" s="177">
        <v>1091.0899999999999</v>
      </c>
      <c r="K9" s="3"/>
      <c r="L9" s="188">
        <f t="shared" si="0"/>
        <v>3273.27</v>
      </c>
      <c r="M9" s="177">
        <v>1103.08</v>
      </c>
      <c r="N9" s="177">
        <v>1079.0999999999999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</row>
    <row r="10" spans="1:122" ht="12" customHeight="1" x14ac:dyDescent="0.25">
      <c r="A10" s="122" t="s">
        <v>108</v>
      </c>
      <c r="B10" s="167">
        <v>135.44</v>
      </c>
      <c r="C10" s="144" t="s">
        <v>121</v>
      </c>
      <c r="D10" s="158">
        <v>1.75</v>
      </c>
      <c r="E10" s="174" t="s">
        <v>155</v>
      </c>
      <c r="F10" s="130">
        <v>43784</v>
      </c>
      <c r="G10" s="177">
        <v>248000</v>
      </c>
      <c r="H10" s="184">
        <v>248000</v>
      </c>
      <c r="I10" s="180">
        <v>247607.92</v>
      </c>
      <c r="J10" s="177">
        <v>1091.0899999999999</v>
      </c>
      <c r="L10" s="188">
        <f t="shared" si="0"/>
        <v>3273.27</v>
      </c>
      <c r="M10" s="177">
        <v>1103.08</v>
      </c>
      <c r="N10" s="177">
        <v>1079.0999999999999</v>
      </c>
    </row>
    <row r="11" spans="1:122" ht="12" customHeight="1" x14ac:dyDescent="0.25">
      <c r="A11" s="122" t="s">
        <v>109</v>
      </c>
      <c r="B11" s="133">
        <v>11422.33</v>
      </c>
      <c r="C11" s="145" t="s">
        <v>122</v>
      </c>
      <c r="D11" s="158">
        <v>1.75</v>
      </c>
      <c r="E11" s="114" t="s">
        <v>153</v>
      </c>
      <c r="F11" s="71">
        <v>43781</v>
      </c>
      <c r="G11" s="175">
        <v>248000</v>
      </c>
      <c r="H11" s="180">
        <v>248000</v>
      </c>
      <c r="I11" s="180">
        <v>247615.47</v>
      </c>
      <c r="J11" s="177">
        <v>1068.3399999999999</v>
      </c>
      <c r="L11" s="188">
        <f t="shared" si="0"/>
        <v>3205.02</v>
      </c>
      <c r="M11" s="177">
        <v>1080.08</v>
      </c>
      <c r="N11" s="177">
        <v>1056.5999999999999</v>
      </c>
    </row>
    <row r="12" spans="1:122" ht="12" customHeight="1" x14ac:dyDescent="0.25">
      <c r="A12" s="122" t="s">
        <v>117</v>
      </c>
      <c r="B12" s="133">
        <v>5114.6899999999996</v>
      </c>
      <c r="C12" s="145" t="s">
        <v>147</v>
      </c>
      <c r="D12" s="157">
        <v>1.4</v>
      </c>
      <c r="E12" s="114">
        <v>882722385</v>
      </c>
      <c r="F12" s="71">
        <v>43678</v>
      </c>
      <c r="G12" s="177">
        <v>1009730</v>
      </c>
      <c r="H12" s="177">
        <v>1010524.17</v>
      </c>
      <c r="I12" s="184">
        <v>999500</v>
      </c>
      <c r="J12" s="184">
        <v>4750.2</v>
      </c>
      <c r="L12" s="188">
        <f t="shared" si="0"/>
        <v>14250.599999999999</v>
      </c>
      <c r="M12" s="184">
        <v>4802.3999999999996</v>
      </c>
      <c r="N12" s="184">
        <v>4698</v>
      </c>
    </row>
    <row r="13" spans="1:122" ht="12" customHeight="1" x14ac:dyDescent="0.25">
      <c r="A13" s="122" t="s">
        <v>110</v>
      </c>
      <c r="B13" s="133">
        <v>771.07</v>
      </c>
      <c r="C13" s="145" t="s">
        <v>148</v>
      </c>
      <c r="D13" s="157">
        <v>1.75</v>
      </c>
      <c r="E13" s="114" t="s">
        <v>149</v>
      </c>
      <c r="F13" s="71">
        <v>43707</v>
      </c>
      <c r="G13" s="177">
        <v>247000</v>
      </c>
      <c r="H13" s="177">
        <v>247000</v>
      </c>
      <c r="I13" s="184">
        <v>247000</v>
      </c>
      <c r="J13" s="184">
        <v>1077.44</v>
      </c>
      <c r="L13" s="188">
        <f t="shared" si="0"/>
        <v>3232.32</v>
      </c>
      <c r="M13" s="184">
        <v>1089.28</v>
      </c>
      <c r="N13" s="184">
        <v>1065.5999999999999</v>
      </c>
    </row>
    <row r="14" spans="1:122" ht="12" customHeight="1" x14ac:dyDescent="0.25">
      <c r="A14" s="122" t="s">
        <v>111</v>
      </c>
      <c r="B14" s="133">
        <v>7091.18</v>
      </c>
      <c r="C14" s="145" t="s">
        <v>168</v>
      </c>
      <c r="D14" s="157">
        <v>2.2999999999999998</v>
      </c>
      <c r="E14" s="114" t="s">
        <v>169</v>
      </c>
      <c r="F14" s="71">
        <v>43738</v>
      </c>
      <c r="G14" s="177">
        <v>248000</v>
      </c>
      <c r="H14" s="177">
        <v>248000</v>
      </c>
      <c r="I14" s="184">
        <v>248055.24</v>
      </c>
      <c r="J14" s="184">
        <v>1432.34</v>
      </c>
      <c r="L14" s="188">
        <f t="shared" si="0"/>
        <v>4297.0200000000004</v>
      </c>
      <c r="M14" s="184">
        <v>1448.08</v>
      </c>
      <c r="N14" s="184">
        <v>1416.6</v>
      </c>
    </row>
    <row r="15" spans="1:122" ht="12" customHeight="1" x14ac:dyDescent="0.25">
      <c r="A15" s="122" t="s">
        <v>112</v>
      </c>
      <c r="B15" s="133">
        <v>1237.67</v>
      </c>
      <c r="C15" s="145" t="s">
        <v>170</v>
      </c>
      <c r="D15" s="157">
        <v>2.25</v>
      </c>
      <c r="E15" s="114" t="s">
        <v>171</v>
      </c>
      <c r="F15" s="71">
        <v>43738</v>
      </c>
      <c r="G15" s="177">
        <v>248000</v>
      </c>
      <c r="H15" s="177">
        <v>248000</v>
      </c>
      <c r="I15" s="184">
        <v>248026.88</v>
      </c>
      <c r="J15" s="184">
        <v>1405.04</v>
      </c>
      <c r="L15" s="188">
        <f t="shared" si="0"/>
        <v>4215.12</v>
      </c>
      <c r="M15" s="184">
        <v>1420.48</v>
      </c>
      <c r="N15" s="184">
        <v>1389.6</v>
      </c>
    </row>
    <row r="16" spans="1:122" ht="12" customHeight="1" x14ac:dyDescent="0.25">
      <c r="A16" s="122" t="s">
        <v>113</v>
      </c>
      <c r="B16" s="133">
        <v>9.6</v>
      </c>
      <c r="C16" s="145" t="s">
        <v>172</v>
      </c>
      <c r="D16" s="157">
        <v>2.375</v>
      </c>
      <c r="E16" s="114" t="s">
        <v>173</v>
      </c>
      <c r="F16" s="71">
        <v>43917</v>
      </c>
      <c r="G16" s="177">
        <v>1000000</v>
      </c>
      <c r="H16" s="177">
        <v>1000000</v>
      </c>
      <c r="I16" s="184">
        <v>1001900</v>
      </c>
      <c r="J16" s="184">
        <v>5937.3</v>
      </c>
      <c r="L16" s="188">
        <f t="shared" si="0"/>
        <v>17811.900000000001</v>
      </c>
      <c r="M16" s="184">
        <v>5937.3</v>
      </c>
      <c r="N16" s="184">
        <v>5937.3</v>
      </c>
    </row>
    <row r="17" spans="1:122" x14ac:dyDescent="0.25">
      <c r="A17" s="160" t="s">
        <v>116</v>
      </c>
      <c r="B17" s="168">
        <v>2783.82</v>
      </c>
      <c r="C17" s="145" t="s">
        <v>174</v>
      </c>
      <c r="D17" s="157">
        <v>2.4500000000000002</v>
      </c>
      <c r="E17" s="114" t="s">
        <v>175</v>
      </c>
      <c r="F17" s="71">
        <v>43920</v>
      </c>
      <c r="G17" s="177">
        <v>246000</v>
      </c>
      <c r="H17" s="177">
        <v>246000</v>
      </c>
      <c r="I17" s="184">
        <v>246000</v>
      </c>
      <c r="J17" s="184">
        <v>1512</v>
      </c>
      <c r="L17" s="188">
        <f t="shared" si="0"/>
        <v>4536</v>
      </c>
      <c r="M17" s="184">
        <v>1512</v>
      </c>
      <c r="N17" s="184">
        <v>1512</v>
      </c>
    </row>
    <row r="18" spans="1:122" s="72" customFormat="1" x14ac:dyDescent="0.25">
      <c r="A18" s="123" t="s">
        <v>114</v>
      </c>
      <c r="B18" s="135">
        <f>SUM(B10:B17)</f>
        <v>28565.799999999996</v>
      </c>
      <c r="C18" s="145" t="s">
        <v>186</v>
      </c>
      <c r="D18" s="157">
        <v>2.35</v>
      </c>
      <c r="E18" s="114" t="s">
        <v>187</v>
      </c>
      <c r="F18" s="71">
        <v>44364</v>
      </c>
      <c r="G18" s="177">
        <v>2000000</v>
      </c>
      <c r="H18" s="177">
        <v>2000000</v>
      </c>
      <c r="I18" s="177">
        <v>2000800</v>
      </c>
      <c r="J18" s="177">
        <v>1827.84</v>
      </c>
      <c r="K18" s="3"/>
      <c r="L18" s="188">
        <f t="shared" si="0"/>
        <v>1827.84</v>
      </c>
      <c r="M18" s="184">
        <v>0</v>
      </c>
      <c r="N18" s="184">
        <v>0</v>
      </c>
      <c r="O18" s="14"/>
      <c r="P18" s="1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</row>
    <row r="19" spans="1:122" ht="13.8" thickBot="1" x14ac:dyDescent="0.3">
      <c r="A19" s="123" t="s">
        <v>140</v>
      </c>
      <c r="B19" s="136">
        <v>77133.47</v>
      </c>
      <c r="C19" s="145" t="s">
        <v>188</v>
      </c>
      <c r="D19" s="157">
        <v>2.2999999999999998</v>
      </c>
      <c r="E19" s="114" t="s">
        <v>189</v>
      </c>
      <c r="F19" s="71">
        <v>44368</v>
      </c>
      <c r="G19" s="177">
        <v>248000</v>
      </c>
      <c r="H19" s="177">
        <v>248000</v>
      </c>
      <c r="I19" s="177">
        <v>248000</v>
      </c>
      <c r="J19" s="184">
        <v>138.69999999999999</v>
      </c>
      <c r="L19" s="188">
        <f t="shared" si="0"/>
        <v>138.69999999999999</v>
      </c>
      <c r="M19" s="184">
        <v>0</v>
      </c>
      <c r="N19" s="184">
        <v>0</v>
      </c>
    </row>
    <row r="20" spans="1:122" ht="12" customHeight="1" thickTop="1" x14ac:dyDescent="0.25">
      <c r="A20" s="123" t="s">
        <v>115</v>
      </c>
      <c r="B20" s="133">
        <f>SUM(B18:B19)</f>
        <v>105699.26999999999</v>
      </c>
      <c r="C20" s="142" t="s">
        <v>132</v>
      </c>
      <c r="D20" s="157">
        <v>2.25</v>
      </c>
      <c r="F20" s="71">
        <v>43467</v>
      </c>
      <c r="G20" s="175">
        <v>0</v>
      </c>
      <c r="H20" s="175">
        <v>0</v>
      </c>
      <c r="I20" s="175">
        <v>0</v>
      </c>
      <c r="J20" s="184">
        <v>0</v>
      </c>
      <c r="L20" s="188">
        <f t="shared" si="0"/>
        <v>11465.970000000001</v>
      </c>
      <c r="M20" s="184">
        <v>11342.68</v>
      </c>
      <c r="N20" s="184">
        <v>123.29</v>
      </c>
      <c r="O20" s="24"/>
      <c r="P20" s="24"/>
    </row>
    <row r="21" spans="1:122" ht="12" customHeight="1" x14ac:dyDescent="0.25">
      <c r="A21" s="229"/>
      <c r="B21" s="230"/>
      <c r="C21" s="143" t="s">
        <v>166</v>
      </c>
      <c r="D21" s="158">
        <v>2.1</v>
      </c>
      <c r="E21" s="39" t="s">
        <v>167</v>
      </c>
      <c r="F21" s="71">
        <v>43553</v>
      </c>
      <c r="G21" s="175">
        <v>0</v>
      </c>
      <c r="H21" s="175">
        <v>0</v>
      </c>
      <c r="I21" s="175">
        <v>0</v>
      </c>
      <c r="J21" s="177">
        <v>0</v>
      </c>
      <c r="L21" s="188">
        <f t="shared" si="0"/>
        <v>5382.34</v>
      </c>
      <c r="M21" s="177">
        <v>1312.84</v>
      </c>
      <c r="N21" s="177">
        <v>4069.5</v>
      </c>
    </row>
    <row r="22" spans="1:122" ht="12" customHeight="1" x14ac:dyDescent="0.25">
      <c r="A22" s="229"/>
      <c r="B22" s="230"/>
      <c r="C22" s="145" t="s">
        <v>162</v>
      </c>
      <c r="D22" s="157">
        <v>1.8</v>
      </c>
      <c r="E22" s="173" t="s">
        <v>163</v>
      </c>
      <c r="F22" s="71">
        <v>43475</v>
      </c>
      <c r="G22" s="177">
        <v>0</v>
      </c>
      <c r="H22" s="175">
        <v>0</v>
      </c>
      <c r="I22" s="175">
        <v>0</v>
      </c>
      <c r="J22" s="184">
        <v>0</v>
      </c>
      <c r="L22" s="188">
        <f t="shared" si="0"/>
        <v>4650.8100000000004</v>
      </c>
      <c r="M22" s="184">
        <v>4227.3</v>
      </c>
      <c r="N22" s="184">
        <v>423.51</v>
      </c>
      <c r="O22" s="24"/>
      <c r="P22" s="24"/>
    </row>
    <row r="23" spans="1:122" ht="12" customHeight="1" x14ac:dyDescent="0.25">
      <c r="A23" s="229"/>
      <c r="B23" s="230"/>
      <c r="C23" s="143" t="s">
        <v>164</v>
      </c>
      <c r="D23" s="154">
        <v>1.875</v>
      </c>
      <c r="E23" s="39" t="s">
        <v>165</v>
      </c>
      <c r="F23" s="37">
        <v>43508</v>
      </c>
      <c r="G23" s="177">
        <v>0</v>
      </c>
      <c r="H23" s="175">
        <v>0</v>
      </c>
      <c r="I23" s="175">
        <v>0</v>
      </c>
      <c r="J23" s="177">
        <v>0</v>
      </c>
      <c r="L23" s="188">
        <f t="shared" si="0"/>
        <v>6883.58</v>
      </c>
      <c r="M23" s="177">
        <v>4726.04</v>
      </c>
      <c r="N23" s="177">
        <v>2157.54</v>
      </c>
      <c r="O23" s="24"/>
      <c r="P23" s="24"/>
    </row>
    <row r="24" spans="1:122" ht="12" customHeight="1" x14ac:dyDescent="0.25">
      <c r="A24" s="229"/>
      <c r="B24" s="230"/>
      <c r="C24" s="143" t="s">
        <v>134</v>
      </c>
      <c r="D24" s="158">
        <v>1.4</v>
      </c>
      <c r="E24" s="39" t="s">
        <v>135</v>
      </c>
      <c r="F24" s="71">
        <v>43507</v>
      </c>
      <c r="G24" s="175">
        <v>0</v>
      </c>
      <c r="H24" s="175">
        <v>0</v>
      </c>
      <c r="I24" s="175">
        <v>0</v>
      </c>
      <c r="J24" s="177">
        <v>0</v>
      </c>
      <c r="L24" s="188">
        <f t="shared" si="0"/>
        <v>1263.25</v>
      </c>
      <c r="M24" s="177">
        <v>873.9</v>
      </c>
      <c r="N24" s="177">
        <v>389.35</v>
      </c>
    </row>
    <row r="25" spans="1:122" ht="12" customHeight="1" x14ac:dyDescent="0.25">
      <c r="A25" s="229"/>
      <c r="B25" s="230"/>
      <c r="C25" s="145" t="s">
        <v>177</v>
      </c>
      <c r="D25" s="157">
        <v>1.55</v>
      </c>
      <c r="E25" s="114" t="s">
        <v>144</v>
      </c>
      <c r="F25" s="71">
        <v>43507</v>
      </c>
      <c r="G25" s="177">
        <v>0</v>
      </c>
      <c r="H25" s="177">
        <v>0</v>
      </c>
      <c r="I25" s="184">
        <v>0</v>
      </c>
      <c r="J25" s="184">
        <v>0</v>
      </c>
      <c r="L25" s="188">
        <f t="shared" si="0"/>
        <v>1400.49</v>
      </c>
      <c r="M25" s="184">
        <v>968.76</v>
      </c>
      <c r="N25" s="184">
        <v>431.73</v>
      </c>
    </row>
    <row r="26" spans="1:122" ht="12" customHeight="1" x14ac:dyDescent="0.25">
      <c r="A26" s="229"/>
      <c r="B26" s="230"/>
      <c r="C26" s="145" t="s">
        <v>142</v>
      </c>
      <c r="D26" s="157">
        <v>1.327</v>
      </c>
      <c r="E26" s="173" t="s">
        <v>143</v>
      </c>
      <c r="F26" s="71">
        <v>43454</v>
      </c>
      <c r="G26" s="177">
        <v>0</v>
      </c>
      <c r="H26" s="177">
        <v>0</v>
      </c>
      <c r="I26" s="184">
        <v>0</v>
      </c>
      <c r="J26" s="184">
        <v>0</v>
      </c>
      <c r="L26" s="188">
        <f t="shared" si="0"/>
        <v>1621.62</v>
      </c>
      <c r="M26" s="184">
        <v>1621.62</v>
      </c>
      <c r="N26" s="184">
        <v>0</v>
      </c>
    </row>
    <row r="27" spans="1:122" ht="12" customHeight="1" x14ac:dyDescent="0.25">
      <c r="A27" s="229"/>
      <c r="B27" s="230"/>
      <c r="C27" s="142" t="s">
        <v>132</v>
      </c>
      <c r="D27" s="157">
        <v>2.72</v>
      </c>
      <c r="F27" s="71">
        <v>43556</v>
      </c>
      <c r="G27" s="175">
        <v>0</v>
      </c>
      <c r="H27" s="175">
        <v>0</v>
      </c>
      <c r="I27" s="175">
        <v>0</v>
      </c>
      <c r="J27" s="177">
        <v>1458.81</v>
      </c>
      <c r="L27" s="188">
        <f t="shared" ref="L27:L28" si="1">SUM(J27+M27+N27)</f>
        <v>13264.66</v>
      </c>
      <c r="M27" s="184">
        <v>0</v>
      </c>
      <c r="N27" s="184">
        <v>11805.85</v>
      </c>
    </row>
    <row r="28" spans="1:122" ht="12" customHeight="1" x14ac:dyDescent="0.25">
      <c r="A28" s="229"/>
      <c r="B28" s="230"/>
      <c r="C28" s="142" t="s">
        <v>132</v>
      </c>
      <c r="D28" s="157">
        <v>2.4500000000000002</v>
      </c>
      <c r="F28" s="71">
        <v>43619</v>
      </c>
      <c r="G28" s="175">
        <v>0</v>
      </c>
      <c r="H28" s="175">
        <v>0</v>
      </c>
      <c r="I28" s="175">
        <v>0</v>
      </c>
      <c r="J28" s="177">
        <v>8457.75</v>
      </c>
      <c r="L28" s="188">
        <f t="shared" si="1"/>
        <v>8457.75</v>
      </c>
      <c r="M28" s="184">
        <v>0</v>
      </c>
      <c r="N28" s="184">
        <v>0</v>
      </c>
    </row>
    <row r="29" spans="1:122" ht="12" customHeight="1" x14ac:dyDescent="0.25">
      <c r="A29" s="229"/>
      <c r="B29" s="230"/>
      <c r="C29" s="145" t="s">
        <v>145</v>
      </c>
      <c r="D29" s="157">
        <v>1.4450000000000001</v>
      </c>
      <c r="E29" s="114" t="s">
        <v>146</v>
      </c>
      <c r="F29" s="71">
        <v>43600</v>
      </c>
      <c r="G29" s="177">
        <v>0</v>
      </c>
      <c r="H29" s="177">
        <v>0</v>
      </c>
      <c r="I29" s="177">
        <v>0</v>
      </c>
      <c r="J29" s="177">
        <v>1744.33</v>
      </c>
      <c r="L29" s="188">
        <f t="shared" ref="L29" si="2">SUM(J29+M29+N29)</f>
        <v>8958.81</v>
      </c>
      <c r="M29" s="184">
        <v>3646.88</v>
      </c>
      <c r="N29" s="184">
        <v>3567.6</v>
      </c>
    </row>
    <row r="30" spans="1:122" ht="12" customHeight="1" thickBot="1" x14ac:dyDescent="0.3">
      <c r="A30" s="229"/>
      <c r="B30" s="230"/>
      <c r="C30" s="146"/>
      <c r="D30" s="155"/>
      <c r="E30" s="73" t="s">
        <v>84</v>
      </c>
      <c r="F30" s="74"/>
      <c r="G30" s="178">
        <f>SUM(G5:G29)</f>
        <v>35700423.590000004</v>
      </c>
      <c r="H30" s="187">
        <f>SUM(H5:H29)</f>
        <v>35701217.760000005</v>
      </c>
      <c r="I30" s="187">
        <f>SUM(I5:I29)</f>
        <v>35691807.019999996</v>
      </c>
      <c r="J30" s="185">
        <f>SUM(J5:J29)</f>
        <v>273130.99</v>
      </c>
      <c r="K30" s="166"/>
      <c r="L30" s="231">
        <f t="shared" si="0"/>
        <v>700450.68</v>
      </c>
      <c r="M30" s="185">
        <f>SUM(M5:M29)</f>
        <v>156065.38999999998</v>
      </c>
      <c r="N30" s="185">
        <f>SUM(N5:N29)</f>
        <v>271254.30000000005</v>
      </c>
    </row>
    <row r="31" spans="1:122" ht="12" customHeight="1" x14ac:dyDescent="0.25">
      <c r="A31" s="170"/>
      <c r="B31" s="169"/>
      <c r="C31" s="146"/>
      <c r="D31" s="225"/>
      <c r="E31" s="73"/>
      <c r="F31" s="74"/>
      <c r="G31" s="175"/>
      <c r="H31" s="180"/>
      <c r="K31" s="127"/>
      <c r="L31" s="190"/>
    </row>
    <row r="32" spans="1:122" ht="12" customHeight="1" x14ac:dyDescent="0.25">
      <c r="A32" s="35" t="s">
        <v>7</v>
      </c>
      <c r="B32" s="169"/>
      <c r="C32" s="142" t="s">
        <v>137</v>
      </c>
      <c r="D32" s="226">
        <v>2.4990000000000001</v>
      </c>
      <c r="F32" s="71">
        <v>43646</v>
      </c>
      <c r="G32" s="177">
        <v>1301712.74</v>
      </c>
      <c r="H32" s="177">
        <v>1301712.74</v>
      </c>
      <c r="I32" s="177">
        <v>1301712.74</v>
      </c>
      <c r="J32" s="177">
        <v>8342.3700000000008</v>
      </c>
      <c r="L32" s="190">
        <f>SUM(J32+M32+N5)</f>
        <v>109237.17000000001</v>
      </c>
      <c r="M32" s="177">
        <v>5815.95</v>
      </c>
      <c r="N32" s="177">
        <v>7214.13</v>
      </c>
    </row>
    <row r="33" spans="1:14" x14ac:dyDescent="0.25">
      <c r="A33" s="35"/>
      <c r="B33" s="169"/>
      <c r="C33" s="142"/>
      <c r="D33" s="226"/>
      <c r="E33"/>
      <c r="F33" s="71"/>
      <c r="G33" s="179"/>
      <c r="H33" s="179"/>
      <c r="I33" s="179"/>
      <c r="L33" s="190"/>
    </row>
    <row r="34" spans="1:14" x14ac:dyDescent="0.25">
      <c r="A34" s="35" t="s">
        <v>87</v>
      </c>
      <c r="B34" s="169"/>
      <c r="C34" s="142" t="s">
        <v>137</v>
      </c>
      <c r="D34" s="226">
        <v>2.4990000000000001</v>
      </c>
      <c r="F34" s="71">
        <v>43646</v>
      </c>
      <c r="G34" s="179">
        <v>2956.82</v>
      </c>
      <c r="H34" s="179">
        <v>2956.82</v>
      </c>
      <c r="I34" s="179">
        <v>2956.82</v>
      </c>
      <c r="J34" s="179">
        <v>18.600000000000001</v>
      </c>
      <c r="L34" s="190">
        <f>SUM(J34+M34+N34)</f>
        <v>43.31</v>
      </c>
      <c r="M34" s="179">
        <v>11.03</v>
      </c>
      <c r="N34" s="179">
        <v>13.68</v>
      </c>
    </row>
    <row r="35" spans="1:14" x14ac:dyDescent="0.25">
      <c r="A35" s="35"/>
      <c r="B35" s="169"/>
      <c r="C35" s="142"/>
      <c r="D35" s="226"/>
      <c r="F35" s="71"/>
      <c r="G35" s="179"/>
      <c r="H35" s="179"/>
      <c r="I35" s="179"/>
      <c r="J35" s="179"/>
      <c r="L35" s="190"/>
      <c r="M35" s="179"/>
      <c r="N35" s="179"/>
    </row>
    <row r="36" spans="1:14" x14ac:dyDescent="0.25">
      <c r="A36" s="35" t="s">
        <v>182</v>
      </c>
      <c r="B36" s="169"/>
      <c r="C36" s="142" t="s">
        <v>137</v>
      </c>
      <c r="D36" s="226">
        <v>2.4990000000000001</v>
      </c>
      <c r="F36" s="71">
        <v>43646</v>
      </c>
      <c r="G36" s="179">
        <v>1590442.88</v>
      </c>
      <c r="H36" s="179">
        <v>1590442.88</v>
      </c>
      <c r="I36" s="179">
        <v>1590442.88</v>
      </c>
      <c r="J36" s="179">
        <v>5792.89</v>
      </c>
      <c r="L36" s="190">
        <f t="shared" ref="L36" si="3">SUM(J36+M36+N36)</f>
        <v>5792.89</v>
      </c>
      <c r="M36" s="228">
        <v>0</v>
      </c>
      <c r="N36" s="179">
        <v>0</v>
      </c>
    </row>
    <row r="37" spans="1:14" x14ac:dyDescent="0.25">
      <c r="A37" s="35"/>
      <c r="B37" s="169"/>
      <c r="C37" s="142"/>
      <c r="D37" s="226"/>
      <c r="F37" s="71"/>
      <c r="G37" s="179"/>
      <c r="H37" s="179"/>
      <c r="I37" s="179"/>
      <c r="J37" s="179"/>
      <c r="L37" s="190"/>
      <c r="M37" s="179"/>
      <c r="N37" s="179"/>
    </row>
    <row r="38" spans="1:14" x14ac:dyDescent="0.25">
      <c r="A38" s="35" t="s">
        <v>8</v>
      </c>
      <c r="C38" s="142" t="s">
        <v>137</v>
      </c>
      <c r="D38" s="226">
        <v>2.4990000000000001</v>
      </c>
      <c r="F38" s="71">
        <v>43646</v>
      </c>
      <c r="G38" s="175">
        <v>4560.42</v>
      </c>
      <c r="H38" s="175">
        <v>4560.42</v>
      </c>
      <c r="I38" s="175">
        <v>4560.42</v>
      </c>
      <c r="J38" s="175">
        <v>70.69</v>
      </c>
      <c r="L38" s="190">
        <f t="shared" ref="L38" si="4">SUM(J38+M38+N38)</f>
        <v>180.06</v>
      </c>
      <c r="M38" s="175">
        <v>48.82</v>
      </c>
      <c r="N38" s="175">
        <v>60.55</v>
      </c>
    </row>
    <row r="39" spans="1:14" x14ac:dyDescent="0.25">
      <c r="A39" s="35"/>
      <c r="C39" s="142"/>
      <c r="D39" s="226"/>
      <c r="F39" s="71"/>
      <c r="G39" s="175"/>
      <c r="H39" s="175"/>
      <c r="I39" s="175"/>
      <c r="J39" s="175"/>
      <c r="L39" s="190"/>
      <c r="M39" s="175"/>
      <c r="N39" s="175"/>
    </row>
    <row r="40" spans="1:14" x14ac:dyDescent="0.25">
      <c r="A40" s="35"/>
      <c r="C40" s="142"/>
      <c r="D40" s="226"/>
      <c r="F40" s="71"/>
      <c r="G40" s="175"/>
      <c r="H40" s="175"/>
      <c r="I40" s="175"/>
      <c r="J40" s="175"/>
      <c r="L40" s="190"/>
      <c r="M40" s="175"/>
      <c r="N40" s="175"/>
    </row>
    <row r="41" spans="1:14" x14ac:dyDescent="0.25">
      <c r="A41" s="35"/>
      <c r="C41" s="142"/>
      <c r="D41" s="226"/>
      <c r="F41" s="71"/>
      <c r="G41" s="175"/>
      <c r="H41" s="175"/>
      <c r="I41" s="175"/>
      <c r="J41" s="175"/>
      <c r="L41" s="190"/>
      <c r="M41" s="175"/>
      <c r="N41" s="175"/>
    </row>
    <row r="42" spans="1:14" x14ac:dyDescent="0.25">
      <c r="A42" s="35"/>
      <c r="C42" s="142"/>
      <c r="D42" s="226"/>
      <c r="F42" s="71"/>
      <c r="G42" s="175"/>
      <c r="H42" s="175"/>
      <c r="I42" s="175"/>
      <c r="J42" s="175"/>
      <c r="L42" s="190"/>
      <c r="M42" s="175"/>
      <c r="N42" s="175"/>
    </row>
    <row r="43" spans="1:14" x14ac:dyDescent="0.25">
      <c r="A43" s="35"/>
      <c r="C43" s="142"/>
      <c r="D43" s="226"/>
      <c r="F43" s="71"/>
      <c r="G43" s="175"/>
      <c r="H43" s="175"/>
      <c r="I43" s="175"/>
      <c r="J43" s="175"/>
      <c r="L43" s="190"/>
      <c r="M43" s="175"/>
      <c r="N43" s="175"/>
    </row>
    <row r="44" spans="1:14" x14ac:dyDescent="0.25">
      <c r="A44" s="35"/>
      <c r="C44" s="142"/>
      <c r="D44" s="226"/>
      <c r="F44" s="71"/>
      <c r="G44" s="175"/>
      <c r="H44" s="175"/>
      <c r="I44" s="175"/>
      <c r="J44" s="175"/>
      <c r="L44" s="190"/>
      <c r="M44" s="175"/>
      <c r="N44" s="175"/>
    </row>
    <row r="45" spans="1:14" x14ac:dyDescent="0.25">
      <c r="A45" s="35"/>
      <c r="C45" s="142"/>
      <c r="D45" s="226"/>
      <c r="F45" s="71"/>
      <c r="G45" s="175"/>
      <c r="H45" s="175"/>
      <c r="I45" s="175"/>
      <c r="J45" s="175"/>
      <c r="L45" s="190"/>
      <c r="M45" s="175"/>
      <c r="N45" s="175"/>
    </row>
    <row r="46" spans="1:14" x14ac:dyDescent="0.25">
      <c r="A46" s="35"/>
      <c r="C46" s="142"/>
      <c r="D46" s="226"/>
      <c r="F46" s="71"/>
      <c r="G46" s="175"/>
      <c r="H46" s="175"/>
      <c r="I46" s="175"/>
      <c r="J46" s="175"/>
      <c r="L46" s="190"/>
      <c r="M46" s="175"/>
      <c r="N46" s="175"/>
    </row>
    <row r="47" spans="1:14" ht="12" customHeight="1" x14ac:dyDescent="0.25">
      <c r="A47" s="35"/>
      <c r="C47" s="142"/>
      <c r="D47" s="226"/>
      <c r="F47" s="71"/>
      <c r="G47" s="175"/>
      <c r="H47" s="175"/>
      <c r="I47" s="175"/>
      <c r="J47" s="175"/>
      <c r="L47" s="190"/>
      <c r="M47" s="175"/>
      <c r="N47" s="175"/>
    </row>
    <row r="48" spans="1:14" ht="12" customHeight="1" x14ac:dyDescent="0.25">
      <c r="A48" s="35"/>
      <c r="C48" s="139"/>
      <c r="D48" s="152"/>
      <c r="E48" s="35"/>
      <c r="F48" s="30"/>
      <c r="J48" s="195"/>
      <c r="K48" s="137"/>
      <c r="M48" s="195" t="s">
        <v>179</v>
      </c>
      <c r="N48" s="195" t="s">
        <v>181</v>
      </c>
    </row>
    <row r="49" spans="1:122" ht="12" customHeight="1" x14ac:dyDescent="0.25">
      <c r="A49" s="29" t="s">
        <v>19</v>
      </c>
      <c r="C49" s="140" t="s">
        <v>20</v>
      </c>
      <c r="D49" s="152" t="s">
        <v>127</v>
      </c>
      <c r="E49" s="29" t="s">
        <v>21</v>
      </c>
      <c r="F49" s="30" t="s">
        <v>22</v>
      </c>
      <c r="G49" s="175" t="s">
        <v>23</v>
      </c>
      <c r="H49" s="184" t="s">
        <v>24</v>
      </c>
      <c r="I49" s="190" t="s">
        <v>25</v>
      </c>
      <c r="J49" s="177" t="s">
        <v>26</v>
      </c>
      <c r="K49" s="28" t="s">
        <v>27</v>
      </c>
      <c r="L49" s="188" t="s">
        <v>81</v>
      </c>
      <c r="M49" s="177" t="s">
        <v>26</v>
      </c>
      <c r="N49" s="177" t="s">
        <v>26</v>
      </c>
    </row>
    <row r="50" spans="1:122" ht="12" customHeight="1" x14ac:dyDescent="0.25">
      <c r="A50" s="31"/>
      <c r="C50" s="141" t="s">
        <v>28</v>
      </c>
      <c r="D50" s="153" t="s">
        <v>128</v>
      </c>
      <c r="E50" s="32" t="s">
        <v>29</v>
      </c>
      <c r="F50" s="33" t="s">
        <v>30</v>
      </c>
      <c r="G50" s="176" t="s">
        <v>31</v>
      </c>
      <c r="H50" s="186"/>
      <c r="I50" s="194"/>
      <c r="J50" s="182" t="s">
        <v>32</v>
      </c>
      <c r="K50" s="34" t="s">
        <v>33</v>
      </c>
      <c r="L50" s="189" t="s">
        <v>32</v>
      </c>
      <c r="M50" s="182" t="s">
        <v>32</v>
      </c>
      <c r="N50" s="182" t="s">
        <v>32</v>
      </c>
    </row>
    <row r="51" spans="1:122" ht="12" customHeight="1" x14ac:dyDescent="0.25">
      <c r="C51" s="142"/>
      <c r="D51" s="151"/>
      <c r="E51" s="40"/>
      <c r="F51" s="37"/>
      <c r="G51" s="175"/>
      <c r="H51" s="175"/>
      <c r="I51" s="175"/>
      <c r="L51" s="190"/>
    </row>
    <row r="52" spans="1:122" ht="12" customHeight="1" x14ac:dyDescent="0.25">
      <c r="A52" s="35" t="s">
        <v>9</v>
      </c>
      <c r="C52" s="142" t="s">
        <v>137</v>
      </c>
      <c r="D52" s="226">
        <v>2.4990000000000001</v>
      </c>
      <c r="F52" s="71">
        <v>43646</v>
      </c>
      <c r="G52" s="177">
        <v>611628.41</v>
      </c>
      <c r="H52" s="177">
        <v>611628.41</v>
      </c>
      <c r="I52" s="177">
        <v>611628.41</v>
      </c>
      <c r="J52" s="177">
        <v>3871.64</v>
      </c>
      <c r="L52" s="190">
        <f>SUM(J52+M52+N52)</f>
        <v>8136.75</v>
      </c>
      <c r="M52" s="177">
        <v>1892.17</v>
      </c>
      <c r="N52" s="177">
        <v>2372.94</v>
      </c>
    </row>
    <row r="53" spans="1:122" ht="12" customHeight="1" x14ac:dyDescent="0.25">
      <c r="A53" s="35"/>
      <c r="C53" s="142" t="s">
        <v>124</v>
      </c>
      <c r="D53" s="157">
        <v>2.44</v>
      </c>
      <c r="F53" s="71">
        <v>43676</v>
      </c>
      <c r="G53" s="177">
        <v>2000000</v>
      </c>
      <c r="H53" s="177">
        <v>2000000</v>
      </c>
      <c r="I53" s="177">
        <v>2000000</v>
      </c>
      <c r="J53" s="177">
        <v>8155.7</v>
      </c>
      <c r="L53" s="190">
        <f>SUM(J53+M53+N53)</f>
        <v>8155.7</v>
      </c>
      <c r="M53" s="177">
        <v>0</v>
      </c>
      <c r="N53" s="177">
        <v>0</v>
      </c>
    </row>
    <row r="54" spans="1:122" ht="12" customHeight="1" x14ac:dyDescent="0.25">
      <c r="A54" s="35"/>
      <c r="C54" s="142" t="s">
        <v>124</v>
      </c>
      <c r="D54" s="157">
        <v>2.17</v>
      </c>
      <c r="F54" s="71">
        <v>43430</v>
      </c>
      <c r="G54" s="177">
        <v>0</v>
      </c>
      <c r="H54" s="177">
        <v>0</v>
      </c>
      <c r="I54" s="177">
        <v>0</v>
      </c>
      <c r="J54" s="177">
        <v>0</v>
      </c>
      <c r="L54" s="188">
        <f t="shared" ref="L54:L66" si="5">SUM(J54+M54+N54)</f>
        <v>6658.77</v>
      </c>
      <c r="M54" s="177">
        <v>6658.77</v>
      </c>
      <c r="N54" s="177">
        <v>0</v>
      </c>
    </row>
    <row r="55" spans="1:122" ht="12" customHeight="1" x14ac:dyDescent="0.25">
      <c r="A55" s="35"/>
      <c r="C55" s="142" t="s">
        <v>124</v>
      </c>
      <c r="D55" s="157">
        <v>2.37</v>
      </c>
      <c r="F55" s="71">
        <v>43495</v>
      </c>
      <c r="G55" s="177">
        <v>0</v>
      </c>
      <c r="H55" s="177">
        <v>0</v>
      </c>
      <c r="I55" s="177">
        <v>0</v>
      </c>
      <c r="J55" s="177">
        <v>0</v>
      </c>
      <c r="L55" s="188">
        <f t="shared" si="5"/>
        <v>8441.1</v>
      </c>
      <c r="M55" s="177">
        <v>1591.2</v>
      </c>
      <c r="N55" s="177">
        <v>6849.9</v>
      </c>
    </row>
    <row r="56" spans="1:122" ht="12" customHeight="1" x14ac:dyDescent="0.25">
      <c r="A56" s="35"/>
      <c r="C56" s="142" t="s">
        <v>124</v>
      </c>
      <c r="D56" s="157">
        <v>2.5499999999999998</v>
      </c>
      <c r="F56" s="71">
        <v>43586</v>
      </c>
      <c r="G56" s="177">
        <v>0</v>
      </c>
      <c r="H56" s="177">
        <v>0</v>
      </c>
      <c r="I56" s="177">
        <v>0</v>
      </c>
      <c r="J56" s="177">
        <v>4238.2700000000004</v>
      </c>
      <c r="L56" s="188">
        <f t="shared" ref="L56" si="6">SUM(J56+M56+N56)</f>
        <v>12715.07</v>
      </c>
      <c r="M56" s="177">
        <v>0</v>
      </c>
      <c r="N56" s="177">
        <v>8476.7999999999993</v>
      </c>
    </row>
    <row r="57" spans="1:122" ht="12" customHeight="1" x14ac:dyDescent="0.25">
      <c r="A57" s="35"/>
      <c r="C57" s="142"/>
      <c r="D57" s="157"/>
      <c r="F57" s="71"/>
      <c r="H57" s="177"/>
      <c r="I57" s="177"/>
      <c r="L57" s="190"/>
    </row>
    <row r="58" spans="1:122" ht="12" customHeight="1" x14ac:dyDescent="0.25">
      <c r="A58" s="35" t="s">
        <v>10</v>
      </c>
      <c r="C58" s="142" t="s">
        <v>137</v>
      </c>
      <c r="D58" s="226">
        <v>2.4990000000000001</v>
      </c>
      <c r="F58" s="71">
        <v>43646</v>
      </c>
      <c r="G58" s="175">
        <v>480004.67</v>
      </c>
      <c r="H58" s="175">
        <v>480004.67</v>
      </c>
      <c r="I58" s="175">
        <v>480004.67</v>
      </c>
      <c r="J58" s="177">
        <v>2684.19</v>
      </c>
      <c r="L58" s="190">
        <f t="shared" si="5"/>
        <v>7903.4700000000012</v>
      </c>
      <c r="M58" s="177">
        <v>2935.26</v>
      </c>
      <c r="N58" s="177">
        <v>2284.02</v>
      </c>
    </row>
    <row r="59" spans="1:122" ht="12" customHeight="1" x14ac:dyDescent="0.25">
      <c r="A59" s="35"/>
      <c r="B59" s="134"/>
      <c r="C59" s="142" t="s">
        <v>126</v>
      </c>
      <c r="D59" s="157">
        <v>2.44</v>
      </c>
      <c r="F59" s="71">
        <v>43676</v>
      </c>
      <c r="G59" s="175">
        <v>1000000</v>
      </c>
      <c r="H59" s="175">
        <v>1000000</v>
      </c>
      <c r="I59" s="175">
        <v>1000000</v>
      </c>
      <c r="J59" s="177">
        <v>4077.85</v>
      </c>
      <c r="L59" s="190">
        <f t="shared" si="5"/>
        <v>4077.85</v>
      </c>
      <c r="M59" s="177">
        <v>0</v>
      </c>
      <c r="N59" s="177">
        <v>0</v>
      </c>
    </row>
    <row r="60" spans="1:122" ht="12" customHeight="1" x14ac:dyDescent="0.25">
      <c r="A60" s="35"/>
      <c r="B60" s="134"/>
      <c r="C60" s="142" t="s">
        <v>126</v>
      </c>
      <c r="D60" s="157">
        <v>2.17</v>
      </c>
      <c r="F60" s="71">
        <v>43430</v>
      </c>
      <c r="G60" s="175">
        <v>0</v>
      </c>
      <c r="H60" s="175">
        <v>0</v>
      </c>
      <c r="I60" s="175">
        <v>0</v>
      </c>
      <c r="J60" s="177">
        <v>0</v>
      </c>
      <c r="L60" s="190">
        <f t="shared" si="5"/>
        <v>3329.39</v>
      </c>
      <c r="M60" s="177">
        <v>3329.39</v>
      </c>
      <c r="N60" s="177">
        <v>0</v>
      </c>
    </row>
    <row r="61" spans="1:122" ht="12" customHeight="1" x14ac:dyDescent="0.25">
      <c r="A61" s="35"/>
      <c r="B61" s="134"/>
      <c r="C61" s="142" t="s">
        <v>126</v>
      </c>
      <c r="D61" s="157">
        <v>2.37</v>
      </c>
      <c r="F61" s="71">
        <v>43495</v>
      </c>
      <c r="G61" s="175">
        <v>0</v>
      </c>
      <c r="H61" s="175">
        <v>0</v>
      </c>
      <c r="I61" s="175">
        <v>0</v>
      </c>
      <c r="J61" s="177">
        <v>0</v>
      </c>
      <c r="L61" s="190">
        <f t="shared" si="5"/>
        <v>4220.55</v>
      </c>
      <c r="M61" s="177">
        <v>620.65</v>
      </c>
      <c r="N61" s="177">
        <v>3599.9</v>
      </c>
    </row>
    <row r="62" spans="1:122" ht="12" customHeight="1" x14ac:dyDescent="0.25">
      <c r="A62" s="35"/>
      <c r="B62" s="134"/>
      <c r="C62" s="142" t="s">
        <v>126</v>
      </c>
      <c r="D62" s="157">
        <v>2.5499999999999998</v>
      </c>
      <c r="F62" s="71">
        <v>43586</v>
      </c>
      <c r="G62" s="175">
        <v>0</v>
      </c>
      <c r="H62" s="175">
        <v>0</v>
      </c>
      <c r="I62" s="175">
        <v>0</v>
      </c>
      <c r="J62" s="177">
        <v>2119.13</v>
      </c>
      <c r="L62" s="190">
        <f t="shared" ref="L62" si="7">SUM(J62+M62+N62)</f>
        <v>6357.53</v>
      </c>
      <c r="M62" s="177">
        <v>0</v>
      </c>
      <c r="N62" s="177">
        <v>4238.3999999999996</v>
      </c>
    </row>
    <row r="63" spans="1:122" ht="12" customHeight="1" x14ac:dyDescent="0.25">
      <c r="A63" s="35"/>
      <c r="B63" s="134"/>
      <c r="C63" s="142"/>
      <c r="D63" s="157"/>
      <c r="F63" s="71"/>
      <c r="G63" s="175"/>
      <c r="H63" s="175"/>
      <c r="I63" s="175"/>
      <c r="L63" s="190"/>
    </row>
    <row r="64" spans="1:122" s="191" customFormat="1" x14ac:dyDescent="0.25">
      <c r="A64" s="35" t="s">
        <v>11</v>
      </c>
      <c r="B64" s="131"/>
      <c r="C64" s="142" t="s">
        <v>137</v>
      </c>
      <c r="D64" s="226">
        <v>2.4990000000000001</v>
      </c>
      <c r="E64" s="26"/>
      <c r="F64" s="71">
        <v>43646</v>
      </c>
      <c r="G64" s="175">
        <v>1986903.01</v>
      </c>
      <c r="H64" s="175">
        <v>1986903.01</v>
      </c>
      <c r="I64" s="175">
        <v>1986903.01</v>
      </c>
      <c r="J64" s="177">
        <v>13779.79</v>
      </c>
      <c r="K64" s="3"/>
      <c r="L64" s="190">
        <f t="shared" si="5"/>
        <v>32380.050000000003</v>
      </c>
      <c r="M64" s="177">
        <v>7451.93</v>
      </c>
      <c r="N64" s="177">
        <v>11148.33</v>
      </c>
      <c r="O64" s="14"/>
      <c r="P64" s="14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  <c r="DO64" s="142"/>
      <c r="DP64" s="142"/>
      <c r="DQ64" s="142"/>
      <c r="DR64" s="142"/>
    </row>
    <row r="65" spans="1:122" s="35" customFormat="1" x14ac:dyDescent="0.25">
      <c r="B65" s="131"/>
      <c r="C65" s="142"/>
      <c r="D65" s="151"/>
      <c r="E65" s="26"/>
      <c r="F65" s="71"/>
      <c r="G65" s="175"/>
      <c r="H65" s="175"/>
      <c r="I65" s="175"/>
      <c r="J65" s="177"/>
      <c r="K65" s="3"/>
      <c r="L65" s="190"/>
      <c r="M65" s="177"/>
      <c r="N65" s="177"/>
      <c r="O65" s="14"/>
      <c r="P65" s="14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232"/>
      <c r="BB65" s="232"/>
      <c r="BC65" s="232"/>
      <c r="BD65" s="232"/>
      <c r="BE65" s="232"/>
      <c r="BF65" s="232"/>
      <c r="BG65" s="232"/>
      <c r="BH65" s="232"/>
      <c r="BI65" s="232"/>
      <c r="BJ65" s="232"/>
      <c r="BK65" s="232"/>
      <c r="BL65" s="232"/>
      <c r="BM65" s="232"/>
      <c r="BN65" s="232"/>
      <c r="BO65" s="232"/>
      <c r="BP65" s="232"/>
      <c r="BQ65" s="232"/>
      <c r="BR65" s="232"/>
      <c r="BS65" s="232"/>
      <c r="BT65" s="232"/>
      <c r="BU65" s="232"/>
      <c r="BV65" s="232"/>
      <c r="BW65" s="232"/>
      <c r="BX65" s="232"/>
      <c r="BY65" s="232"/>
      <c r="BZ65" s="232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2"/>
      <c r="CL65" s="232"/>
      <c r="CM65" s="232"/>
      <c r="CN65" s="232"/>
      <c r="CO65" s="232"/>
      <c r="CP65" s="232"/>
      <c r="CQ65" s="232"/>
      <c r="CR65" s="232"/>
      <c r="CS65" s="232"/>
      <c r="CT65" s="232"/>
      <c r="CU65" s="232"/>
      <c r="CV65" s="232"/>
      <c r="CW65" s="232"/>
      <c r="CX65" s="232"/>
      <c r="CY65" s="232"/>
      <c r="CZ65" s="232"/>
      <c r="DA65" s="232"/>
      <c r="DB65" s="232"/>
      <c r="DC65" s="232"/>
      <c r="DD65" s="232"/>
      <c r="DE65" s="232"/>
      <c r="DF65" s="232"/>
      <c r="DG65" s="232"/>
      <c r="DH65" s="232"/>
      <c r="DI65" s="232"/>
      <c r="DJ65" s="232"/>
      <c r="DK65" s="232"/>
      <c r="DL65" s="232"/>
      <c r="DM65" s="232"/>
      <c r="DN65" s="232"/>
      <c r="DO65" s="232"/>
      <c r="DP65" s="232"/>
      <c r="DQ65" s="232"/>
      <c r="DR65" s="232"/>
    </row>
    <row r="66" spans="1:122" x14ac:dyDescent="0.25">
      <c r="A66" s="35" t="s">
        <v>12</v>
      </c>
      <c r="C66" s="142" t="s">
        <v>137</v>
      </c>
      <c r="D66" s="226">
        <v>2.4990000000000001</v>
      </c>
      <c r="F66" s="71">
        <v>43646</v>
      </c>
      <c r="G66" s="175">
        <v>68015.289999999994</v>
      </c>
      <c r="H66" s="175">
        <v>68015.289999999994</v>
      </c>
      <c r="I66" s="175">
        <v>68015.289999999994</v>
      </c>
      <c r="J66" s="177">
        <v>432.44</v>
      </c>
      <c r="L66" s="190">
        <f t="shared" si="5"/>
        <v>1019.9000000000001</v>
      </c>
      <c r="M66" s="177">
        <v>265.67</v>
      </c>
      <c r="N66" s="177">
        <v>321.79000000000002</v>
      </c>
    </row>
    <row r="67" spans="1:122" s="16" customFormat="1" x14ac:dyDescent="0.25">
      <c r="A67" s="35"/>
      <c r="B67" s="131"/>
      <c r="C67" s="142"/>
      <c r="D67" s="157"/>
      <c r="E67" s="26"/>
      <c r="F67" s="71"/>
      <c r="G67" s="175"/>
      <c r="H67" s="175"/>
      <c r="I67" s="175"/>
      <c r="J67" s="177"/>
      <c r="K67" s="3"/>
      <c r="L67" s="190"/>
      <c r="M67" s="177"/>
      <c r="N67" s="177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</row>
    <row r="68" spans="1:122" x14ac:dyDescent="0.25">
      <c r="A68" s="35" t="s">
        <v>35</v>
      </c>
      <c r="B68" s="169"/>
      <c r="C68" s="142" t="s">
        <v>137</v>
      </c>
      <c r="D68" s="226">
        <v>2.4990000000000001</v>
      </c>
      <c r="F68" s="71">
        <v>43646</v>
      </c>
      <c r="G68" s="175">
        <v>446646.13</v>
      </c>
      <c r="H68" s="175">
        <v>446646.13</v>
      </c>
      <c r="I68" s="175">
        <v>446646.13</v>
      </c>
      <c r="J68" s="177" t="s">
        <v>104</v>
      </c>
      <c r="K68" s="28"/>
      <c r="L68" s="177" t="s">
        <v>104</v>
      </c>
      <c r="M68" s="177" t="s">
        <v>104</v>
      </c>
      <c r="N68" s="177" t="s">
        <v>104</v>
      </c>
      <c r="O68" s="142"/>
      <c r="P68" s="142"/>
    </row>
    <row r="69" spans="1:122" x14ac:dyDescent="0.25">
      <c r="A69" s="35"/>
      <c r="B69" s="138"/>
      <c r="C69" s="142"/>
      <c r="D69" s="151"/>
      <c r="F69" s="71"/>
      <c r="H69" s="177"/>
      <c r="I69" s="177"/>
      <c r="K69" s="28"/>
      <c r="L69" s="190"/>
      <c r="O69" s="232"/>
      <c r="P69" s="232"/>
    </row>
    <row r="70" spans="1:122" x14ac:dyDescent="0.25">
      <c r="A70" s="35" t="s">
        <v>36</v>
      </c>
      <c r="C70" s="142" t="s">
        <v>137</v>
      </c>
      <c r="D70" s="226">
        <v>2.4990000000000001</v>
      </c>
      <c r="F70" s="71">
        <v>43646</v>
      </c>
      <c r="G70" s="175">
        <v>88096.47</v>
      </c>
      <c r="H70" s="175">
        <v>88096.47</v>
      </c>
      <c r="I70" s="175">
        <v>88096.47</v>
      </c>
      <c r="J70" s="177">
        <v>698.85</v>
      </c>
      <c r="L70" s="190">
        <f>SUM(J70+M70+N70)</f>
        <v>1717.0700000000002</v>
      </c>
      <c r="M70" s="177">
        <v>455.39</v>
      </c>
      <c r="N70" s="177">
        <v>562.83000000000004</v>
      </c>
    </row>
    <row r="71" spans="1:122" s="14" customFormat="1" x14ac:dyDescent="0.25">
      <c r="A71" s="35"/>
      <c r="B71" s="134"/>
      <c r="C71" s="142"/>
      <c r="D71" s="151"/>
      <c r="E71" s="26"/>
      <c r="F71" s="71"/>
      <c r="G71" s="175"/>
      <c r="H71" s="175"/>
      <c r="I71" s="175"/>
      <c r="J71" s="177"/>
      <c r="K71" s="3"/>
      <c r="L71" s="190"/>
      <c r="M71" s="177"/>
      <c r="N71" s="177"/>
    </row>
    <row r="72" spans="1:122" x14ac:dyDescent="0.25">
      <c r="A72" s="35" t="s">
        <v>37</v>
      </c>
      <c r="B72" s="134"/>
      <c r="C72" s="142" t="s">
        <v>137</v>
      </c>
      <c r="D72" s="226">
        <v>2.4990000000000001</v>
      </c>
      <c r="F72" s="71">
        <v>43646</v>
      </c>
      <c r="G72" s="177">
        <v>2209423.7599999998</v>
      </c>
      <c r="H72" s="177">
        <v>2209423.7599999998</v>
      </c>
      <c r="I72" s="177">
        <v>2209423.7599999998</v>
      </c>
      <c r="J72" s="177">
        <v>12177.06</v>
      </c>
      <c r="L72" s="190">
        <f t="shared" ref="L72:L83" si="8">SUM(J72+M72+N72)</f>
        <v>27789.129999999997</v>
      </c>
      <c r="M72" s="177">
        <v>6922.33</v>
      </c>
      <c r="N72" s="177">
        <v>8689.74</v>
      </c>
    </row>
    <row r="73" spans="1:122" x14ac:dyDescent="0.25">
      <c r="C73" s="142"/>
      <c r="D73" s="151"/>
      <c r="F73" s="71"/>
      <c r="H73" s="177"/>
      <c r="I73" s="177"/>
      <c r="L73" s="190"/>
    </row>
    <row r="74" spans="1:122" x14ac:dyDescent="0.25">
      <c r="A74" s="35" t="s">
        <v>16</v>
      </c>
      <c r="C74" s="142" t="s">
        <v>137</v>
      </c>
      <c r="D74" s="226">
        <v>2.4990000000000001</v>
      </c>
      <c r="F74" s="71">
        <v>43646</v>
      </c>
      <c r="G74" s="175">
        <v>1455984.79</v>
      </c>
      <c r="H74" s="175">
        <v>1455984.79</v>
      </c>
      <c r="I74" s="175">
        <v>1455984.79</v>
      </c>
      <c r="J74" s="177">
        <v>7859.42</v>
      </c>
      <c r="L74" s="190">
        <f t="shared" si="8"/>
        <v>18466.02</v>
      </c>
      <c r="M74" s="177">
        <v>2463.2600000000002</v>
      </c>
      <c r="N74" s="177">
        <v>8143.34</v>
      </c>
    </row>
    <row r="75" spans="1:122" x14ac:dyDescent="0.25">
      <c r="A75" s="35"/>
      <c r="C75" s="142"/>
      <c r="D75" s="157"/>
      <c r="F75" s="71"/>
      <c r="G75" s="175"/>
      <c r="H75" s="175"/>
      <c r="I75" s="175"/>
      <c r="L75" s="190"/>
    </row>
    <row r="76" spans="1:122" x14ac:dyDescent="0.25">
      <c r="A76" s="35" t="s">
        <v>131</v>
      </c>
      <c r="C76" s="142" t="s">
        <v>137</v>
      </c>
      <c r="D76" s="226">
        <v>2.4990000000000001</v>
      </c>
      <c r="F76" s="71">
        <v>43646</v>
      </c>
      <c r="G76" s="175">
        <v>552876.59</v>
      </c>
      <c r="H76" s="175">
        <v>552876.59</v>
      </c>
      <c r="I76" s="175">
        <v>552876.59</v>
      </c>
      <c r="J76" s="177">
        <v>2894.94</v>
      </c>
      <c r="L76" s="190">
        <f t="shared" si="8"/>
        <v>6017.6</v>
      </c>
      <c r="M76" s="177">
        <v>1820.2</v>
      </c>
      <c r="N76" s="177">
        <v>1302.46</v>
      </c>
    </row>
    <row r="77" spans="1:122" x14ac:dyDescent="0.25">
      <c r="A77" s="35"/>
      <c r="C77" s="142" t="s">
        <v>125</v>
      </c>
      <c r="D77" s="226">
        <v>2.5907</v>
      </c>
      <c r="F77" s="71">
        <v>43646</v>
      </c>
      <c r="G77" s="175">
        <v>27926864.780000001</v>
      </c>
      <c r="H77" s="175">
        <v>27926864.780000001</v>
      </c>
      <c r="I77" s="175">
        <v>27926864.780000001</v>
      </c>
      <c r="J77" s="177">
        <v>178905.96</v>
      </c>
      <c r="L77" s="190">
        <f t="shared" si="8"/>
        <v>544717.92000000004</v>
      </c>
      <c r="M77" s="177">
        <v>179049.73</v>
      </c>
      <c r="N77" s="177">
        <v>186762.23</v>
      </c>
    </row>
    <row r="78" spans="1:122" x14ac:dyDescent="0.25">
      <c r="A78" s="35"/>
      <c r="C78" s="142" t="s">
        <v>150</v>
      </c>
      <c r="D78" s="157">
        <v>2.44</v>
      </c>
      <c r="F78" s="71">
        <v>43676</v>
      </c>
      <c r="G78" s="175">
        <v>10000000</v>
      </c>
      <c r="H78" s="175">
        <v>10000000</v>
      </c>
      <c r="I78" s="175">
        <v>10000000</v>
      </c>
      <c r="J78" s="177">
        <v>40777.89</v>
      </c>
      <c r="L78" s="190">
        <f t="shared" si="8"/>
        <v>40777.89</v>
      </c>
      <c r="M78" s="177">
        <v>0</v>
      </c>
      <c r="N78" s="177">
        <v>0</v>
      </c>
    </row>
    <row r="79" spans="1:122" x14ac:dyDescent="0.25">
      <c r="A79" s="35"/>
      <c r="C79" s="142" t="s">
        <v>150</v>
      </c>
      <c r="D79" s="157">
        <v>2</v>
      </c>
      <c r="F79" s="71">
        <v>43399</v>
      </c>
      <c r="G79" s="177">
        <v>0</v>
      </c>
      <c r="H79" s="177">
        <v>0</v>
      </c>
      <c r="I79" s="177">
        <v>0</v>
      </c>
      <c r="J79" s="177">
        <v>0</v>
      </c>
      <c r="L79" s="190">
        <f t="shared" si="8"/>
        <v>13750</v>
      </c>
      <c r="M79" s="177">
        <v>13750</v>
      </c>
      <c r="N79" s="177">
        <v>0</v>
      </c>
    </row>
    <row r="80" spans="1:122" x14ac:dyDescent="0.25">
      <c r="A80" s="35"/>
      <c r="C80" s="142" t="s">
        <v>150</v>
      </c>
      <c r="D80" s="157">
        <v>2.41</v>
      </c>
      <c r="F80" s="71">
        <v>43495</v>
      </c>
      <c r="G80" s="177">
        <v>0</v>
      </c>
      <c r="H80" s="177">
        <v>0</v>
      </c>
      <c r="I80" s="177">
        <v>0</v>
      </c>
      <c r="J80" s="177">
        <v>0</v>
      </c>
      <c r="L80" s="190">
        <f t="shared" si="8"/>
        <v>63386.299999999996</v>
      </c>
      <c r="M80" s="177">
        <v>44238.09</v>
      </c>
      <c r="N80" s="177">
        <v>19148.21</v>
      </c>
    </row>
    <row r="81" spans="1:122" x14ac:dyDescent="0.25">
      <c r="A81" s="35"/>
      <c r="C81" s="142" t="s">
        <v>150</v>
      </c>
      <c r="D81" s="157">
        <v>2.5499999999999998</v>
      </c>
      <c r="F81" s="71">
        <v>43586</v>
      </c>
      <c r="G81" s="175">
        <v>0</v>
      </c>
      <c r="H81" s="175">
        <v>0</v>
      </c>
      <c r="I81" s="175">
        <v>0</v>
      </c>
      <c r="J81" s="177">
        <v>21191.94</v>
      </c>
      <c r="L81" s="190">
        <f t="shared" ref="L81" si="9">SUM(J81+M81+N81)</f>
        <v>63575.34</v>
      </c>
      <c r="M81" s="177">
        <v>0</v>
      </c>
      <c r="N81" s="177">
        <v>42383.4</v>
      </c>
    </row>
    <row r="82" spans="1:122" x14ac:dyDescent="0.25">
      <c r="A82" s="35"/>
      <c r="C82" s="142"/>
      <c r="D82" s="157"/>
      <c r="F82" s="71"/>
      <c r="H82" s="177"/>
      <c r="I82" s="177"/>
      <c r="L82" s="190"/>
    </row>
    <row r="83" spans="1:122" x14ac:dyDescent="0.25">
      <c r="A83" s="35" t="s">
        <v>106</v>
      </c>
      <c r="C83" s="142" t="s">
        <v>137</v>
      </c>
      <c r="D83" s="226">
        <v>2.4990000000000001</v>
      </c>
      <c r="F83" s="71">
        <v>43646</v>
      </c>
      <c r="G83" s="177">
        <v>964258.84</v>
      </c>
      <c r="H83" s="177">
        <v>964258.84</v>
      </c>
      <c r="I83" s="177">
        <v>964258.84</v>
      </c>
      <c r="J83" s="177">
        <v>6049.4</v>
      </c>
      <c r="L83" s="190">
        <f t="shared" si="8"/>
        <v>14018.759999999998</v>
      </c>
      <c r="M83" s="177">
        <v>3546.29</v>
      </c>
      <c r="N83" s="177">
        <v>4423.07</v>
      </c>
    </row>
    <row r="84" spans="1:122" x14ac:dyDescent="0.25">
      <c r="A84" s="35"/>
      <c r="C84" s="142"/>
      <c r="D84" s="226"/>
      <c r="F84" s="71"/>
      <c r="H84" s="177"/>
      <c r="I84" s="177"/>
      <c r="L84" s="190"/>
    </row>
    <row r="85" spans="1:122" x14ac:dyDescent="0.25">
      <c r="A85" s="35"/>
      <c r="C85" s="142"/>
      <c r="D85" s="226"/>
      <c r="F85" s="71"/>
      <c r="H85" s="177"/>
      <c r="I85" s="177"/>
      <c r="L85" s="190"/>
    </row>
    <row r="86" spans="1:122" x14ac:dyDescent="0.25">
      <c r="A86" s="35"/>
      <c r="C86" s="142"/>
      <c r="D86" s="226"/>
      <c r="F86" s="71"/>
      <c r="H86" s="177"/>
      <c r="I86" s="177"/>
      <c r="L86" s="190"/>
    </row>
    <row r="87" spans="1:122" x14ac:dyDescent="0.25">
      <c r="A87" s="35"/>
      <c r="C87" s="139"/>
      <c r="D87" s="152"/>
      <c r="E87" s="35"/>
      <c r="F87" s="30"/>
      <c r="J87" s="195"/>
      <c r="K87" s="137"/>
      <c r="M87" s="195" t="s">
        <v>179</v>
      </c>
      <c r="N87" s="195" t="s">
        <v>181</v>
      </c>
    </row>
    <row r="88" spans="1:122" x14ac:dyDescent="0.25">
      <c r="A88" s="29" t="s">
        <v>19</v>
      </c>
      <c r="C88" s="140" t="s">
        <v>20</v>
      </c>
      <c r="D88" s="152" t="s">
        <v>127</v>
      </c>
      <c r="E88" s="29" t="s">
        <v>21</v>
      </c>
      <c r="F88" s="30" t="s">
        <v>22</v>
      </c>
      <c r="G88" s="175" t="s">
        <v>23</v>
      </c>
      <c r="H88" s="184" t="s">
        <v>24</v>
      </c>
      <c r="I88" s="190" t="s">
        <v>25</v>
      </c>
      <c r="J88" s="177" t="s">
        <v>26</v>
      </c>
      <c r="K88" s="28" t="s">
        <v>27</v>
      </c>
      <c r="L88" s="188" t="s">
        <v>81</v>
      </c>
      <c r="M88" s="177" t="s">
        <v>26</v>
      </c>
      <c r="N88" s="177" t="s">
        <v>26</v>
      </c>
    </row>
    <row r="89" spans="1:122" x14ac:dyDescent="0.25">
      <c r="A89" s="31"/>
      <c r="B89" s="132"/>
      <c r="C89" s="141" t="s">
        <v>28</v>
      </c>
      <c r="D89" s="153" t="s">
        <v>128</v>
      </c>
      <c r="E89" s="32" t="s">
        <v>29</v>
      </c>
      <c r="F89" s="33" t="s">
        <v>30</v>
      </c>
      <c r="G89" s="176" t="s">
        <v>31</v>
      </c>
      <c r="H89" s="186"/>
      <c r="I89" s="194"/>
      <c r="J89" s="182" t="s">
        <v>32</v>
      </c>
      <c r="K89" s="34" t="s">
        <v>33</v>
      </c>
      <c r="L89" s="189" t="s">
        <v>32</v>
      </c>
      <c r="M89" s="182" t="s">
        <v>32</v>
      </c>
      <c r="N89" s="182" t="s">
        <v>32</v>
      </c>
    </row>
    <row r="90" spans="1:122" ht="10.8" customHeight="1" x14ac:dyDescent="0.25">
      <c r="A90" s="35"/>
      <c r="C90" s="142"/>
      <c r="D90" s="157"/>
      <c r="F90" s="71"/>
      <c r="H90" s="177"/>
      <c r="L90" s="190"/>
    </row>
    <row r="91" spans="1:122" ht="13.8" thickBot="1" x14ac:dyDescent="0.3">
      <c r="A91" s="35" t="s">
        <v>17</v>
      </c>
      <c r="C91" s="139" t="s">
        <v>138</v>
      </c>
      <c r="D91" s="159"/>
      <c r="E91" s="35"/>
      <c r="F91" s="148"/>
      <c r="G91" s="178">
        <v>10087101.779999999</v>
      </c>
      <c r="H91" s="178">
        <v>10087101.779999999</v>
      </c>
      <c r="I91" s="178">
        <v>10087101.779999999</v>
      </c>
      <c r="J91" s="185">
        <v>34742.49</v>
      </c>
      <c r="K91" s="149">
        <f>SUM(K92:K113)</f>
        <v>0</v>
      </c>
      <c r="L91" s="196">
        <f>SUM(J91+M91+N91)</f>
        <v>81493.159999999989</v>
      </c>
      <c r="M91" s="185">
        <v>21847.8</v>
      </c>
      <c r="N91" s="185">
        <v>24902.87</v>
      </c>
    </row>
    <row r="92" spans="1:122" x14ac:dyDescent="0.25">
      <c r="A92" s="197"/>
      <c r="C92" s="199" t="s">
        <v>107</v>
      </c>
      <c r="D92" s="226">
        <v>2.4990000000000001</v>
      </c>
      <c r="E92" s="200"/>
      <c r="F92" s="201" t="s">
        <v>185</v>
      </c>
      <c r="G92" s="55">
        <v>1602797.74</v>
      </c>
      <c r="H92" s="55">
        <v>1602797.74</v>
      </c>
      <c r="I92" s="55">
        <v>1602797.74</v>
      </c>
      <c r="J92" s="55">
        <v>8032.28</v>
      </c>
      <c r="K92" s="202"/>
      <c r="L92" s="203">
        <f>SUM(J92+M92+N92)</f>
        <v>18987.11</v>
      </c>
      <c r="M92" s="55">
        <v>4818.96</v>
      </c>
      <c r="N92" s="55">
        <v>6135.87</v>
      </c>
    </row>
    <row r="93" spans="1:122" s="46" customFormat="1" x14ac:dyDescent="0.25">
      <c r="A93" s="204" t="s">
        <v>38</v>
      </c>
      <c r="B93" s="131"/>
      <c r="C93" s="205" t="s">
        <v>39</v>
      </c>
      <c r="D93" s="226">
        <v>2.4990000000000001</v>
      </c>
      <c r="E93" s="206"/>
      <c r="F93" s="201" t="s">
        <v>185</v>
      </c>
      <c r="G93" s="207">
        <v>18021.61</v>
      </c>
      <c r="H93" s="207">
        <v>18021.61</v>
      </c>
      <c r="I93" s="207">
        <v>18021.61</v>
      </c>
      <c r="J93" s="55">
        <v>112.8</v>
      </c>
      <c r="K93" s="202"/>
      <c r="L93" s="203">
        <f t="shared" ref="L93:L94" si="10">SUM(J93+M93+N93)</f>
        <v>239.81</v>
      </c>
      <c r="M93" s="55">
        <v>51.9</v>
      </c>
      <c r="N93" s="55">
        <v>75.11</v>
      </c>
      <c r="O93" s="14"/>
      <c r="P93" s="14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</row>
    <row r="94" spans="1:122" s="46" customFormat="1" x14ac:dyDescent="0.25">
      <c r="A94" s="204"/>
      <c r="B94" s="131"/>
      <c r="C94" s="205" t="s">
        <v>133</v>
      </c>
      <c r="D94" s="226">
        <v>2.4990000000000001</v>
      </c>
      <c r="E94" s="206"/>
      <c r="F94" s="201" t="s">
        <v>185</v>
      </c>
      <c r="G94" s="208">
        <v>165466.46</v>
      </c>
      <c r="H94" s="208">
        <v>165466.46</v>
      </c>
      <c r="I94" s="208">
        <v>165466.46</v>
      </c>
      <c r="J94" s="55">
        <v>413.32</v>
      </c>
      <c r="K94" s="202"/>
      <c r="L94" s="203">
        <f t="shared" si="10"/>
        <v>960.41</v>
      </c>
      <c r="M94" s="55">
        <v>244.19</v>
      </c>
      <c r="N94" s="55">
        <v>302.89999999999998</v>
      </c>
      <c r="O94" s="14"/>
      <c r="P94" s="14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</row>
    <row r="95" spans="1:122" s="46" customFormat="1" x14ac:dyDescent="0.25">
      <c r="A95" s="197"/>
      <c r="B95" s="131"/>
      <c r="C95" s="199" t="s">
        <v>180</v>
      </c>
      <c r="D95" s="226">
        <v>2.4990000000000001</v>
      </c>
      <c r="E95" s="206"/>
      <c r="F95" s="201" t="s">
        <v>185</v>
      </c>
      <c r="G95" s="55">
        <v>26791.5</v>
      </c>
      <c r="H95" s="55">
        <v>26791.5</v>
      </c>
      <c r="I95" s="55">
        <v>26791.5</v>
      </c>
      <c r="J95" s="55" t="s">
        <v>104</v>
      </c>
      <c r="K95" s="202"/>
      <c r="L95" s="55" t="s">
        <v>104</v>
      </c>
      <c r="M95" s="55" t="s">
        <v>104</v>
      </c>
      <c r="N95" s="55" t="s">
        <v>104</v>
      </c>
      <c r="O95" s="14"/>
      <c r="P95" s="14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</row>
    <row r="96" spans="1:122" s="46" customFormat="1" x14ac:dyDescent="0.25">
      <c r="B96" s="131"/>
      <c r="C96" s="199" t="s">
        <v>105</v>
      </c>
      <c r="D96" s="226">
        <v>2.4990000000000001</v>
      </c>
      <c r="E96" s="206"/>
      <c r="F96" s="201" t="s">
        <v>185</v>
      </c>
      <c r="G96" s="208">
        <v>592676.31000000006</v>
      </c>
      <c r="H96" s="208">
        <v>592676.31000000006</v>
      </c>
      <c r="I96" s="208">
        <v>592676.31000000006</v>
      </c>
      <c r="J96" s="55">
        <v>3933.87</v>
      </c>
      <c r="K96" s="22"/>
      <c r="L96" s="203">
        <f>SUM(J96+M96+N96)</f>
        <v>9373.16</v>
      </c>
      <c r="M96" s="55">
        <v>2437.41</v>
      </c>
      <c r="N96" s="55">
        <v>3001.88</v>
      </c>
      <c r="O96" s="14"/>
      <c r="P96" s="14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</row>
    <row r="97" spans="1:122" s="46" customFormat="1" ht="10.8" x14ac:dyDescent="0.2">
      <c r="A97" s="197"/>
      <c r="B97" s="198"/>
      <c r="C97" s="199" t="s">
        <v>40</v>
      </c>
      <c r="D97" s="226">
        <v>2.4990000000000001</v>
      </c>
      <c r="E97" s="206"/>
      <c r="F97" s="201" t="s">
        <v>185</v>
      </c>
      <c r="G97" s="208">
        <v>674965.69</v>
      </c>
      <c r="H97" s="208">
        <v>674965.69</v>
      </c>
      <c r="I97" s="208">
        <v>674965.69</v>
      </c>
      <c r="J97" s="55">
        <v>3931.78</v>
      </c>
      <c r="K97" s="22"/>
      <c r="L97" s="203">
        <f>SUM(J97+M97+N97)</f>
        <v>8125.28</v>
      </c>
      <c r="M97" s="55">
        <v>1554.29</v>
      </c>
      <c r="N97" s="55">
        <v>2639.21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</row>
    <row r="98" spans="1:122" s="46" customFormat="1" ht="10.8" x14ac:dyDescent="0.2">
      <c r="A98" s="197"/>
      <c r="B98" s="198"/>
      <c r="C98" s="199" t="s">
        <v>92</v>
      </c>
      <c r="D98" s="226">
        <v>2.4990000000000001</v>
      </c>
      <c r="E98" s="206"/>
      <c r="F98" s="201" t="s">
        <v>185</v>
      </c>
      <c r="G98" s="22">
        <v>2811479.61</v>
      </c>
      <c r="H98" s="22">
        <v>2811479.61</v>
      </c>
      <c r="I98" s="22">
        <v>2811479.61</v>
      </c>
      <c r="J98" s="55" t="s">
        <v>104</v>
      </c>
      <c r="K98" s="202"/>
      <c r="L98" s="55" t="s">
        <v>104</v>
      </c>
      <c r="M98" s="55" t="s">
        <v>104</v>
      </c>
      <c r="N98" s="55" t="s">
        <v>104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</row>
    <row r="99" spans="1:122" s="46" customFormat="1" ht="10.199999999999999" customHeight="1" x14ac:dyDescent="0.2">
      <c r="A99" s="204"/>
      <c r="B99" s="198"/>
      <c r="C99" s="205" t="s">
        <v>41</v>
      </c>
      <c r="D99" s="226">
        <v>2.4990000000000001</v>
      </c>
      <c r="E99" s="206"/>
      <c r="F99" s="201" t="s">
        <v>185</v>
      </c>
      <c r="G99" s="208">
        <v>166162.43</v>
      </c>
      <c r="H99" s="208">
        <v>166162.43</v>
      </c>
      <c r="I99" s="208">
        <v>166162.43</v>
      </c>
      <c r="J99" s="55">
        <v>1118.06</v>
      </c>
      <c r="K99" s="22"/>
      <c r="L99" s="203">
        <f>SUM(J99+M99+N99)</f>
        <v>2551.88</v>
      </c>
      <c r="M99" s="55">
        <v>593.13</v>
      </c>
      <c r="N99" s="55">
        <v>840.69</v>
      </c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</row>
    <row r="100" spans="1:122" s="46" customFormat="1" ht="12" customHeight="1" x14ac:dyDescent="0.2">
      <c r="A100" s="197"/>
      <c r="B100" s="198"/>
      <c r="C100" s="199" t="s">
        <v>42</v>
      </c>
      <c r="D100" s="226">
        <v>2.4990000000000001</v>
      </c>
      <c r="E100" s="206"/>
      <c r="F100" s="201" t="s">
        <v>185</v>
      </c>
      <c r="G100" s="208">
        <v>68353.850000000006</v>
      </c>
      <c r="H100" s="208">
        <v>68353.850000000006</v>
      </c>
      <c r="I100" s="208">
        <v>68353.850000000006</v>
      </c>
      <c r="J100" s="55">
        <v>830.23</v>
      </c>
      <c r="K100" s="22"/>
      <c r="L100" s="203">
        <f t="shared" ref="L100:L103" si="11">SUM(J100+M100+N100)</f>
        <v>1569.39</v>
      </c>
      <c r="M100" s="55">
        <v>301.88</v>
      </c>
      <c r="N100" s="55">
        <v>437.28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</row>
    <row r="101" spans="1:122" s="46" customFormat="1" ht="10.8" x14ac:dyDescent="0.2">
      <c r="A101" s="197"/>
      <c r="B101" s="198"/>
      <c r="C101" s="199" t="s">
        <v>43</v>
      </c>
      <c r="D101" s="226">
        <v>2.4990000000000001</v>
      </c>
      <c r="E101" s="206"/>
      <c r="F101" s="201" t="s">
        <v>185</v>
      </c>
      <c r="G101" s="208">
        <v>1342318.5</v>
      </c>
      <c r="H101" s="208">
        <v>1342318.5</v>
      </c>
      <c r="I101" s="208">
        <v>1342318.5</v>
      </c>
      <c r="J101" s="55">
        <v>8368.81</v>
      </c>
      <c r="K101" s="22"/>
      <c r="L101" s="203">
        <f t="shared" si="11"/>
        <v>18857.849999999999</v>
      </c>
      <c r="M101" s="55">
        <v>4624.74</v>
      </c>
      <c r="N101" s="55">
        <v>5864.3</v>
      </c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</row>
    <row r="102" spans="1:122" s="46" customFormat="1" ht="10.8" x14ac:dyDescent="0.2">
      <c r="A102" s="197"/>
      <c r="B102" s="209"/>
      <c r="C102" s="199" t="s">
        <v>44</v>
      </c>
      <c r="D102" s="226">
        <v>2.4990000000000001</v>
      </c>
      <c r="E102" s="206"/>
      <c r="F102" s="201" t="s">
        <v>185</v>
      </c>
      <c r="G102" s="208">
        <v>45753.46</v>
      </c>
      <c r="H102" s="208">
        <v>45753.46</v>
      </c>
      <c r="I102" s="208">
        <v>45753.46</v>
      </c>
      <c r="J102" s="55">
        <v>287.42</v>
      </c>
      <c r="K102" s="22"/>
      <c r="L102" s="203">
        <f t="shared" si="11"/>
        <v>672.98</v>
      </c>
      <c r="M102" s="55">
        <v>175.66</v>
      </c>
      <c r="N102" s="55">
        <v>209.9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</row>
    <row r="103" spans="1:122" s="46" customFormat="1" ht="10.8" x14ac:dyDescent="0.2">
      <c r="A103" s="197"/>
      <c r="B103" s="198"/>
      <c r="C103" s="199" t="s">
        <v>45</v>
      </c>
      <c r="D103" s="226">
        <v>2.4990000000000001</v>
      </c>
      <c r="E103" s="206"/>
      <c r="F103" s="201" t="s">
        <v>185</v>
      </c>
      <c r="G103" s="208">
        <v>134179.69</v>
      </c>
      <c r="H103" s="208">
        <v>134179.69</v>
      </c>
      <c r="I103" s="208">
        <v>134179.69</v>
      </c>
      <c r="J103" s="55">
        <v>883.26</v>
      </c>
      <c r="K103" s="22"/>
      <c r="L103" s="203">
        <f t="shared" si="11"/>
        <v>2163.62</v>
      </c>
      <c r="M103" s="55">
        <v>619.52</v>
      </c>
      <c r="N103" s="55">
        <v>660.84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</row>
    <row r="104" spans="1:122" s="46" customFormat="1" ht="10.8" x14ac:dyDescent="0.2">
      <c r="A104" s="197"/>
      <c r="B104" s="198"/>
      <c r="C104" s="199" t="s">
        <v>93</v>
      </c>
      <c r="D104" s="226">
        <v>2.4990000000000001</v>
      </c>
      <c r="E104" s="206"/>
      <c r="F104" s="201" t="s">
        <v>185</v>
      </c>
      <c r="G104" s="22">
        <v>21799.88</v>
      </c>
      <c r="H104" s="22">
        <v>21799.88</v>
      </c>
      <c r="I104" s="22">
        <v>21799.88</v>
      </c>
      <c r="J104" s="55" t="s">
        <v>104</v>
      </c>
      <c r="K104" s="22"/>
      <c r="L104" s="55" t="s">
        <v>104</v>
      </c>
      <c r="M104" s="55" t="s">
        <v>104</v>
      </c>
      <c r="N104" s="55" t="s">
        <v>104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</row>
    <row r="105" spans="1:122" s="211" customFormat="1" ht="10.8" x14ac:dyDescent="0.2">
      <c r="A105" s="197"/>
      <c r="B105" s="210"/>
      <c r="C105" s="199" t="s">
        <v>86</v>
      </c>
      <c r="D105" s="226">
        <v>2.4990000000000001</v>
      </c>
      <c r="E105" s="206"/>
      <c r="F105" s="201" t="s">
        <v>185</v>
      </c>
      <c r="G105" s="22">
        <v>1</v>
      </c>
      <c r="H105" s="22">
        <v>1</v>
      </c>
      <c r="I105" s="22">
        <v>1</v>
      </c>
      <c r="J105" s="55" t="s">
        <v>104</v>
      </c>
      <c r="K105" s="22"/>
      <c r="L105" s="55" t="s">
        <v>104</v>
      </c>
      <c r="M105" s="55" t="s">
        <v>104</v>
      </c>
      <c r="N105" s="55" t="s">
        <v>104</v>
      </c>
      <c r="O105" s="36"/>
      <c r="P105" s="36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1"/>
      <c r="CK105" s="91"/>
      <c r="CL105" s="91"/>
      <c r="CM105" s="91"/>
      <c r="CN105" s="91"/>
      <c r="CO105" s="91"/>
      <c r="CP105" s="91"/>
      <c r="CQ105" s="91"/>
      <c r="CR105" s="91"/>
      <c r="CS105" s="91"/>
      <c r="CT105" s="91"/>
      <c r="CU105" s="91"/>
      <c r="CV105" s="91"/>
      <c r="CW105" s="91"/>
      <c r="CX105" s="91"/>
      <c r="CY105" s="91"/>
      <c r="CZ105" s="91"/>
      <c r="DA105" s="91"/>
      <c r="DB105" s="91"/>
      <c r="DC105" s="91"/>
      <c r="DD105" s="91"/>
      <c r="DE105" s="91"/>
      <c r="DF105" s="91"/>
      <c r="DG105" s="91"/>
      <c r="DH105" s="91"/>
      <c r="DI105" s="91"/>
      <c r="DJ105" s="91"/>
      <c r="DK105" s="91"/>
      <c r="DL105" s="91"/>
      <c r="DM105" s="91"/>
      <c r="DN105" s="91"/>
      <c r="DO105" s="91"/>
      <c r="DP105" s="91"/>
      <c r="DQ105" s="91"/>
      <c r="DR105" s="91"/>
    </row>
    <row r="106" spans="1:122" s="46" customFormat="1" ht="10.8" x14ac:dyDescent="0.2">
      <c r="A106" s="197"/>
      <c r="B106" s="198"/>
      <c r="C106" s="199" t="s">
        <v>46</v>
      </c>
      <c r="D106" s="226">
        <v>2.4990000000000001</v>
      </c>
      <c r="E106" s="206"/>
      <c r="F106" s="201" t="s">
        <v>185</v>
      </c>
      <c r="G106" s="208">
        <v>874366.3</v>
      </c>
      <c r="H106" s="208">
        <v>874366.3</v>
      </c>
      <c r="I106" s="208">
        <v>874366.3</v>
      </c>
      <c r="J106" s="55" t="s">
        <v>104</v>
      </c>
      <c r="K106" s="22"/>
      <c r="L106" s="55" t="s">
        <v>104</v>
      </c>
      <c r="M106" s="55" t="s">
        <v>104</v>
      </c>
      <c r="N106" s="55" t="s">
        <v>104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</row>
    <row r="107" spans="1:122" s="46" customFormat="1" ht="10.8" x14ac:dyDescent="0.2">
      <c r="A107" s="197"/>
      <c r="B107" s="198"/>
      <c r="C107" s="199" t="s">
        <v>47</v>
      </c>
      <c r="D107" s="226">
        <v>2.4990000000000001</v>
      </c>
      <c r="E107" s="206"/>
      <c r="F107" s="201" t="s">
        <v>185</v>
      </c>
      <c r="G107" s="208">
        <v>196487.92</v>
      </c>
      <c r="H107" s="208">
        <v>196487.92</v>
      </c>
      <c r="I107" s="208">
        <v>196487.92</v>
      </c>
      <c r="J107" s="55">
        <v>1259.29</v>
      </c>
      <c r="K107" s="22"/>
      <c r="L107" s="203">
        <f>SUM(J107+M107+N107)</f>
        <v>2625.65</v>
      </c>
      <c r="M107" s="55">
        <v>575.11</v>
      </c>
      <c r="N107" s="55">
        <v>791.25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</row>
    <row r="108" spans="1:122" s="46" customFormat="1" ht="10.8" x14ac:dyDescent="0.2">
      <c r="A108" s="197"/>
      <c r="B108" s="198"/>
      <c r="C108" s="199" t="s">
        <v>48</v>
      </c>
      <c r="D108" s="226">
        <v>2.4990000000000001</v>
      </c>
      <c r="E108" s="206"/>
      <c r="F108" s="201" t="s">
        <v>185</v>
      </c>
      <c r="G108" s="208">
        <v>271067.02</v>
      </c>
      <c r="H108" s="208">
        <v>271067.02</v>
      </c>
      <c r="I108" s="208">
        <v>271067.02</v>
      </c>
      <c r="J108" s="55" t="s">
        <v>104</v>
      </c>
      <c r="K108" s="22"/>
      <c r="L108" s="55" t="s">
        <v>104</v>
      </c>
      <c r="M108" s="55" t="s">
        <v>104</v>
      </c>
      <c r="N108" s="55" t="s">
        <v>104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</row>
    <row r="109" spans="1:122" s="46" customFormat="1" ht="10.8" x14ac:dyDescent="0.2">
      <c r="A109" s="197"/>
      <c r="B109" s="198"/>
      <c r="C109" s="199" t="s">
        <v>49</v>
      </c>
      <c r="D109" s="226">
        <v>2.4990000000000001</v>
      </c>
      <c r="E109" s="206"/>
      <c r="F109" s="201" t="s">
        <v>185</v>
      </c>
      <c r="G109" s="208">
        <v>38977.129999999997</v>
      </c>
      <c r="H109" s="208">
        <v>38977.129999999997</v>
      </c>
      <c r="I109" s="208">
        <v>38977.129999999997</v>
      </c>
      <c r="J109" s="55">
        <v>245.27</v>
      </c>
      <c r="K109" s="22"/>
      <c r="L109" s="203">
        <f>SUM(J109+M109+N109)</f>
        <v>571.01</v>
      </c>
      <c r="M109" s="55">
        <v>145.38999999999999</v>
      </c>
      <c r="N109" s="55">
        <v>180.35</v>
      </c>
      <c r="O109" s="91"/>
      <c r="P109" s="91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</row>
    <row r="110" spans="1:122" s="200" customFormat="1" ht="12" customHeight="1" x14ac:dyDescent="0.2">
      <c r="A110" s="197"/>
      <c r="B110" s="198"/>
      <c r="C110" s="199" t="s">
        <v>50</v>
      </c>
      <c r="D110" s="226">
        <v>2.4990000000000001</v>
      </c>
      <c r="E110" s="206"/>
      <c r="F110" s="201" t="s">
        <v>185</v>
      </c>
      <c r="G110" s="22">
        <v>369266.95</v>
      </c>
      <c r="H110" s="22">
        <v>369266.95</v>
      </c>
      <c r="I110" s="22">
        <v>369266.95</v>
      </c>
      <c r="J110" s="55">
        <v>2323.69</v>
      </c>
      <c r="K110" s="202"/>
      <c r="L110" s="203">
        <f>SUM(J110+M110+N110)</f>
        <v>5419.53</v>
      </c>
      <c r="M110" s="55">
        <v>1387.29</v>
      </c>
      <c r="N110" s="55">
        <v>1708.55</v>
      </c>
      <c r="O110" s="36"/>
      <c r="P110" s="36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</row>
    <row r="111" spans="1:122" s="197" customFormat="1" ht="10.8" x14ac:dyDescent="0.2">
      <c r="A111" s="204"/>
      <c r="B111" s="198"/>
      <c r="C111" s="199" t="s">
        <v>51</v>
      </c>
      <c r="D111" s="226">
        <v>2.4990000000000001</v>
      </c>
      <c r="E111" s="206"/>
      <c r="F111" s="201" t="s">
        <v>185</v>
      </c>
      <c r="G111" s="208">
        <v>9068.9</v>
      </c>
      <c r="H111" s="208">
        <v>9068.9</v>
      </c>
      <c r="I111" s="208">
        <v>9068.9</v>
      </c>
      <c r="J111" s="55" t="s">
        <v>104</v>
      </c>
      <c r="K111" s="22"/>
      <c r="L111" s="55" t="s">
        <v>104</v>
      </c>
      <c r="M111" s="55" t="s">
        <v>104</v>
      </c>
      <c r="N111" s="55" t="s">
        <v>104</v>
      </c>
      <c r="O111" s="36"/>
      <c r="P111" s="36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  <c r="AV111" s="234"/>
      <c r="AW111" s="234"/>
      <c r="AX111" s="234"/>
      <c r="AY111" s="234"/>
      <c r="AZ111" s="234"/>
      <c r="BA111" s="234"/>
      <c r="BB111" s="234"/>
      <c r="BC111" s="234"/>
      <c r="BD111" s="234"/>
      <c r="BE111" s="234"/>
      <c r="BF111" s="234"/>
      <c r="BG111" s="234"/>
      <c r="BH111" s="234"/>
      <c r="BI111" s="234"/>
      <c r="BJ111" s="234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34"/>
      <c r="CA111" s="234"/>
      <c r="CB111" s="234"/>
      <c r="CC111" s="234"/>
      <c r="CD111" s="234"/>
      <c r="CE111" s="234"/>
      <c r="CF111" s="234"/>
      <c r="CG111" s="234"/>
      <c r="CH111" s="234"/>
      <c r="CI111" s="234"/>
      <c r="CJ111" s="234"/>
      <c r="CK111" s="234"/>
      <c r="CL111" s="234"/>
      <c r="CM111" s="234"/>
      <c r="CN111" s="234"/>
      <c r="CO111" s="234"/>
      <c r="CP111" s="234"/>
      <c r="CQ111" s="234"/>
      <c r="CR111" s="234"/>
      <c r="CS111" s="234"/>
      <c r="CT111" s="234"/>
      <c r="CU111" s="234"/>
      <c r="CV111" s="234"/>
      <c r="CW111" s="234"/>
      <c r="CX111" s="234"/>
      <c r="CY111" s="234"/>
      <c r="CZ111" s="234"/>
      <c r="DA111" s="234"/>
      <c r="DB111" s="234"/>
      <c r="DC111" s="234"/>
      <c r="DD111" s="234"/>
      <c r="DE111" s="234"/>
      <c r="DF111" s="234"/>
      <c r="DG111" s="234"/>
      <c r="DH111" s="234"/>
      <c r="DI111" s="234"/>
      <c r="DJ111" s="234"/>
      <c r="DK111" s="234"/>
      <c r="DL111" s="234"/>
      <c r="DM111" s="234"/>
      <c r="DN111" s="234"/>
      <c r="DO111" s="234"/>
      <c r="DP111" s="234"/>
      <c r="DQ111" s="234"/>
      <c r="DR111" s="234"/>
    </row>
    <row r="112" spans="1:122" s="200" customFormat="1" ht="10.8" x14ac:dyDescent="0.2">
      <c r="A112" s="197"/>
      <c r="B112" s="198"/>
      <c r="C112" s="199" t="s">
        <v>52</v>
      </c>
      <c r="D112" s="226">
        <v>2.4990000000000001</v>
      </c>
      <c r="E112" s="206"/>
      <c r="F112" s="201" t="s">
        <v>185</v>
      </c>
      <c r="G112" s="22">
        <v>590664.35</v>
      </c>
      <c r="H112" s="22">
        <v>590664.35</v>
      </c>
      <c r="I112" s="22">
        <v>590664.35</v>
      </c>
      <c r="J112" s="55">
        <v>2584.65</v>
      </c>
      <c r="K112" s="202"/>
      <c r="L112" s="203">
        <f>SUM(J112+ M112+N112)</f>
        <v>8414.84</v>
      </c>
      <c r="M112" s="55">
        <v>4082.83</v>
      </c>
      <c r="N112" s="55">
        <v>1747.36</v>
      </c>
      <c r="O112" s="36"/>
      <c r="P112" s="36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</row>
    <row r="113" spans="1:122" s="200" customFormat="1" ht="10.8" x14ac:dyDescent="0.2">
      <c r="A113" s="204"/>
      <c r="B113" s="198"/>
      <c r="C113" s="199" t="s">
        <v>53</v>
      </c>
      <c r="D113" s="226">
        <v>2.4990000000000001</v>
      </c>
      <c r="E113" s="206"/>
      <c r="F113" s="201" t="s">
        <v>185</v>
      </c>
      <c r="G113" s="22">
        <v>66435.48</v>
      </c>
      <c r="H113" s="22">
        <v>66435.48</v>
      </c>
      <c r="I113" s="22">
        <v>66435.48</v>
      </c>
      <c r="J113" s="213">
        <v>418.06</v>
      </c>
      <c r="K113" s="22"/>
      <c r="L113" s="203">
        <f t="shared" ref="L113:L116" si="12">SUM(J113+ M113+N113)</f>
        <v>960.93999999999994</v>
      </c>
      <c r="M113" s="213">
        <v>235.5</v>
      </c>
      <c r="N113" s="213">
        <v>307.38</v>
      </c>
      <c r="O113" s="36"/>
      <c r="P113" s="36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</row>
    <row r="114" spans="1:122" s="46" customFormat="1" ht="10.8" x14ac:dyDescent="0.2">
      <c r="A114" s="197"/>
      <c r="B114" s="198"/>
      <c r="C114" s="214"/>
      <c r="D114" s="215"/>
      <c r="F114" s="53"/>
      <c r="G114" s="216">
        <f>SUM(G92:G113)</f>
        <v>10087101.779999999</v>
      </c>
      <c r="H114" s="216">
        <f>SUM(H92:H113)</f>
        <v>10087101.779999999</v>
      </c>
      <c r="I114" s="216">
        <f>SUM(I92:I113)</f>
        <v>10087101.779999999</v>
      </c>
      <c r="J114" s="217">
        <f>SUM(J92:J113)</f>
        <v>34742.789999999994</v>
      </c>
      <c r="K114" s="216"/>
      <c r="L114" s="218">
        <f t="shared" si="12"/>
        <v>81493.459999999992</v>
      </c>
      <c r="M114" s="217">
        <f>SUM(M92:M113)</f>
        <v>21847.799999999996</v>
      </c>
      <c r="N114" s="217">
        <f>SUM(N92:N113)</f>
        <v>24902.87</v>
      </c>
      <c r="O114" s="233"/>
      <c r="P114" s="233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</row>
    <row r="115" spans="1:122" s="46" customFormat="1" x14ac:dyDescent="0.25">
      <c r="A115" s="192"/>
      <c r="B115" s="198"/>
      <c r="C115" s="193"/>
      <c r="D115" s="154"/>
      <c r="E115" s="45"/>
      <c r="F115" s="42"/>
      <c r="G115" s="175"/>
      <c r="H115" s="180"/>
      <c r="I115" s="180"/>
      <c r="J115" s="177"/>
      <c r="K115" s="43"/>
      <c r="L115" s="203">
        <f t="shared" si="12"/>
        <v>0</v>
      </c>
      <c r="M115" s="177"/>
      <c r="N115" s="177"/>
      <c r="O115" s="234"/>
      <c r="P115" s="234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</row>
    <row r="116" spans="1:122" s="44" customFormat="1" x14ac:dyDescent="0.25">
      <c r="A116" s="105" t="s">
        <v>54</v>
      </c>
      <c r="B116" s="239"/>
      <c r="C116" s="139"/>
      <c r="D116" s="159"/>
      <c r="E116" s="35"/>
      <c r="F116" s="240"/>
      <c r="G116" s="137">
        <v>98477900.969999999</v>
      </c>
      <c r="H116" s="137">
        <v>98478695.140000001</v>
      </c>
      <c r="I116" s="241">
        <v>98469284.400000006</v>
      </c>
      <c r="J116" s="238">
        <v>632012.5</v>
      </c>
      <c r="K116" s="137"/>
      <c r="L116" s="28">
        <f t="shared" si="12"/>
        <v>1706944.71</v>
      </c>
      <c r="M116" s="238">
        <v>460779.32</v>
      </c>
      <c r="N116" s="238">
        <v>614152.89</v>
      </c>
      <c r="O116" s="242"/>
      <c r="P116" s="242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M116" s="243"/>
      <c r="AN116" s="243"/>
      <c r="AO116" s="243"/>
      <c r="AP116" s="243"/>
      <c r="AQ116" s="243"/>
      <c r="AR116" s="243"/>
      <c r="AS116" s="243"/>
      <c r="AT116" s="243"/>
      <c r="AU116" s="243"/>
      <c r="AV116" s="243"/>
      <c r="AW116" s="243"/>
      <c r="AX116" s="243"/>
      <c r="AY116" s="243"/>
      <c r="AZ116" s="243"/>
      <c r="BA116" s="243"/>
      <c r="BB116" s="243"/>
      <c r="BC116" s="243"/>
      <c r="BD116" s="243"/>
      <c r="BE116" s="243"/>
      <c r="BF116" s="243"/>
      <c r="BG116" s="243"/>
      <c r="BH116" s="243"/>
      <c r="BI116" s="243"/>
      <c r="BJ116" s="243"/>
      <c r="BK116" s="243"/>
      <c r="BL116" s="243"/>
      <c r="BM116" s="243"/>
      <c r="BN116" s="243"/>
      <c r="BO116" s="243"/>
      <c r="BP116" s="243"/>
      <c r="BQ116" s="243"/>
      <c r="BR116" s="243"/>
      <c r="BS116" s="243"/>
      <c r="BT116" s="243"/>
      <c r="BU116" s="243"/>
      <c r="BV116" s="243"/>
      <c r="BW116" s="243"/>
      <c r="BX116" s="243"/>
      <c r="BY116" s="243"/>
      <c r="BZ116" s="243"/>
      <c r="CA116" s="243"/>
      <c r="CB116" s="243"/>
      <c r="CC116" s="243"/>
      <c r="CD116" s="243"/>
      <c r="CE116" s="243"/>
      <c r="CF116" s="243"/>
      <c r="CG116" s="243"/>
      <c r="CH116" s="243"/>
      <c r="CI116" s="243"/>
      <c r="CJ116" s="243"/>
      <c r="CK116" s="243"/>
      <c r="CL116" s="243"/>
      <c r="CM116" s="243"/>
      <c r="CN116" s="243"/>
      <c r="CO116" s="243"/>
      <c r="CP116" s="243"/>
      <c r="CQ116" s="243"/>
      <c r="CR116" s="243"/>
      <c r="CS116" s="243"/>
      <c r="CT116" s="243"/>
      <c r="CU116" s="243"/>
      <c r="CV116" s="243"/>
      <c r="CW116" s="243"/>
      <c r="CX116" s="243"/>
      <c r="CY116" s="243"/>
      <c r="CZ116" s="243"/>
      <c r="DA116" s="243"/>
      <c r="DB116" s="243"/>
      <c r="DC116" s="243"/>
      <c r="DD116" s="243"/>
      <c r="DE116" s="243"/>
      <c r="DF116" s="243"/>
      <c r="DG116" s="243"/>
      <c r="DH116" s="243"/>
      <c r="DI116" s="243"/>
      <c r="DJ116" s="243"/>
      <c r="DK116" s="243"/>
      <c r="DL116" s="243"/>
      <c r="DM116" s="243"/>
      <c r="DN116" s="243"/>
      <c r="DO116" s="243"/>
      <c r="DP116" s="243"/>
      <c r="DQ116" s="243"/>
      <c r="DR116" s="243"/>
    </row>
    <row r="117" spans="1:122" s="41" customFormat="1" x14ac:dyDescent="0.25">
      <c r="A117" s="26"/>
      <c r="B117" s="198"/>
      <c r="C117" s="142"/>
      <c r="D117" s="150"/>
      <c r="E117" s="72"/>
      <c r="F117" s="71"/>
      <c r="G117" s="175"/>
      <c r="H117" s="180"/>
      <c r="I117" s="180"/>
      <c r="J117" s="177"/>
      <c r="K117" s="28"/>
      <c r="L117" s="203"/>
      <c r="M117" s="177"/>
      <c r="N117" s="177"/>
      <c r="O117" s="233"/>
      <c r="P117" s="233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6"/>
      <c r="BG117" s="236"/>
      <c r="BH117" s="236"/>
      <c r="BI117" s="236"/>
      <c r="BJ117" s="236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/>
      <c r="CI117" s="236"/>
      <c r="CJ117" s="236"/>
      <c r="CK117" s="236"/>
      <c r="CL117" s="236"/>
      <c r="CM117" s="236"/>
      <c r="CN117" s="236"/>
      <c r="CO117" s="236"/>
      <c r="CP117" s="236"/>
      <c r="CQ117" s="236"/>
      <c r="CR117" s="236"/>
      <c r="CS117" s="236"/>
      <c r="CT117" s="236"/>
      <c r="CU117" s="236"/>
      <c r="CV117" s="236"/>
      <c r="CW117" s="236"/>
      <c r="CX117" s="236"/>
      <c r="CY117" s="236"/>
      <c r="CZ117" s="236"/>
      <c r="DA117" s="236"/>
      <c r="DB117" s="236"/>
      <c r="DC117" s="236"/>
      <c r="DD117" s="236"/>
      <c r="DE117" s="236"/>
      <c r="DF117" s="236"/>
      <c r="DG117" s="236"/>
      <c r="DH117" s="236"/>
      <c r="DI117" s="236"/>
      <c r="DJ117" s="236"/>
      <c r="DK117" s="236"/>
      <c r="DL117" s="236"/>
      <c r="DM117" s="236"/>
      <c r="DN117" s="236"/>
      <c r="DO117" s="236"/>
      <c r="DP117" s="236"/>
      <c r="DQ117" s="236"/>
      <c r="DR117" s="236"/>
    </row>
    <row r="118" spans="1:122" s="45" customFormat="1" x14ac:dyDescent="0.25">
      <c r="A118" s="35"/>
      <c r="B118" s="212"/>
      <c r="C118" s="143"/>
      <c r="D118" s="156"/>
      <c r="E118" s="26"/>
      <c r="F118" s="27"/>
      <c r="G118" s="177"/>
      <c r="H118" s="184"/>
      <c r="I118" s="180"/>
      <c r="J118" s="177"/>
      <c r="K118" s="3"/>
      <c r="L118" s="188"/>
      <c r="M118" s="177"/>
      <c r="N118" s="177"/>
      <c r="O118" s="36"/>
      <c r="P118" s="36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</row>
    <row r="119" spans="1:122" s="45" customFormat="1" x14ac:dyDescent="0.25">
      <c r="A119" s="26"/>
      <c r="B119" s="198"/>
      <c r="C119" s="147"/>
      <c r="D119" s="154"/>
      <c r="F119" s="42"/>
      <c r="G119" s="181"/>
      <c r="H119" s="180"/>
      <c r="I119" s="180"/>
      <c r="J119" s="177"/>
      <c r="K119" s="3"/>
      <c r="L119" s="188"/>
      <c r="M119" s="177"/>
      <c r="N119" s="177"/>
      <c r="O119" s="36"/>
      <c r="P119" s="36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</row>
    <row r="120" spans="1:122" s="45" customFormat="1" x14ac:dyDescent="0.25">
      <c r="A120" s="44"/>
      <c r="B120" s="131"/>
      <c r="C120" s="147"/>
      <c r="D120" s="154"/>
      <c r="F120" s="42"/>
      <c r="G120" s="181"/>
      <c r="H120" s="180"/>
      <c r="I120" s="180"/>
      <c r="J120" s="177"/>
      <c r="K120" s="3"/>
      <c r="L120" s="188"/>
      <c r="M120" s="177"/>
      <c r="N120" s="17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</row>
    <row r="121" spans="1:122" s="45" customFormat="1" x14ac:dyDescent="0.25">
      <c r="A121" s="44"/>
      <c r="B121" s="131"/>
      <c r="C121" s="147"/>
      <c r="D121" s="154"/>
      <c r="F121" s="42"/>
      <c r="G121" s="181"/>
      <c r="H121" s="180"/>
      <c r="I121" s="180"/>
      <c r="J121" s="177"/>
      <c r="K121" s="3"/>
      <c r="L121" s="188"/>
      <c r="M121" s="177"/>
      <c r="N121" s="177"/>
      <c r="O121" s="236"/>
      <c r="P121" s="236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</row>
    <row r="122" spans="1:122" s="45" customFormat="1" x14ac:dyDescent="0.25">
      <c r="A122" s="44"/>
      <c r="B122" s="131"/>
      <c r="C122" s="147"/>
      <c r="D122" s="154"/>
      <c r="E122" s="26"/>
      <c r="F122" s="27"/>
      <c r="G122" s="177"/>
      <c r="H122" s="184"/>
      <c r="I122" s="180"/>
      <c r="J122" s="177"/>
      <c r="K122" s="3"/>
      <c r="L122" s="188"/>
      <c r="M122" s="177"/>
      <c r="N122" s="17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</row>
    <row r="123" spans="1:122" s="45" customFormat="1" ht="8.25" customHeight="1" x14ac:dyDescent="0.25">
      <c r="A123" s="26"/>
      <c r="B123" s="131"/>
      <c r="C123" s="143"/>
      <c r="D123" s="156"/>
      <c r="E123" s="26"/>
      <c r="F123" s="27"/>
      <c r="G123" s="177"/>
      <c r="H123" s="184"/>
      <c r="I123" s="180"/>
      <c r="J123" s="177"/>
      <c r="K123" s="3"/>
      <c r="L123" s="188"/>
      <c r="M123" s="177"/>
      <c r="N123" s="177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  <c r="AA123" s="235"/>
      <c r="AB123" s="235"/>
      <c r="AC123" s="235"/>
      <c r="AD123" s="235"/>
      <c r="AE123" s="235"/>
      <c r="AF123" s="235"/>
      <c r="AG123" s="235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  <c r="AR123" s="235"/>
      <c r="AS123" s="235"/>
      <c r="AT123" s="235"/>
      <c r="AU123" s="235"/>
      <c r="AV123" s="235"/>
      <c r="AW123" s="235"/>
      <c r="AX123" s="235"/>
      <c r="AY123" s="235"/>
      <c r="AZ123" s="235"/>
      <c r="BA123" s="235"/>
      <c r="BB123" s="235"/>
      <c r="BC123" s="235"/>
      <c r="BD123" s="235"/>
      <c r="BE123" s="235"/>
      <c r="BF123" s="235"/>
      <c r="BG123" s="235"/>
      <c r="BH123" s="235"/>
      <c r="BI123" s="235"/>
      <c r="BJ123" s="235"/>
      <c r="BK123" s="235"/>
      <c r="BL123" s="235"/>
      <c r="BM123" s="235"/>
      <c r="BN123" s="235"/>
      <c r="BO123" s="235"/>
      <c r="BP123" s="235"/>
      <c r="BQ123" s="235"/>
      <c r="BR123" s="235"/>
      <c r="BS123" s="235"/>
      <c r="BT123" s="235"/>
      <c r="BU123" s="235"/>
      <c r="BV123" s="235"/>
      <c r="BW123" s="235"/>
      <c r="BX123" s="235"/>
      <c r="BY123" s="235"/>
      <c r="BZ123" s="235"/>
      <c r="CA123" s="235"/>
      <c r="CB123" s="235"/>
      <c r="CC123" s="235"/>
      <c r="CD123" s="235"/>
      <c r="CE123" s="235"/>
      <c r="CF123" s="235"/>
      <c r="CG123" s="235"/>
      <c r="CH123" s="235"/>
      <c r="CI123" s="235"/>
      <c r="CJ123" s="235"/>
      <c r="CK123" s="235"/>
      <c r="CL123" s="235"/>
      <c r="CM123" s="235"/>
      <c r="CN123" s="235"/>
      <c r="CO123" s="235"/>
      <c r="CP123" s="235"/>
      <c r="CQ123" s="235"/>
      <c r="CR123" s="235"/>
      <c r="CS123" s="235"/>
      <c r="CT123" s="235"/>
      <c r="CU123" s="235"/>
      <c r="CV123" s="235"/>
      <c r="CW123" s="235"/>
      <c r="CX123" s="235"/>
      <c r="CY123" s="235"/>
      <c r="CZ123" s="235"/>
      <c r="DA123" s="235"/>
      <c r="DB123" s="235"/>
      <c r="DC123" s="235"/>
      <c r="DD123" s="235"/>
      <c r="DE123" s="235"/>
      <c r="DF123" s="235"/>
      <c r="DG123" s="235"/>
      <c r="DH123" s="235"/>
      <c r="DI123" s="235"/>
      <c r="DJ123" s="235"/>
      <c r="DK123" s="235"/>
      <c r="DL123" s="235"/>
      <c r="DM123" s="235"/>
      <c r="DN123" s="235"/>
      <c r="DO123" s="235"/>
      <c r="DP123" s="235"/>
      <c r="DQ123" s="235"/>
      <c r="DR123" s="235"/>
    </row>
    <row r="124" spans="1:122" s="45" customFormat="1" x14ac:dyDescent="0.25">
      <c r="A124" s="26"/>
      <c r="B124" s="131"/>
      <c r="C124" s="143"/>
      <c r="D124" s="156"/>
      <c r="E124" s="26"/>
      <c r="F124" s="27"/>
      <c r="G124" s="177"/>
      <c r="H124" s="184"/>
      <c r="I124" s="180"/>
      <c r="J124" s="177"/>
      <c r="K124" s="3"/>
      <c r="L124" s="188"/>
      <c r="M124" s="177"/>
      <c r="N124" s="177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  <c r="AA124" s="235"/>
      <c r="AB124" s="235"/>
      <c r="AC124" s="235"/>
      <c r="AD124" s="235"/>
      <c r="AE124" s="235"/>
      <c r="AF124" s="235"/>
      <c r="AG124" s="235"/>
      <c r="AH124" s="235"/>
      <c r="AI124" s="235"/>
      <c r="AJ124" s="235"/>
      <c r="AK124" s="235"/>
      <c r="AL124" s="235"/>
      <c r="AM124" s="235"/>
      <c r="AN124" s="235"/>
      <c r="AO124" s="235"/>
      <c r="AP124" s="235"/>
      <c r="AQ124" s="235"/>
      <c r="AR124" s="235"/>
      <c r="AS124" s="235"/>
      <c r="AT124" s="235"/>
      <c r="AU124" s="235"/>
      <c r="AV124" s="235"/>
      <c r="AW124" s="235"/>
      <c r="AX124" s="235"/>
      <c r="AY124" s="235"/>
      <c r="AZ124" s="235"/>
      <c r="BA124" s="235"/>
      <c r="BB124" s="235"/>
      <c r="BC124" s="235"/>
      <c r="BD124" s="235"/>
      <c r="BE124" s="235"/>
      <c r="BF124" s="235"/>
      <c r="BG124" s="235"/>
      <c r="BH124" s="235"/>
      <c r="BI124" s="235"/>
      <c r="BJ124" s="235"/>
      <c r="BK124" s="235"/>
      <c r="BL124" s="235"/>
      <c r="BM124" s="235"/>
      <c r="BN124" s="235"/>
      <c r="BO124" s="235"/>
      <c r="BP124" s="235"/>
      <c r="BQ124" s="235"/>
      <c r="BR124" s="235"/>
      <c r="BS124" s="235"/>
      <c r="BT124" s="235"/>
      <c r="BU124" s="235"/>
      <c r="BV124" s="235"/>
      <c r="BW124" s="235"/>
      <c r="BX124" s="235"/>
      <c r="BY124" s="235"/>
      <c r="BZ124" s="235"/>
      <c r="CA124" s="235"/>
      <c r="CB124" s="235"/>
      <c r="CC124" s="235"/>
      <c r="CD124" s="235"/>
      <c r="CE124" s="235"/>
      <c r="CF124" s="235"/>
      <c r="CG124" s="235"/>
      <c r="CH124" s="235"/>
      <c r="CI124" s="235"/>
      <c r="CJ124" s="235"/>
      <c r="CK124" s="235"/>
      <c r="CL124" s="235"/>
      <c r="CM124" s="235"/>
      <c r="CN124" s="235"/>
      <c r="CO124" s="235"/>
      <c r="CP124" s="235"/>
      <c r="CQ124" s="235"/>
      <c r="CR124" s="235"/>
      <c r="CS124" s="235"/>
      <c r="CT124" s="235"/>
      <c r="CU124" s="235"/>
      <c r="CV124" s="235"/>
      <c r="CW124" s="235"/>
      <c r="CX124" s="235"/>
      <c r="CY124" s="235"/>
      <c r="CZ124" s="235"/>
      <c r="DA124" s="235"/>
      <c r="DB124" s="235"/>
      <c r="DC124" s="235"/>
      <c r="DD124" s="235"/>
      <c r="DE124" s="235"/>
      <c r="DF124" s="235"/>
      <c r="DG124" s="235"/>
      <c r="DH124" s="235"/>
      <c r="DI124" s="235"/>
      <c r="DJ124" s="235"/>
      <c r="DK124" s="235"/>
      <c r="DL124" s="235"/>
      <c r="DM124" s="235"/>
      <c r="DN124" s="235"/>
      <c r="DO124" s="235"/>
      <c r="DP124" s="235"/>
      <c r="DQ124" s="235"/>
      <c r="DR124" s="235"/>
    </row>
    <row r="125" spans="1:122" s="45" customFormat="1" x14ac:dyDescent="0.25">
      <c r="A125" s="26"/>
      <c r="B125" s="131"/>
      <c r="C125" s="143"/>
      <c r="D125" s="156"/>
      <c r="E125" s="26"/>
      <c r="F125" s="27"/>
      <c r="G125" s="177"/>
      <c r="H125" s="184"/>
      <c r="I125" s="180"/>
      <c r="J125" s="177"/>
      <c r="K125" s="3"/>
      <c r="L125" s="188"/>
      <c r="M125" s="177"/>
      <c r="N125" s="177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  <c r="AG125" s="235"/>
      <c r="AH125" s="235"/>
      <c r="AI125" s="235"/>
      <c r="AJ125" s="235"/>
      <c r="AK125" s="235"/>
      <c r="AL125" s="235"/>
      <c r="AM125" s="235"/>
      <c r="AN125" s="235"/>
      <c r="AO125" s="235"/>
      <c r="AP125" s="235"/>
      <c r="AQ125" s="235"/>
      <c r="AR125" s="235"/>
      <c r="AS125" s="235"/>
      <c r="AT125" s="235"/>
      <c r="AU125" s="235"/>
      <c r="AV125" s="235"/>
      <c r="AW125" s="235"/>
      <c r="AX125" s="235"/>
      <c r="AY125" s="235"/>
      <c r="AZ125" s="235"/>
      <c r="BA125" s="235"/>
      <c r="BB125" s="235"/>
      <c r="BC125" s="235"/>
      <c r="BD125" s="235"/>
      <c r="BE125" s="235"/>
      <c r="BF125" s="235"/>
      <c r="BG125" s="235"/>
      <c r="BH125" s="235"/>
      <c r="BI125" s="235"/>
      <c r="BJ125" s="235"/>
      <c r="BK125" s="235"/>
      <c r="BL125" s="235"/>
      <c r="BM125" s="235"/>
      <c r="BN125" s="235"/>
      <c r="BO125" s="235"/>
      <c r="BP125" s="235"/>
      <c r="BQ125" s="235"/>
      <c r="BR125" s="235"/>
      <c r="BS125" s="235"/>
      <c r="BT125" s="235"/>
      <c r="BU125" s="235"/>
      <c r="BV125" s="235"/>
      <c r="BW125" s="235"/>
      <c r="BX125" s="235"/>
      <c r="BY125" s="235"/>
      <c r="BZ125" s="235"/>
      <c r="CA125" s="235"/>
      <c r="CB125" s="235"/>
      <c r="CC125" s="235"/>
      <c r="CD125" s="235"/>
      <c r="CE125" s="235"/>
      <c r="CF125" s="235"/>
      <c r="CG125" s="235"/>
      <c r="CH125" s="235"/>
      <c r="CI125" s="235"/>
      <c r="CJ125" s="235"/>
      <c r="CK125" s="235"/>
      <c r="CL125" s="235"/>
      <c r="CM125" s="235"/>
      <c r="CN125" s="235"/>
      <c r="CO125" s="235"/>
      <c r="CP125" s="235"/>
      <c r="CQ125" s="235"/>
      <c r="CR125" s="235"/>
      <c r="CS125" s="235"/>
      <c r="CT125" s="235"/>
      <c r="CU125" s="235"/>
      <c r="CV125" s="235"/>
      <c r="CW125" s="235"/>
      <c r="CX125" s="235"/>
      <c r="CY125" s="235"/>
      <c r="CZ125" s="235"/>
      <c r="DA125" s="235"/>
      <c r="DB125" s="235"/>
      <c r="DC125" s="235"/>
      <c r="DD125" s="235"/>
      <c r="DE125" s="235"/>
      <c r="DF125" s="235"/>
      <c r="DG125" s="235"/>
      <c r="DH125" s="235"/>
      <c r="DI125" s="235"/>
      <c r="DJ125" s="235"/>
      <c r="DK125" s="235"/>
      <c r="DL125" s="235"/>
      <c r="DM125" s="235"/>
      <c r="DN125" s="235"/>
      <c r="DO125" s="235"/>
      <c r="DP125" s="235"/>
      <c r="DQ125" s="235"/>
      <c r="DR125" s="235"/>
    </row>
    <row r="126" spans="1:122" s="45" customFormat="1" x14ac:dyDescent="0.25">
      <c r="A126" s="26"/>
      <c r="B126" s="131"/>
      <c r="C126" s="143"/>
      <c r="D126" s="156"/>
      <c r="E126" s="26"/>
      <c r="F126" s="27"/>
      <c r="G126" s="177"/>
      <c r="H126" s="184"/>
      <c r="I126" s="180"/>
      <c r="J126" s="177"/>
      <c r="K126" s="3"/>
      <c r="L126" s="188"/>
      <c r="M126" s="177"/>
      <c r="N126" s="177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  <c r="AA126" s="235"/>
      <c r="AB126" s="235"/>
      <c r="AC126" s="235"/>
      <c r="AD126" s="235"/>
      <c r="AE126" s="235"/>
      <c r="AF126" s="235"/>
      <c r="AG126" s="235"/>
      <c r="AH126" s="235"/>
      <c r="AI126" s="235"/>
      <c r="AJ126" s="235"/>
      <c r="AK126" s="235"/>
      <c r="AL126" s="235"/>
      <c r="AM126" s="235"/>
      <c r="AN126" s="235"/>
      <c r="AO126" s="235"/>
      <c r="AP126" s="235"/>
      <c r="AQ126" s="235"/>
      <c r="AR126" s="235"/>
      <c r="AS126" s="235"/>
      <c r="AT126" s="235"/>
      <c r="AU126" s="235"/>
      <c r="AV126" s="235"/>
      <c r="AW126" s="235"/>
      <c r="AX126" s="235"/>
      <c r="AY126" s="235"/>
      <c r="AZ126" s="235"/>
      <c r="BA126" s="235"/>
      <c r="BB126" s="235"/>
      <c r="BC126" s="235"/>
      <c r="BD126" s="235"/>
      <c r="BE126" s="235"/>
      <c r="BF126" s="235"/>
      <c r="BG126" s="235"/>
      <c r="BH126" s="235"/>
      <c r="BI126" s="235"/>
      <c r="BJ126" s="235"/>
      <c r="BK126" s="235"/>
      <c r="BL126" s="235"/>
      <c r="BM126" s="235"/>
      <c r="BN126" s="235"/>
      <c r="BO126" s="235"/>
      <c r="BP126" s="235"/>
      <c r="BQ126" s="235"/>
      <c r="BR126" s="235"/>
      <c r="BS126" s="235"/>
      <c r="BT126" s="235"/>
      <c r="BU126" s="235"/>
      <c r="BV126" s="235"/>
      <c r="BW126" s="235"/>
      <c r="BX126" s="235"/>
      <c r="BY126" s="235"/>
      <c r="BZ126" s="235"/>
      <c r="CA126" s="235"/>
      <c r="CB126" s="235"/>
      <c r="CC126" s="235"/>
      <c r="CD126" s="235"/>
      <c r="CE126" s="235"/>
      <c r="CF126" s="235"/>
      <c r="CG126" s="235"/>
      <c r="CH126" s="235"/>
      <c r="CI126" s="235"/>
      <c r="CJ126" s="235"/>
      <c r="CK126" s="235"/>
      <c r="CL126" s="235"/>
      <c r="CM126" s="235"/>
      <c r="CN126" s="235"/>
      <c r="CO126" s="235"/>
      <c r="CP126" s="235"/>
      <c r="CQ126" s="235"/>
      <c r="CR126" s="235"/>
      <c r="CS126" s="235"/>
      <c r="CT126" s="235"/>
      <c r="CU126" s="235"/>
      <c r="CV126" s="235"/>
      <c r="CW126" s="235"/>
      <c r="CX126" s="235"/>
      <c r="CY126" s="235"/>
      <c r="CZ126" s="235"/>
      <c r="DA126" s="235"/>
      <c r="DB126" s="235"/>
      <c r="DC126" s="235"/>
      <c r="DD126" s="235"/>
      <c r="DE126" s="235"/>
      <c r="DF126" s="235"/>
      <c r="DG126" s="235"/>
      <c r="DH126" s="235"/>
      <c r="DI126" s="235"/>
      <c r="DJ126" s="235"/>
      <c r="DK126" s="235"/>
      <c r="DL126" s="235"/>
      <c r="DM126" s="235"/>
      <c r="DN126" s="235"/>
      <c r="DO126" s="235"/>
      <c r="DP126" s="235"/>
      <c r="DQ126" s="235"/>
      <c r="DR126" s="235"/>
    </row>
    <row r="127" spans="1:122" s="45" customFormat="1" x14ac:dyDescent="0.25">
      <c r="A127" s="26"/>
      <c r="B127" s="169"/>
      <c r="C127" s="143"/>
      <c r="D127" s="156"/>
      <c r="E127" s="26"/>
      <c r="F127" s="27"/>
      <c r="G127" s="177"/>
      <c r="H127" s="184"/>
      <c r="I127" s="180"/>
      <c r="J127" s="177"/>
      <c r="K127" s="3"/>
      <c r="L127" s="188"/>
      <c r="M127" s="177"/>
      <c r="N127" s="177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  <c r="AA127" s="235"/>
      <c r="AB127" s="235"/>
      <c r="AC127" s="235"/>
      <c r="AD127" s="235"/>
      <c r="AE127" s="235"/>
      <c r="AF127" s="235"/>
      <c r="AG127" s="235"/>
      <c r="AH127" s="235"/>
      <c r="AI127" s="235"/>
      <c r="AJ127" s="235"/>
      <c r="AK127" s="235"/>
      <c r="AL127" s="235"/>
      <c r="AM127" s="235"/>
      <c r="AN127" s="235"/>
      <c r="AO127" s="235"/>
      <c r="AP127" s="235"/>
      <c r="AQ127" s="235"/>
      <c r="AR127" s="235"/>
      <c r="AS127" s="235"/>
      <c r="AT127" s="235"/>
      <c r="AU127" s="235"/>
      <c r="AV127" s="235"/>
      <c r="AW127" s="235"/>
      <c r="AX127" s="235"/>
      <c r="AY127" s="235"/>
      <c r="AZ127" s="235"/>
      <c r="BA127" s="235"/>
      <c r="BB127" s="235"/>
      <c r="BC127" s="235"/>
      <c r="BD127" s="235"/>
      <c r="BE127" s="235"/>
      <c r="BF127" s="235"/>
      <c r="BG127" s="235"/>
      <c r="BH127" s="235"/>
      <c r="BI127" s="235"/>
      <c r="BJ127" s="235"/>
      <c r="BK127" s="235"/>
      <c r="BL127" s="235"/>
      <c r="BM127" s="235"/>
      <c r="BN127" s="235"/>
      <c r="BO127" s="235"/>
      <c r="BP127" s="235"/>
      <c r="BQ127" s="235"/>
      <c r="BR127" s="235"/>
      <c r="BS127" s="235"/>
      <c r="BT127" s="235"/>
      <c r="BU127" s="235"/>
      <c r="BV127" s="235"/>
      <c r="BW127" s="235"/>
      <c r="BX127" s="235"/>
      <c r="BY127" s="235"/>
      <c r="BZ127" s="235"/>
      <c r="CA127" s="235"/>
      <c r="CB127" s="235"/>
      <c r="CC127" s="235"/>
      <c r="CD127" s="235"/>
      <c r="CE127" s="235"/>
      <c r="CF127" s="235"/>
      <c r="CG127" s="235"/>
      <c r="CH127" s="235"/>
      <c r="CI127" s="235"/>
      <c r="CJ127" s="235"/>
      <c r="CK127" s="235"/>
      <c r="CL127" s="235"/>
      <c r="CM127" s="235"/>
      <c r="CN127" s="235"/>
      <c r="CO127" s="235"/>
      <c r="CP127" s="235"/>
      <c r="CQ127" s="235"/>
      <c r="CR127" s="235"/>
      <c r="CS127" s="235"/>
      <c r="CT127" s="235"/>
      <c r="CU127" s="235"/>
      <c r="CV127" s="235"/>
      <c r="CW127" s="235"/>
      <c r="CX127" s="235"/>
      <c r="CY127" s="235"/>
      <c r="CZ127" s="235"/>
      <c r="DA127" s="235"/>
      <c r="DB127" s="235"/>
      <c r="DC127" s="235"/>
      <c r="DD127" s="235"/>
      <c r="DE127" s="235"/>
      <c r="DF127" s="235"/>
      <c r="DG127" s="235"/>
      <c r="DH127" s="235"/>
      <c r="DI127" s="235"/>
      <c r="DJ127" s="235"/>
      <c r="DK127" s="235"/>
      <c r="DL127" s="235"/>
      <c r="DM127" s="235"/>
      <c r="DN127" s="235"/>
      <c r="DO127" s="235"/>
      <c r="DP127" s="235"/>
      <c r="DQ127" s="235"/>
      <c r="DR127" s="235"/>
    </row>
    <row r="128" spans="1:122" s="45" customFormat="1" x14ac:dyDescent="0.25">
      <c r="A128" s="26"/>
      <c r="B128" s="169"/>
      <c r="C128" s="143"/>
      <c r="D128" s="156"/>
      <c r="E128" s="26"/>
      <c r="F128" s="27"/>
      <c r="G128" s="177"/>
      <c r="H128" s="184"/>
      <c r="I128" s="180"/>
      <c r="J128" s="177"/>
      <c r="K128" s="3"/>
      <c r="L128" s="188"/>
      <c r="M128" s="177"/>
      <c r="N128" s="177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  <c r="AA128" s="235"/>
      <c r="AB128" s="235"/>
      <c r="AC128" s="235"/>
      <c r="AD128" s="235"/>
      <c r="AE128" s="235"/>
      <c r="AF128" s="235"/>
      <c r="AG128" s="235"/>
      <c r="AH128" s="235"/>
      <c r="AI128" s="235"/>
      <c r="AJ128" s="235"/>
      <c r="AK128" s="235"/>
      <c r="AL128" s="235"/>
      <c r="AM128" s="235"/>
      <c r="AN128" s="235"/>
      <c r="AO128" s="235"/>
      <c r="AP128" s="235"/>
      <c r="AQ128" s="235"/>
      <c r="AR128" s="235"/>
      <c r="AS128" s="235"/>
      <c r="AT128" s="235"/>
      <c r="AU128" s="235"/>
      <c r="AV128" s="235"/>
      <c r="AW128" s="235"/>
      <c r="AX128" s="235"/>
      <c r="AY128" s="235"/>
      <c r="AZ128" s="235"/>
      <c r="BA128" s="235"/>
      <c r="BB128" s="235"/>
      <c r="BC128" s="235"/>
      <c r="BD128" s="235"/>
      <c r="BE128" s="235"/>
      <c r="BF128" s="235"/>
      <c r="BG128" s="235"/>
      <c r="BH128" s="235"/>
      <c r="BI128" s="235"/>
      <c r="BJ128" s="235"/>
      <c r="BK128" s="235"/>
      <c r="BL128" s="235"/>
      <c r="BM128" s="235"/>
      <c r="BN128" s="235"/>
      <c r="BO128" s="235"/>
      <c r="BP128" s="235"/>
      <c r="BQ128" s="235"/>
      <c r="BR128" s="235"/>
      <c r="BS128" s="235"/>
      <c r="BT128" s="235"/>
      <c r="BU128" s="235"/>
      <c r="BV128" s="235"/>
      <c r="BW128" s="235"/>
      <c r="BX128" s="235"/>
      <c r="BY128" s="235"/>
      <c r="BZ128" s="235"/>
      <c r="CA128" s="235"/>
      <c r="CB128" s="235"/>
      <c r="CC128" s="235"/>
      <c r="CD128" s="235"/>
      <c r="CE128" s="235"/>
      <c r="CF128" s="235"/>
      <c r="CG128" s="235"/>
      <c r="CH128" s="235"/>
      <c r="CI128" s="235"/>
      <c r="CJ128" s="235"/>
      <c r="CK128" s="235"/>
      <c r="CL128" s="235"/>
      <c r="CM128" s="235"/>
      <c r="CN128" s="235"/>
      <c r="CO128" s="235"/>
      <c r="CP128" s="235"/>
      <c r="CQ128" s="235"/>
      <c r="CR128" s="235"/>
      <c r="CS128" s="235"/>
      <c r="CT128" s="235"/>
      <c r="CU128" s="235"/>
      <c r="CV128" s="235"/>
      <c r="CW128" s="235"/>
      <c r="CX128" s="235"/>
      <c r="CY128" s="235"/>
      <c r="CZ128" s="235"/>
      <c r="DA128" s="235"/>
      <c r="DB128" s="235"/>
      <c r="DC128" s="235"/>
      <c r="DD128" s="235"/>
      <c r="DE128" s="235"/>
      <c r="DF128" s="235"/>
      <c r="DG128" s="235"/>
      <c r="DH128" s="235"/>
      <c r="DI128" s="235"/>
      <c r="DJ128" s="235"/>
      <c r="DK128" s="235"/>
      <c r="DL128" s="235"/>
      <c r="DM128" s="235"/>
      <c r="DN128" s="235"/>
      <c r="DO128" s="235"/>
      <c r="DP128" s="235"/>
      <c r="DQ128" s="235"/>
      <c r="DR128" s="235"/>
    </row>
    <row r="129" spans="15:16" x14ac:dyDescent="0.25">
      <c r="O129" s="235"/>
      <c r="P129" s="235"/>
    </row>
    <row r="130" spans="15:16" x14ac:dyDescent="0.25">
      <c r="O130" s="235"/>
      <c r="P130" s="235"/>
    </row>
    <row r="131" spans="15:16" x14ac:dyDescent="0.25">
      <c r="O131" s="235"/>
      <c r="P131" s="235"/>
    </row>
    <row r="132" spans="15:16" x14ac:dyDescent="0.25">
      <c r="O132" s="235"/>
      <c r="P132" s="235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52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2"/>
  <sheetViews>
    <sheetView topLeftCell="A31" zoomScaleNormal="100" workbookViewId="0">
      <selection activeCell="H72" sqref="H72:H76"/>
    </sheetView>
  </sheetViews>
  <sheetFormatPr defaultColWidth="9.109375" defaultRowHeight="13.2" outlineLevelRow="1" x14ac:dyDescent="0.25"/>
  <cols>
    <col min="1" max="1" width="21.6640625" style="46" customWidth="1"/>
    <col min="2" max="2" width="15" style="46" customWidth="1"/>
    <col min="3" max="3" width="11.5546875" style="49" customWidth="1"/>
    <col min="4" max="4" width="11.5546875" style="75" customWidth="1"/>
    <col min="5" max="5" width="2.33203125" style="46" customWidth="1"/>
    <col min="6" max="6" width="16.109375" style="22" bestFit="1" customWidth="1"/>
    <col min="7" max="7" width="8.109375" style="47" customWidth="1"/>
    <col min="8" max="8" width="15" style="22" customWidth="1"/>
    <col min="9" max="9" width="1.5546875" style="50" customWidth="1"/>
    <col min="10" max="10" width="16.109375" style="22" bestFit="1" customWidth="1"/>
    <col min="11" max="11" width="9.44140625" style="47" bestFit="1" customWidth="1"/>
    <col min="12" max="12" width="17.5546875" style="22" customWidth="1"/>
    <col min="13" max="13" width="1.44140625" style="22" customWidth="1"/>
    <col min="14" max="14" width="16.33203125" style="102" customWidth="1"/>
    <col min="15" max="16384" width="9.109375" style="70"/>
  </cols>
  <sheetData>
    <row r="1" spans="1:256" x14ac:dyDescent="0.25">
      <c r="A1"/>
      <c r="B1" s="48"/>
      <c r="I1" s="100"/>
      <c r="M1" s="98"/>
    </row>
    <row r="2" spans="1:256" s="82" customFormat="1" x14ac:dyDescent="0.25">
      <c r="B2" s="86"/>
      <c r="C2" s="81"/>
      <c r="D2" s="80"/>
      <c r="E2" s="80"/>
      <c r="F2" s="57"/>
      <c r="G2" s="89">
        <v>43525</v>
      </c>
      <c r="H2" s="57"/>
      <c r="I2" s="95"/>
      <c r="J2" s="57"/>
      <c r="K2" s="89">
        <v>43617</v>
      </c>
      <c r="L2" s="57"/>
      <c r="M2" s="95"/>
      <c r="N2" s="102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pans="1:256" s="82" customFormat="1" x14ac:dyDescent="0.25">
      <c r="A3" s="80"/>
      <c r="B3" s="80"/>
      <c r="C3" s="81"/>
      <c r="D3" s="80"/>
      <c r="E3" s="80"/>
      <c r="F3" s="57"/>
      <c r="G3" s="83"/>
      <c r="H3" s="57"/>
      <c r="I3" s="95"/>
      <c r="J3" s="57"/>
      <c r="K3" s="83"/>
      <c r="L3" s="57"/>
      <c r="M3" s="95"/>
      <c r="N3" s="102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pans="1:256" s="82" customFormat="1" x14ac:dyDescent="0.25">
      <c r="A4" s="80" t="s">
        <v>55</v>
      </c>
      <c r="B4" s="87" t="s">
        <v>20</v>
      </c>
      <c r="C4" s="81" t="s">
        <v>21</v>
      </c>
      <c r="D4" s="80" t="s">
        <v>56</v>
      </c>
      <c r="E4" s="80"/>
      <c r="F4" s="57" t="s">
        <v>57</v>
      </c>
      <c r="G4" s="83" t="s">
        <v>58</v>
      </c>
      <c r="H4" s="57"/>
      <c r="I4" s="95"/>
      <c r="J4" s="57" t="s">
        <v>57</v>
      </c>
      <c r="K4" s="83" t="s">
        <v>58</v>
      </c>
      <c r="L4" s="57"/>
      <c r="M4" s="95"/>
      <c r="N4" s="102" t="s">
        <v>59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pans="1:256" s="82" customFormat="1" ht="13.5" customHeight="1" x14ac:dyDescent="0.25">
      <c r="A5" s="80"/>
      <c r="B5" s="87" t="s">
        <v>28</v>
      </c>
      <c r="C5" s="81" t="s">
        <v>29</v>
      </c>
      <c r="D5" s="80" t="s">
        <v>60</v>
      </c>
      <c r="E5" s="80"/>
      <c r="F5" s="57" t="s">
        <v>61</v>
      </c>
      <c r="G5" s="83" t="s">
        <v>62</v>
      </c>
      <c r="H5" s="57" t="s">
        <v>63</v>
      </c>
      <c r="I5" s="95"/>
      <c r="J5" s="57" t="s">
        <v>61</v>
      </c>
      <c r="K5" s="83" t="s">
        <v>62</v>
      </c>
      <c r="L5" s="57" t="s">
        <v>63</v>
      </c>
      <c r="M5" s="95"/>
      <c r="N5" s="102" t="s">
        <v>18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pans="1:256" s="82" customFormat="1" ht="5.25" customHeight="1" x14ac:dyDescent="0.25">
      <c r="A6" s="92"/>
      <c r="B6" s="93"/>
      <c r="C6" s="94"/>
      <c r="D6" s="92"/>
      <c r="E6" s="92"/>
      <c r="F6" s="95"/>
      <c r="G6" s="101"/>
      <c r="H6" s="95"/>
      <c r="I6" s="95"/>
      <c r="J6" s="95"/>
      <c r="K6" s="101"/>
      <c r="L6" s="95"/>
      <c r="M6" s="95"/>
      <c r="N6" s="10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pans="1:256" s="14" customFormat="1" outlineLevel="1" x14ac:dyDescent="0.25">
      <c r="A7" s="36" t="s">
        <v>34</v>
      </c>
      <c r="B7" s="46" t="s">
        <v>137</v>
      </c>
      <c r="C7" s="66"/>
      <c r="D7" s="76">
        <v>43646</v>
      </c>
      <c r="E7" s="51"/>
      <c r="F7" s="22">
        <v>17078371.289999999</v>
      </c>
      <c r="G7" s="128">
        <f>+H7/F7</f>
        <v>1</v>
      </c>
      <c r="H7" s="22">
        <v>17078371.289999999</v>
      </c>
      <c r="I7" s="100" t="s">
        <v>65</v>
      </c>
      <c r="J7" s="22">
        <v>7208893.5899999999</v>
      </c>
      <c r="K7" s="128">
        <f>+L7/J7</f>
        <v>1</v>
      </c>
      <c r="L7" s="22">
        <v>7208893.5899999999</v>
      </c>
      <c r="M7" s="98"/>
      <c r="N7" s="171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s="14" customFormat="1" outlineLevel="1" x14ac:dyDescent="0.25">
      <c r="A8" s="36"/>
      <c r="B8" s="36" t="s">
        <v>64</v>
      </c>
      <c r="C8" s="66"/>
      <c r="D8" s="76">
        <v>43646</v>
      </c>
      <c r="E8" s="51"/>
      <c r="F8" s="22">
        <v>800</v>
      </c>
      <c r="G8" s="128">
        <f t="shared" ref="G8:G19" si="0">+H8/F8</f>
        <v>1</v>
      </c>
      <c r="H8" s="22">
        <v>800</v>
      </c>
      <c r="I8" s="100"/>
      <c r="J8" s="22">
        <v>800</v>
      </c>
      <c r="K8" s="128">
        <f t="shared" ref="K8:K21" si="1">+L8/J8</f>
        <v>1</v>
      </c>
      <c r="L8" s="22">
        <v>800</v>
      </c>
      <c r="M8" s="98"/>
      <c r="N8" s="171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pans="1:256" s="14" customFormat="1" outlineLevel="1" x14ac:dyDescent="0.25">
      <c r="A9" s="36"/>
      <c r="B9" s="36" t="s">
        <v>125</v>
      </c>
      <c r="C9" s="66"/>
      <c r="D9" s="76">
        <v>43646</v>
      </c>
      <c r="E9" s="51"/>
      <c r="F9" s="22">
        <v>20500000</v>
      </c>
      <c r="G9" s="128">
        <f t="shared" si="0"/>
        <v>1</v>
      </c>
      <c r="H9" s="22">
        <v>20500000</v>
      </c>
      <c r="I9" s="100" t="s">
        <v>65</v>
      </c>
      <c r="J9" s="22">
        <v>20500000</v>
      </c>
      <c r="K9" s="128">
        <f t="shared" si="1"/>
        <v>1</v>
      </c>
      <c r="L9" s="22">
        <v>20500000</v>
      </c>
      <c r="M9" s="98"/>
      <c r="N9" s="171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14" customFormat="1" outlineLevel="1" x14ac:dyDescent="0.25">
      <c r="A10" s="36"/>
      <c r="B10" s="36" t="s">
        <v>161</v>
      </c>
      <c r="C10" s="66"/>
      <c r="D10" s="76">
        <v>43741</v>
      </c>
      <c r="E10" s="51"/>
      <c r="F10" s="22">
        <v>0</v>
      </c>
      <c r="G10" s="128"/>
      <c r="H10" s="22">
        <v>0</v>
      </c>
      <c r="I10" s="100" t="s">
        <v>65</v>
      </c>
      <c r="J10" s="22">
        <v>2000000</v>
      </c>
      <c r="K10" s="128">
        <f t="shared" si="1"/>
        <v>1</v>
      </c>
      <c r="L10" s="22">
        <v>2000000</v>
      </c>
      <c r="M10" s="98"/>
      <c r="N10" s="171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s="14" customFormat="1" outlineLevel="1" x14ac:dyDescent="0.25">
      <c r="A11" s="36"/>
      <c r="B11" s="36" t="s">
        <v>156</v>
      </c>
      <c r="C11" s="66" t="s">
        <v>154</v>
      </c>
      <c r="D11" s="76">
        <v>43784</v>
      </c>
      <c r="E11" s="51"/>
      <c r="F11" s="22">
        <v>248000</v>
      </c>
      <c r="G11" s="128">
        <f t="shared" si="0"/>
        <v>0.99579141129032256</v>
      </c>
      <c r="H11" s="22">
        <v>246956.27</v>
      </c>
      <c r="I11" s="100" t="s">
        <v>65</v>
      </c>
      <c r="J11" s="22">
        <v>248000</v>
      </c>
      <c r="K11" s="128">
        <f t="shared" si="1"/>
        <v>0.99841903225806461</v>
      </c>
      <c r="L11" s="22">
        <v>247607.92</v>
      </c>
      <c r="M11" s="98"/>
      <c r="N11" s="171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s="14" customFormat="1" outlineLevel="1" x14ac:dyDescent="0.25">
      <c r="A12" s="36"/>
      <c r="B12" s="36" t="s">
        <v>118</v>
      </c>
      <c r="C12" s="66" t="s">
        <v>155</v>
      </c>
      <c r="D12" s="76">
        <v>43784</v>
      </c>
      <c r="E12" s="51"/>
      <c r="F12" s="22">
        <v>248000</v>
      </c>
      <c r="G12" s="128">
        <f t="shared" si="0"/>
        <v>0.99579141129032256</v>
      </c>
      <c r="H12" s="22">
        <v>246956.27</v>
      </c>
      <c r="I12" s="100" t="s">
        <v>65</v>
      </c>
      <c r="J12" s="22">
        <v>248000</v>
      </c>
      <c r="K12" s="128">
        <f t="shared" si="1"/>
        <v>0.99841903225806461</v>
      </c>
      <c r="L12" s="22">
        <v>247607.92</v>
      </c>
      <c r="M12" s="98"/>
      <c r="N12" s="171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s="14" customFormat="1" outlineLevel="1" x14ac:dyDescent="0.25">
      <c r="A13" s="36"/>
      <c r="B13" s="36" t="s">
        <v>157</v>
      </c>
      <c r="C13" s="66" t="s">
        <v>158</v>
      </c>
      <c r="D13" s="76">
        <v>43781</v>
      </c>
      <c r="E13" s="51"/>
      <c r="F13" s="22">
        <v>248000</v>
      </c>
      <c r="G13" s="128">
        <f t="shared" si="0"/>
        <v>0.99585721774193547</v>
      </c>
      <c r="H13" s="22">
        <v>246972.59</v>
      </c>
      <c r="I13" s="100" t="s">
        <v>65</v>
      </c>
      <c r="J13" s="22">
        <v>248000</v>
      </c>
      <c r="K13" s="128">
        <f t="shared" si="1"/>
        <v>0.9984494758064516</v>
      </c>
      <c r="L13" s="22">
        <v>247615.47</v>
      </c>
      <c r="M13" s="98"/>
      <c r="N13" s="171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s="14" customFormat="1" outlineLevel="1" x14ac:dyDescent="0.25">
      <c r="A14" s="36"/>
      <c r="B14" s="36" t="s">
        <v>151</v>
      </c>
      <c r="C14" s="66">
        <v>882722385</v>
      </c>
      <c r="D14" s="76">
        <v>43678</v>
      </c>
      <c r="E14" s="51"/>
      <c r="F14" s="22">
        <v>1009730</v>
      </c>
      <c r="G14" s="128">
        <f t="shared" si="0"/>
        <v>0.9882839967119923</v>
      </c>
      <c r="H14" s="22">
        <v>997900</v>
      </c>
      <c r="I14" s="100" t="s">
        <v>65</v>
      </c>
      <c r="J14" s="22">
        <v>1009730</v>
      </c>
      <c r="K14" s="128">
        <f t="shared" si="1"/>
        <v>0.98986857872896716</v>
      </c>
      <c r="L14" s="22">
        <v>999500</v>
      </c>
      <c r="M14" s="98"/>
      <c r="N14" s="171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s="14" customFormat="1" outlineLevel="1" x14ac:dyDescent="0.25">
      <c r="A15" s="36"/>
      <c r="B15" s="36" t="s">
        <v>152</v>
      </c>
      <c r="C15" s="66" t="s">
        <v>149</v>
      </c>
      <c r="D15" s="76">
        <v>43707</v>
      </c>
      <c r="E15" s="51"/>
      <c r="F15" s="22">
        <v>247000</v>
      </c>
      <c r="G15" s="128">
        <f t="shared" si="0"/>
        <v>1</v>
      </c>
      <c r="H15" s="22">
        <v>247000</v>
      </c>
      <c r="I15" s="100" t="s">
        <v>65</v>
      </c>
      <c r="J15" s="22">
        <v>247000</v>
      </c>
      <c r="K15" s="128">
        <f t="shared" si="1"/>
        <v>1</v>
      </c>
      <c r="L15" s="22">
        <v>247000</v>
      </c>
      <c r="M15" s="98"/>
      <c r="N15" s="171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s="14" customFormat="1" outlineLevel="1" x14ac:dyDescent="0.25">
      <c r="A16" s="36"/>
      <c r="B16" s="36" t="s">
        <v>168</v>
      </c>
      <c r="C16" s="66" t="s">
        <v>169</v>
      </c>
      <c r="D16" s="76">
        <v>43738</v>
      </c>
      <c r="E16" s="51"/>
      <c r="F16" s="22">
        <v>248000</v>
      </c>
      <c r="G16" s="128">
        <f t="shared" si="0"/>
        <v>0.99947870967741936</v>
      </c>
      <c r="H16" s="22">
        <v>247870.72</v>
      </c>
      <c r="I16" s="100" t="s">
        <v>65</v>
      </c>
      <c r="J16" s="22">
        <v>248000</v>
      </c>
      <c r="K16" s="128">
        <f t="shared" si="1"/>
        <v>1.0002227419354839</v>
      </c>
      <c r="L16" s="22">
        <v>248055.24</v>
      </c>
      <c r="M16" s="98"/>
      <c r="N16" s="171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pans="1:256" s="14" customFormat="1" outlineLevel="1" x14ac:dyDescent="0.25">
      <c r="A17" s="36"/>
      <c r="B17" s="36" t="s">
        <v>176</v>
      </c>
      <c r="C17" s="66" t="s">
        <v>171</v>
      </c>
      <c r="D17" s="76">
        <v>43738</v>
      </c>
      <c r="E17" s="51"/>
      <c r="F17" s="22">
        <v>248000</v>
      </c>
      <c r="G17" s="128">
        <f t="shared" si="0"/>
        <v>0.9992347177419354</v>
      </c>
      <c r="H17" s="22">
        <v>247810.21</v>
      </c>
      <c r="I17" s="100" t="s">
        <v>65</v>
      </c>
      <c r="J17" s="22">
        <v>248000</v>
      </c>
      <c r="K17" s="128">
        <f t="shared" si="1"/>
        <v>1.0001083870967742</v>
      </c>
      <c r="L17" s="22">
        <v>248026.88</v>
      </c>
      <c r="M17" s="98"/>
      <c r="N17" s="171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pans="1:256" s="14" customFormat="1" outlineLevel="1" x14ac:dyDescent="0.25">
      <c r="A18" s="36"/>
      <c r="B18" s="36" t="s">
        <v>172</v>
      </c>
      <c r="C18" s="66" t="s">
        <v>173</v>
      </c>
      <c r="D18" s="76">
        <v>43917</v>
      </c>
      <c r="E18" s="51"/>
      <c r="F18" s="22">
        <v>1000000</v>
      </c>
      <c r="G18" s="128">
        <f t="shared" si="0"/>
        <v>0.99939999999999996</v>
      </c>
      <c r="H18" s="22">
        <v>999400</v>
      </c>
      <c r="I18" s="100" t="s">
        <v>65</v>
      </c>
      <c r="J18" s="22">
        <v>1000000</v>
      </c>
      <c r="K18" s="128">
        <f t="shared" si="1"/>
        <v>1.0019</v>
      </c>
      <c r="L18" s="22">
        <v>1001900</v>
      </c>
      <c r="M18" s="98"/>
      <c r="N18" s="171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pans="1:256" s="14" customFormat="1" outlineLevel="1" x14ac:dyDescent="0.25">
      <c r="A19" s="36"/>
      <c r="B19" s="36" t="s">
        <v>174</v>
      </c>
      <c r="C19" s="66" t="s">
        <v>175</v>
      </c>
      <c r="D19" s="76">
        <v>43920</v>
      </c>
      <c r="E19" s="51"/>
      <c r="F19" s="22">
        <v>246000</v>
      </c>
      <c r="G19" s="128">
        <f t="shared" si="0"/>
        <v>1</v>
      </c>
      <c r="H19" s="22">
        <v>246000</v>
      </c>
      <c r="I19" s="100" t="s">
        <v>65</v>
      </c>
      <c r="J19" s="22">
        <v>246000</v>
      </c>
      <c r="K19" s="128">
        <f t="shared" si="1"/>
        <v>1</v>
      </c>
      <c r="L19" s="22">
        <v>246000</v>
      </c>
      <c r="M19" s="98"/>
      <c r="N19" s="171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pans="1:256" s="14" customFormat="1" outlineLevel="1" x14ac:dyDescent="0.25">
      <c r="A20" s="36"/>
      <c r="B20" s="36" t="s">
        <v>190</v>
      </c>
      <c r="C20" s="66" t="s">
        <v>187</v>
      </c>
      <c r="D20" s="76">
        <v>44364</v>
      </c>
      <c r="E20" s="51"/>
      <c r="F20" s="22">
        <v>0</v>
      </c>
      <c r="G20" s="128"/>
      <c r="H20" s="22">
        <v>0</v>
      </c>
      <c r="I20" s="100" t="s">
        <v>65</v>
      </c>
      <c r="J20" s="22">
        <v>2000000</v>
      </c>
      <c r="K20" s="128">
        <f t="shared" si="1"/>
        <v>1.0004</v>
      </c>
      <c r="L20" s="22">
        <v>2000800</v>
      </c>
      <c r="M20" s="98"/>
      <c r="N20" s="171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pans="1:256" s="14" customFormat="1" outlineLevel="1" x14ac:dyDescent="0.25">
      <c r="A21" s="36"/>
      <c r="B21" s="36" t="s">
        <v>191</v>
      </c>
      <c r="C21" s="66" t="s">
        <v>189</v>
      </c>
      <c r="D21" s="76">
        <v>44368</v>
      </c>
      <c r="E21" s="51"/>
      <c r="F21" s="22">
        <v>0</v>
      </c>
      <c r="G21" s="128"/>
      <c r="H21" s="22">
        <v>0</v>
      </c>
      <c r="I21" s="100" t="s">
        <v>65</v>
      </c>
      <c r="J21" s="22">
        <v>248000</v>
      </c>
      <c r="K21" s="128">
        <f t="shared" si="1"/>
        <v>1</v>
      </c>
      <c r="L21" s="22">
        <v>248000</v>
      </c>
      <c r="M21" s="98"/>
      <c r="N21" s="171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pans="1:256" s="14" customFormat="1" outlineLevel="1" x14ac:dyDescent="0.25">
      <c r="A22" s="36"/>
      <c r="B22" s="36" t="s">
        <v>161</v>
      </c>
      <c r="C22" s="66"/>
      <c r="D22" s="76">
        <v>43556</v>
      </c>
      <c r="E22" s="51"/>
      <c r="F22" s="22">
        <v>2000000</v>
      </c>
      <c r="G22" s="128">
        <f t="shared" ref="G22:G23" si="2">+H22/F22</f>
        <v>1</v>
      </c>
      <c r="H22" s="22">
        <v>2000000</v>
      </c>
      <c r="I22" s="100" t="s">
        <v>65</v>
      </c>
      <c r="J22" s="22">
        <v>0</v>
      </c>
      <c r="K22" s="128"/>
      <c r="L22" s="22">
        <v>0</v>
      </c>
      <c r="M22" s="98"/>
      <c r="N22" s="171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pans="1:256" s="14" customFormat="1" outlineLevel="1" x14ac:dyDescent="0.25">
      <c r="A23" s="36"/>
      <c r="B23" s="36" t="s">
        <v>145</v>
      </c>
      <c r="C23" s="66" t="s">
        <v>146</v>
      </c>
      <c r="D23" s="76">
        <v>43600</v>
      </c>
      <c r="E23" s="51"/>
      <c r="F23" s="22">
        <v>1000000</v>
      </c>
      <c r="G23" s="128">
        <f t="shared" si="2"/>
        <v>0.99850000000000005</v>
      </c>
      <c r="H23" s="22">
        <v>998500</v>
      </c>
      <c r="I23" s="100" t="s">
        <v>65</v>
      </c>
      <c r="J23" s="22">
        <v>0</v>
      </c>
      <c r="K23" s="128"/>
      <c r="L23" s="22">
        <v>0</v>
      </c>
      <c r="M23" s="98"/>
      <c r="N23" s="171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pans="1:256" s="14" customFormat="1" ht="12" customHeight="1" x14ac:dyDescent="0.25">
      <c r="A24" s="36" t="s">
        <v>85</v>
      </c>
      <c r="B24" s="91"/>
      <c r="C24" s="116"/>
      <c r="D24" s="124"/>
      <c r="E24" s="51"/>
      <c r="F24" s="54">
        <f>SUM(F7:F23)</f>
        <v>44321901.289999999</v>
      </c>
      <c r="G24" s="129"/>
      <c r="H24" s="54">
        <f>SUM(H7:H23)</f>
        <v>44304537.350000009</v>
      </c>
      <c r="I24" s="95"/>
      <c r="J24" s="54">
        <f>SUM(J7:J21)</f>
        <v>35700423.590000004</v>
      </c>
      <c r="K24" s="129"/>
      <c r="L24" s="54">
        <f>SUM(L7:L21)</f>
        <v>35691807.019999996</v>
      </c>
      <c r="M24" s="96"/>
      <c r="N24" s="171">
        <f>SUM(L24-H24)</f>
        <v>-8612730.3300000131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  <row r="25" spans="1:256" s="14" customFormat="1" ht="12" customHeight="1" x14ac:dyDescent="0.25">
      <c r="A25" s="36"/>
      <c r="B25" s="91"/>
      <c r="C25" s="116"/>
      <c r="D25" s="124"/>
      <c r="E25" s="51"/>
      <c r="F25" s="54"/>
      <c r="G25" s="129"/>
      <c r="H25" s="54"/>
      <c r="I25" s="95"/>
      <c r="J25" s="54"/>
      <c r="K25" s="129"/>
      <c r="L25" s="54"/>
      <c r="M25" s="96"/>
      <c r="N25" s="171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</row>
    <row r="26" spans="1:256" s="14" customFormat="1" x14ac:dyDescent="0.25">
      <c r="A26" s="36" t="s">
        <v>7</v>
      </c>
      <c r="B26" s="36" t="s">
        <v>137</v>
      </c>
      <c r="C26" s="66"/>
      <c r="D26" s="76">
        <v>43646</v>
      </c>
      <c r="E26" s="51"/>
      <c r="F26" s="50">
        <v>1549370.37</v>
      </c>
      <c r="G26" s="129">
        <f t="shared" ref="G26" si="3">H26/F26</f>
        <v>1</v>
      </c>
      <c r="H26" s="50">
        <v>1549370.37</v>
      </c>
      <c r="I26" s="100" t="s">
        <v>65</v>
      </c>
      <c r="J26" s="50">
        <v>1301712.74</v>
      </c>
      <c r="K26" s="129">
        <f t="shared" ref="K26:K69" si="4">L26/J26</f>
        <v>1</v>
      </c>
      <c r="L26" s="50">
        <v>1301712.74</v>
      </c>
      <c r="M26" s="98"/>
      <c r="N26" s="102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</row>
    <row r="27" spans="1:256" s="14" customFormat="1" x14ac:dyDescent="0.25">
      <c r="A27" s="36"/>
      <c r="B27" s="36"/>
      <c r="C27" s="66"/>
      <c r="D27" s="76"/>
      <c r="E27" s="51"/>
      <c r="F27" s="54">
        <f>SUM(F26)</f>
        <v>1549370.37</v>
      </c>
      <c r="G27" s="129"/>
      <c r="H27" s="54">
        <f>SUM(H26)</f>
        <v>1549370.37</v>
      </c>
      <c r="I27" s="95"/>
      <c r="J27" s="54">
        <f>SUM(J26)</f>
        <v>1301712.74</v>
      </c>
      <c r="K27" s="129"/>
      <c r="L27" s="54">
        <f>SUM(L26)</f>
        <v>1301712.74</v>
      </c>
      <c r="M27" s="96"/>
      <c r="N27" s="102">
        <f>SUM(L27-H27)</f>
        <v>-247657.63000000012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</row>
    <row r="28" spans="1:256" s="14" customFormat="1" x14ac:dyDescent="0.25">
      <c r="A28" s="36"/>
      <c r="B28" s="36"/>
      <c r="C28" s="66"/>
      <c r="D28" s="76"/>
      <c r="E28" s="51"/>
      <c r="F28" s="54"/>
      <c r="G28" s="129"/>
      <c r="H28" s="54"/>
      <c r="I28" s="95"/>
      <c r="J28" s="54"/>
      <c r="K28" s="129"/>
      <c r="L28" s="54"/>
      <c r="M28" s="96"/>
      <c r="N28" s="102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</row>
    <row r="29" spans="1:256" s="14" customFormat="1" x14ac:dyDescent="0.25">
      <c r="A29" s="36" t="s">
        <v>87</v>
      </c>
      <c r="B29" s="36" t="s">
        <v>137</v>
      </c>
      <c r="C29" s="66"/>
      <c r="D29" s="76">
        <v>43646</v>
      </c>
      <c r="E29" s="51"/>
      <c r="F29" s="22">
        <v>2938.22</v>
      </c>
      <c r="G29" s="129">
        <f t="shared" ref="G29" si="5">H29/F29</f>
        <v>1</v>
      </c>
      <c r="H29" s="22">
        <v>2938.22</v>
      </c>
      <c r="I29" s="95" t="s">
        <v>65</v>
      </c>
      <c r="J29" s="22">
        <v>2956.82</v>
      </c>
      <c r="K29" s="129">
        <f t="shared" si="4"/>
        <v>1</v>
      </c>
      <c r="L29" s="22">
        <v>2956.82</v>
      </c>
      <c r="M29" s="98"/>
      <c r="N29" s="102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</row>
    <row r="30" spans="1:256" s="14" customFormat="1" x14ac:dyDescent="0.25">
      <c r="A30" s="36"/>
      <c r="B30" s="36"/>
      <c r="C30" s="66"/>
      <c r="D30" s="76"/>
      <c r="E30" s="51"/>
      <c r="F30" s="54">
        <f>SUM(F29)</f>
        <v>2938.22</v>
      </c>
      <c r="G30" s="129"/>
      <c r="H30" s="54">
        <f>SUM(H29)</f>
        <v>2938.22</v>
      </c>
      <c r="I30" s="95"/>
      <c r="J30" s="54">
        <f>SUM(J29)</f>
        <v>2956.82</v>
      </c>
      <c r="K30" s="129"/>
      <c r="L30" s="54">
        <f>SUM(L29)</f>
        <v>2956.82</v>
      </c>
      <c r="M30" s="96"/>
      <c r="N30" s="102">
        <f>SUM(L30-H30)</f>
        <v>18.600000000000364</v>
      </c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</row>
    <row r="31" spans="1:256" s="14" customFormat="1" x14ac:dyDescent="0.25">
      <c r="A31" s="36"/>
      <c r="B31" s="36"/>
      <c r="C31" s="66"/>
      <c r="D31" s="76"/>
      <c r="E31" s="51"/>
      <c r="F31" s="54"/>
      <c r="G31" s="129"/>
      <c r="H31" s="54"/>
      <c r="I31" s="95"/>
      <c r="J31" s="54"/>
      <c r="K31" s="129"/>
      <c r="L31" s="54"/>
      <c r="M31" s="96"/>
      <c r="N31" s="102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</row>
    <row r="32" spans="1:256" s="14" customFormat="1" x14ac:dyDescent="0.25">
      <c r="A32" s="36" t="s">
        <v>182</v>
      </c>
      <c r="B32" s="36" t="s">
        <v>137</v>
      </c>
      <c r="C32" s="66"/>
      <c r="D32" s="76">
        <v>43646</v>
      </c>
      <c r="E32" s="51"/>
      <c r="F32" s="22">
        <v>6712.5</v>
      </c>
      <c r="G32" s="129">
        <f t="shared" ref="G32" si="6">H32/F32</f>
        <v>1</v>
      </c>
      <c r="H32" s="22">
        <v>6712.5</v>
      </c>
      <c r="I32" s="95" t="s">
        <v>65</v>
      </c>
      <c r="J32" s="22">
        <v>1590442.88</v>
      </c>
      <c r="K32" s="129">
        <f t="shared" si="4"/>
        <v>1</v>
      </c>
      <c r="L32" s="22">
        <v>1590442.88</v>
      </c>
      <c r="M32" s="96"/>
      <c r="N32" s="102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</row>
    <row r="33" spans="1:256" s="14" customFormat="1" x14ac:dyDescent="0.25">
      <c r="A33" s="36"/>
      <c r="B33" s="36"/>
      <c r="C33" s="66"/>
      <c r="D33" s="76"/>
      <c r="E33" s="51"/>
      <c r="F33" s="54">
        <f>SUM(F32)</f>
        <v>6712.5</v>
      </c>
      <c r="G33" s="129"/>
      <c r="H33" s="54">
        <f>SUM(H32)</f>
        <v>6712.5</v>
      </c>
      <c r="I33" s="95"/>
      <c r="J33" s="54">
        <f>SUM(J32)</f>
        <v>1590442.88</v>
      </c>
      <c r="K33" s="129"/>
      <c r="L33" s="54">
        <f>SUM(L32)</f>
        <v>1590442.88</v>
      </c>
      <c r="M33" s="96"/>
      <c r="N33" s="102">
        <f t="shared" ref="N33" si="7">SUM(L33-H33)</f>
        <v>1583730.38</v>
      </c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</row>
    <row r="34" spans="1:256" s="14" customFormat="1" x14ac:dyDescent="0.25">
      <c r="A34" s="36"/>
      <c r="B34" s="36"/>
      <c r="C34" s="66"/>
      <c r="D34" s="76"/>
      <c r="E34" s="51"/>
      <c r="F34" s="54"/>
      <c r="G34" s="129"/>
      <c r="H34" s="54"/>
      <c r="I34" s="95"/>
      <c r="J34" s="54"/>
      <c r="K34" s="129"/>
      <c r="L34" s="54"/>
      <c r="M34" s="96"/>
      <c r="N34" s="102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</row>
    <row r="35" spans="1:256" s="14" customFormat="1" x14ac:dyDescent="0.25">
      <c r="A35" s="36" t="s">
        <v>8</v>
      </c>
      <c r="B35" s="36" t="s">
        <v>137</v>
      </c>
      <c r="C35" s="66"/>
      <c r="D35" s="76">
        <v>43646</v>
      </c>
      <c r="E35" s="51"/>
      <c r="F35" s="22">
        <v>13004.73</v>
      </c>
      <c r="G35" s="129">
        <f t="shared" ref="G35" si="8">H35/F35</f>
        <v>1</v>
      </c>
      <c r="H35" s="22">
        <v>13004.73</v>
      </c>
      <c r="I35" s="100" t="s">
        <v>65</v>
      </c>
      <c r="J35" s="22">
        <v>4560.42</v>
      </c>
      <c r="K35" s="129">
        <f t="shared" si="4"/>
        <v>1</v>
      </c>
      <c r="L35" s="22">
        <v>4560.42</v>
      </c>
      <c r="M35" s="98"/>
      <c r="N35" s="102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</row>
    <row r="36" spans="1:256" s="14" customFormat="1" x14ac:dyDescent="0.25">
      <c r="A36" s="36"/>
      <c r="B36" s="36"/>
      <c r="C36" s="66"/>
      <c r="D36" s="76"/>
      <c r="E36" s="51"/>
      <c r="F36" s="54">
        <f>SUM(F35)</f>
        <v>13004.73</v>
      </c>
      <c r="G36" s="129"/>
      <c r="H36" s="54">
        <f>SUM(H35)</f>
        <v>13004.73</v>
      </c>
      <c r="I36" s="95"/>
      <c r="J36" s="54">
        <f>SUM(J35)</f>
        <v>4560.42</v>
      </c>
      <c r="K36" s="129"/>
      <c r="L36" s="54">
        <f>SUM(L35)</f>
        <v>4560.42</v>
      </c>
      <c r="M36" s="96"/>
      <c r="N36" s="102">
        <f>SUM(L36-H36)</f>
        <v>-8444.31</v>
      </c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</row>
    <row r="37" spans="1:256" s="14" customFormat="1" ht="12" customHeight="1" x14ac:dyDescent="0.25">
      <c r="A37" s="36"/>
      <c r="B37" s="91"/>
      <c r="C37" s="116"/>
      <c r="D37" s="124"/>
      <c r="E37" s="51"/>
      <c r="F37" s="54"/>
      <c r="G37" s="129"/>
      <c r="H37" s="54"/>
      <c r="I37" s="95"/>
      <c r="J37" s="54"/>
      <c r="K37" s="129"/>
      <c r="L37" s="54"/>
      <c r="M37" s="96"/>
      <c r="N37" s="102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</row>
    <row r="38" spans="1:256" s="14" customFormat="1" ht="12" customHeight="1" x14ac:dyDescent="0.25">
      <c r="A38" s="36"/>
      <c r="B38" s="91"/>
      <c r="C38" s="116"/>
      <c r="D38" s="124"/>
      <c r="E38" s="51"/>
      <c r="F38" s="54"/>
      <c r="G38" s="129"/>
      <c r="H38" s="54"/>
      <c r="I38" s="95"/>
      <c r="J38" s="54"/>
      <c r="K38" s="129"/>
      <c r="L38" s="54"/>
      <c r="M38" s="96"/>
      <c r="N38" s="10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</row>
    <row r="39" spans="1:256" s="14" customFormat="1" ht="12" customHeight="1" x14ac:dyDescent="0.25">
      <c r="A39" s="36"/>
      <c r="B39" s="91"/>
      <c r="C39" s="116"/>
      <c r="D39" s="124"/>
      <c r="E39" s="51"/>
      <c r="F39" s="54"/>
      <c r="G39" s="129"/>
      <c r="H39" s="54"/>
      <c r="I39" s="95"/>
      <c r="J39" s="54"/>
      <c r="K39" s="129"/>
      <c r="L39" s="54"/>
      <c r="M39" s="96"/>
      <c r="N39" s="102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70"/>
      <c r="IG39" s="70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70"/>
      <c r="IV39" s="70"/>
    </row>
    <row r="40" spans="1:256" s="14" customFormat="1" ht="12" customHeight="1" x14ac:dyDescent="0.25">
      <c r="A40" s="36"/>
      <c r="B40" s="91"/>
      <c r="C40" s="116"/>
      <c r="D40" s="124"/>
      <c r="E40" s="51"/>
      <c r="F40" s="54"/>
      <c r="G40" s="129"/>
      <c r="H40" s="54"/>
      <c r="I40" s="95"/>
      <c r="J40" s="54"/>
      <c r="K40" s="129"/>
      <c r="L40" s="54"/>
      <c r="M40" s="96"/>
      <c r="N40" s="102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70"/>
      <c r="IG40" s="70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70"/>
      <c r="IV40" s="70"/>
    </row>
    <row r="41" spans="1:256" s="85" customFormat="1" ht="15" customHeight="1" x14ac:dyDescent="0.25">
      <c r="A41" s="81"/>
      <c r="B41" s="81"/>
      <c r="C41" s="81"/>
      <c r="D41" s="84"/>
      <c r="E41" s="84"/>
      <c r="G41" s="89">
        <v>43525</v>
      </c>
      <c r="I41" s="95"/>
      <c r="K41" s="89">
        <v>43617</v>
      </c>
      <c r="M41" s="95"/>
      <c r="N41" s="102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spans="1:256" s="85" customFormat="1" ht="15" customHeight="1" x14ac:dyDescent="0.25">
      <c r="A42" s="81"/>
      <c r="B42" s="81"/>
      <c r="C42" s="81"/>
      <c r="D42" s="84"/>
      <c r="E42" s="84"/>
      <c r="G42" s="129"/>
      <c r="I42" s="95"/>
      <c r="K42" s="129"/>
      <c r="M42" s="95"/>
      <c r="N42" s="102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  <row r="43" spans="1:256" s="85" customFormat="1" x14ac:dyDescent="0.25">
      <c r="A43" s="81" t="s">
        <v>55</v>
      </c>
      <c r="B43" s="88" t="s">
        <v>20</v>
      </c>
      <c r="C43" s="81" t="s">
        <v>21</v>
      </c>
      <c r="D43" s="81" t="s">
        <v>56</v>
      </c>
      <c r="E43" s="81"/>
      <c r="F43" s="57" t="s">
        <v>57</v>
      </c>
      <c r="G43" s="83" t="s">
        <v>58</v>
      </c>
      <c r="H43" s="57"/>
      <c r="I43" s="95"/>
      <c r="J43" s="57" t="s">
        <v>57</v>
      </c>
      <c r="K43" s="83" t="s">
        <v>58</v>
      </c>
      <c r="L43" s="57"/>
      <c r="M43" s="95"/>
      <c r="N43" s="102" t="s">
        <v>59</v>
      </c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</row>
    <row r="44" spans="1:256" s="85" customFormat="1" x14ac:dyDescent="0.25">
      <c r="A44" s="81"/>
      <c r="B44" s="88" t="s">
        <v>28</v>
      </c>
      <c r="C44" s="81" t="s">
        <v>29</v>
      </c>
      <c r="D44" s="81" t="s">
        <v>60</v>
      </c>
      <c r="E44" s="81"/>
      <c r="F44" s="57" t="s">
        <v>61</v>
      </c>
      <c r="G44" s="83" t="s">
        <v>62</v>
      </c>
      <c r="H44" s="57" t="s">
        <v>63</v>
      </c>
      <c r="I44" s="95"/>
      <c r="J44" s="57" t="s">
        <v>61</v>
      </c>
      <c r="K44" s="83" t="s">
        <v>62</v>
      </c>
      <c r="L44" s="57" t="s">
        <v>63</v>
      </c>
      <c r="M44" s="95"/>
      <c r="N44" s="102" t="s">
        <v>18</v>
      </c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  <c r="IV44" s="90"/>
    </row>
    <row r="45" spans="1:256" s="85" customFormat="1" ht="7.8" customHeight="1" x14ac:dyDescent="0.25">
      <c r="A45" s="94"/>
      <c r="B45" s="97"/>
      <c r="C45" s="94"/>
      <c r="D45" s="94"/>
      <c r="E45" s="94"/>
      <c r="F45" s="95"/>
      <c r="G45" s="101"/>
      <c r="H45" s="95"/>
      <c r="I45" s="95"/>
      <c r="J45" s="95"/>
      <c r="K45" s="101"/>
      <c r="L45" s="95"/>
      <c r="M45" s="95"/>
      <c r="N45" s="103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</row>
    <row r="46" spans="1:256" s="224" customFormat="1" ht="7.8" customHeight="1" x14ac:dyDescent="0.25">
      <c r="A46" s="220"/>
      <c r="B46" s="221"/>
      <c r="C46" s="220"/>
      <c r="D46" s="220"/>
      <c r="E46" s="220"/>
      <c r="F46" s="222"/>
      <c r="G46" s="223"/>
      <c r="H46" s="222"/>
      <c r="I46" s="95"/>
      <c r="J46" s="222"/>
      <c r="K46" s="223"/>
      <c r="L46" s="222"/>
      <c r="M46" s="95"/>
      <c r="N46" s="171"/>
    </row>
    <row r="47" spans="1:256" s="14" customFormat="1" outlineLevel="1" x14ac:dyDescent="0.25">
      <c r="A47" s="36" t="s">
        <v>9</v>
      </c>
      <c r="B47" s="36" t="s">
        <v>137</v>
      </c>
      <c r="C47" s="49"/>
      <c r="D47" s="76">
        <v>43646</v>
      </c>
      <c r="E47" s="51"/>
      <c r="F47" s="55">
        <v>511327.83</v>
      </c>
      <c r="G47" s="129">
        <f>H47/F47</f>
        <v>1</v>
      </c>
      <c r="H47" s="55">
        <v>511327.83</v>
      </c>
      <c r="I47" s="100" t="s">
        <v>65</v>
      </c>
      <c r="J47" s="55">
        <v>611628.41</v>
      </c>
      <c r="K47" s="129">
        <f>L47/J47</f>
        <v>1</v>
      </c>
      <c r="L47" s="55">
        <v>611628.41</v>
      </c>
      <c r="M47" s="99"/>
      <c r="N47" s="102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70"/>
      <c r="IV47" s="70"/>
    </row>
    <row r="48" spans="1:256" s="14" customFormat="1" outlineLevel="1" x14ac:dyDescent="0.25">
      <c r="A48" s="36"/>
      <c r="B48" s="36" t="s">
        <v>126</v>
      </c>
      <c r="C48" s="49"/>
      <c r="D48" s="219">
        <v>43676</v>
      </c>
      <c r="E48" s="51"/>
      <c r="F48" s="55">
        <v>0</v>
      </c>
      <c r="G48" s="129"/>
      <c r="H48" s="55">
        <v>0</v>
      </c>
      <c r="I48" s="100" t="s">
        <v>65</v>
      </c>
      <c r="J48" s="55">
        <v>2000000</v>
      </c>
      <c r="K48" s="129">
        <f>L48/J48</f>
        <v>1</v>
      </c>
      <c r="L48" s="55">
        <v>2000000</v>
      </c>
      <c r="M48" s="99"/>
      <c r="N48" s="102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70"/>
      <c r="IV48" s="70"/>
    </row>
    <row r="49" spans="1:256" s="14" customFormat="1" outlineLevel="1" x14ac:dyDescent="0.25">
      <c r="A49" s="36"/>
      <c r="B49" s="36" t="s">
        <v>126</v>
      </c>
      <c r="C49" s="49"/>
      <c r="D49" s="219">
        <v>43586</v>
      </c>
      <c r="E49" s="51"/>
      <c r="F49" s="55">
        <v>2000000</v>
      </c>
      <c r="G49" s="129">
        <f>H49/F49</f>
        <v>1</v>
      </c>
      <c r="H49" s="55">
        <v>2000000</v>
      </c>
      <c r="I49" s="100" t="s">
        <v>65</v>
      </c>
      <c r="J49" s="55">
        <v>0</v>
      </c>
      <c r="K49" s="129"/>
      <c r="L49" s="55">
        <v>0</v>
      </c>
      <c r="M49" s="99"/>
      <c r="N49" s="102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</row>
    <row r="50" spans="1:256" s="14" customFormat="1" x14ac:dyDescent="0.25">
      <c r="A50" s="36"/>
      <c r="B50" s="36"/>
      <c r="C50" s="49"/>
      <c r="D50" s="49"/>
      <c r="E50" s="51"/>
      <c r="F50" s="54">
        <f>SUM(F47:F49)</f>
        <v>2511327.83</v>
      </c>
      <c r="G50" s="129"/>
      <c r="H50" s="54">
        <f>SUM(H47:H49)</f>
        <v>2511327.83</v>
      </c>
      <c r="I50" s="95"/>
      <c r="J50" s="54">
        <f>SUM(J47:J49)</f>
        <v>2611628.41</v>
      </c>
      <c r="K50" s="129"/>
      <c r="L50" s="54">
        <f>SUM(L47:L49)</f>
        <v>2611628.41</v>
      </c>
      <c r="M50" s="96"/>
      <c r="N50" s="102">
        <f>SUM(L50-H50)</f>
        <v>100300.58000000007</v>
      </c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4" customFormat="1" x14ac:dyDescent="0.25">
      <c r="A51" s="36"/>
      <c r="B51" s="36"/>
      <c r="C51" s="49"/>
      <c r="D51" s="76"/>
      <c r="E51" s="51"/>
      <c r="F51" s="22"/>
      <c r="G51" s="129"/>
      <c r="H51" s="22"/>
      <c r="I51" s="100"/>
      <c r="J51" s="22"/>
      <c r="K51" s="129"/>
      <c r="L51" s="22"/>
      <c r="M51" s="98"/>
      <c r="N51" s="237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4" customFormat="1" x14ac:dyDescent="0.25">
      <c r="A52" s="36" t="s">
        <v>66</v>
      </c>
      <c r="B52" s="227" t="s">
        <v>137</v>
      </c>
      <c r="C52" s="49"/>
      <c r="D52" s="76">
        <v>43646</v>
      </c>
      <c r="E52" s="51"/>
      <c r="F52" s="22">
        <v>363648.03</v>
      </c>
      <c r="G52" s="129"/>
      <c r="H52" s="22">
        <v>363648.03</v>
      </c>
      <c r="I52" s="100" t="s">
        <v>65</v>
      </c>
      <c r="J52" s="22">
        <v>480004.67</v>
      </c>
      <c r="K52" s="129"/>
      <c r="L52" s="22">
        <v>480004.67</v>
      </c>
      <c r="M52" s="98"/>
      <c r="N52" s="237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4" customFormat="1" outlineLevel="1" x14ac:dyDescent="0.25">
      <c r="A53" s="36"/>
      <c r="B53" s="227" t="s">
        <v>183</v>
      </c>
      <c r="C53" s="49"/>
      <c r="D53" s="124">
        <v>43676</v>
      </c>
      <c r="E53" s="51"/>
      <c r="F53" s="55">
        <v>0</v>
      </c>
      <c r="G53" s="129"/>
      <c r="H53" s="55">
        <v>0</v>
      </c>
      <c r="I53" s="100" t="s">
        <v>65</v>
      </c>
      <c r="J53" s="55">
        <v>1000000</v>
      </c>
      <c r="K53" s="129">
        <f t="shared" si="4"/>
        <v>1</v>
      </c>
      <c r="L53" s="55">
        <v>1000000</v>
      </c>
      <c r="M53" s="99"/>
      <c r="N53" s="102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14" customFormat="1" outlineLevel="1" x14ac:dyDescent="0.25">
      <c r="A54" s="36"/>
      <c r="B54" s="227" t="s">
        <v>183</v>
      </c>
      <c r="C54" s="49"/>
      <c r="D54" s="124">
        <v>43586</v>
      </c>
      <c r="E54" s="51"/>
      <c r="F54" s="55">
        <v>1000000</v>
      </c>
      <c r="G54" s="129">
        <f t="shared" ref="G54" si="9">H54/F54</f>
        <v>1</v>
      </c>
      <c r="H54" s="55">
        <v>1000000</v>
      </c>
      <c r="I54" s="100" t="s">
        <v>65</v>
      </c>
      <c r="J54" s="55">
        <v>0</v>
      </c>
      <c r="K54" s="129"/>
      <c r="L54" s="55">
        <v>0</v>
      </c>
      <c r="M54" s="99"/>
      <c r="N54" s="102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14" customFormat="1" x14ac:dyDescent="0.25">
      <c r="A55" s="36"/>
      <c r="B55" s="36"/>
      <c r="C55" s="49"/>
      <c r="D55" s="76"/>
      <c r="E55" s="51"/>
      <c r="F55" s="54">
        <f>SUM(F52:F54)</f>
        <v>1363648.03</v>
      </c>
      <c r="G55" s="129"/>
      <c r="H55" s="54">
        <f>SUM(H52:H54)</f>
        <v>1363648.03</v>
      </c>
      <c r="I55" s="95"/>
      <c r="J55" s="54">
        <f>SUM(J52:J54)</f>
        <v>1480004.67</v>
      </c>
      <c r="K55" s="129"/>
      <c r="L55" s="54">
        <f>SUM(L52:L54)</f>
        <v>1480004.67</v>
      </c>
      <c r="M55" s="96"/>
      <c r="N55" s="102">
        <f>SUM(L55-H55)</f>
        <v>116356.6399999999</v>
      </c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</row>
    <row r="56" spans="1:256" s="14" customFormat="1" x14ac:dyDescent="0.25">
      <c r="A56" s="36"/>
      <c r="B56" s="36"/>
      <c r="C56" s="49"/>
      <c r="D56" s="76"/>
      <c r="E56" s="51"/>
      <c r="F56" s="54"/>
      <c r="G56" s="129"/>
      <c r="H56" s="54"/>
      <c r="I56" s="95"/>
      <c r="J56" s="54"/>
      <c r="K56" s="129"/>
      <c r="L56" s="54"/>
      <c r="M56" s="96"/>
      <c r="N56" s="10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14" customFormat="1" x14ac:dyDescent="0.25">
      <c r="A57" s="36" t="s">
        <v>67</v>
      </c>
      <c r="B57" s="36" t="s">
        <v>137</v>
      </c>
      <c r="C57" s="49"/>
      <c r="D57" s="76">
        <v>43646</v>
      </c>
      <c r="E57" s="49"/>
      <c r="F57" s="50">
        <v>2258823.21</v>
      </c>
      <c r="G57" s="129">
        <f t="shared" ref="G57" si="10">H57/F57</f>
        <v>1</v>
      </c>
      <c r="H57" s="50">
        <v>2258823.21</v>
      </c>
      <c r="I57" s="100" t="s">
        <v>65</v>
      </c>
      <c r="J57" s="50">
        <v>1986903.01</v>
      </c>
      <c r="K57" s="129">
        <f t="shared" si="4"/>
        <v>1</v>
      </c>
      <c r="L57" s="50">
        <v>1986903.01</v>
      </c>
      <c r="M57" s="100"/>
      <c r="N57" s="102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</row>
    <row r="58" spans="1:256" s="14" customFormat="1" x14ac:dyDescent="0.25">
      <c r="A58" s="36"/>
      <c r="B58" s="36"/>
      <c r="C58" s="49"/>
      <c r="D58" s="77"/>
      <c r="E58" s="49"/>
      <c r="F58" s="57">
        <f>SUM(F57)</f>
        <v>2258823.21</v>
      </c>
      <c r="G58" s="129"/>
      <c r="H58" s="57">
        <f>SUM(H57)</f>
        <v>2258823.21</v>
      </c>
      <c r="I58" s="95"/>
      <c r="J58" s="57">
        <f>SUM(J57)</f>
        <v>1986903.01</v>
      </c>
      <c r="K58" s="129"/>
      <c r="L58" s="57">
        <f>SUM(L57)</f>
        <v>1986903.01</v>
      </c>
      <c r="M58" s="95"/>
      <c r="N58" s="102">
        <f>SUM(L58-H58)</f>
        <v>-271920.19999999995</v>
      </c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</row>
    <row r="59" spans="1:256" s="14" customFormat="1" x14ac:dyDescent="0.25">
      <c r="A59" s="38"/>
      <c r="B59" s="36"/>
      <c r="C59" s="49"/>
      <c r="D59" s="76"/>
      <c r="E59" s="51"/>
      <c r="F59" s="54"/>
      <c r="G59" s="129"/>
      <c r="H59" s="54"/>
      <c r="I59" s="95"/>
      <c r="J59" s="54"/>
      <c r="K59" s="129"/>
      <c r="L59" s="54"/>
      <c r="M59" s="96"/>
      <c r="N59" s="102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</row>
    <row r="60" spans="1:256" s="36" customFormat="1" ht="14.25" customHeight="1" x14ac:dyDescent="0.25">
      <c r="A60" s="36" t="s">
        <v>12</v>
      </c>
      <c r="B60" s="36" t="s">
        <v>137</v>
      </c>
      <c r="C60" s="49"/>
      <c r="D60" s="76">
        <v>43646</v>
      </c>
      <c r="E60" s="51"/>
      <c r="F60" s="22">
        <v>68419.929999999993</v>
      </c>
      <c r="G60" s="129">
        <f t="shared" ref="G60" si="11">H60/F60</f>
        <v>1</v>
      </c>
      <c r="H60" s="22">
        <v>68419.929999999993</v>
      </c>
      <c r="I60" s="100" t="s">
        <v>65</v>
      </c>
      <c r="J60" s="22">
        <v>68015.289999999994</v>
      </c>
      <c r="K60" s="129">
        <f t="shared" si="4"/>
        <v>1</v>
      </c>
      <c r="L60" s="22">
        <v>68015.289999999994</v>
      </c>
      <c r="M60" s="98"/>
      <c r="N60" s="102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</row>
    <row r="61" spans="1:256" s="14" customFormat="1" x14ac:dyDescent="0.25">
      <c r="C61" s="67"/>
      <c r="D61" s="78"/>
      <c r="F61" s="54">
        <f>SUM(F60)</f>
        <v>68419.929999999993</v>
      </c>
      <c r="G61" s="129"/>
      <c r="H61" s="54">
        <f>SUM(H60)</f>
        <v>68419.929999999993</v>
      </c>
      <c r="I61" s="95"/>
      <c r="J61" s="54">
        <f>SUM(J60)</f>
        <v>68015.289999999994</v>
      </c>
      <c r="K61" s="129"/>
      <c r="L61" s="54">
        <f>SUM(L60)</f>
        <v>68015.289999999994</v>
      </c>
      <c r="M61" s="96"/>
      <c r="N61" s="102">
        <f>SUM(L61-H61)</f>
        <v>-404.63999999999942</v>
      </c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</row>
    <row r="62" spans="1:256" s="14" customFormat="1" x14ac:dyDescent="0.25">
      <c r="A62" s="36"/>
      <c r="B62" s="36"/>
      <c r="C62" s="49"/>
      <c r="D62" s="77"/>
      <c r="E62" s="36"/>
      <c r="F62" s="22"/>
      <c r="G62" s="129"/>
      <c r="H62" s="22"/>
      <c r="I62" s="100"/>
      <c r="J62" s="22"/>
      <c r="K62" s="129"/>
      <c r="L62" s="22"/>
      <c r="M62" s="98"/>
      <c r="N62" s="102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70"/>
      <c r="HR62" s="70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70"/>
      <c r="IG62" s="70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70"/>
      <c r="IV62" s="70"/>
    </row>
    <row r="63" spans="1:256" s="14" customFormat="1" x14ac:dyDescent="0.25">
      <c r="A63" s="36" t="s">
        <v>35</v>
      </c>
      <c r="B63" s="36" t="s">
        <v>137</v>
      </c>
      <c r="C63" s="49"/>
      <c r="D63" s="76">
        <v>43646</v>
      </c>
      <c r="E63" s="36"/>
      <c r="F63" s="22">
        <v>439290.55</v>
      </c>
      <c r="G63" s="129">
        <f t="shared" ref="G63" si="12">H63/F63</f>
        <v>1</v>
      </c>
      <c r="H63" s="22">
        <v>439290.55</v>
      </c>
      <c r="I63" s="100" t="s">
        <v>65</v>
      </c>
      <c r="J63" s="22">
        <v>446646.13</v>
      </c>
      <c r="K63" s="129">
        <f t="shared" si="4"/>
        <v>1</v>
      </c>
      <c r="L63" s="22">
        <v>446646.13</v>
      </c>
      <c r="M63" s="98"/>
      <c r="N63" s="102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70"/>
      <c r="IV63" s="70"/>
    </row>
    <row r="64" spans="1:256" s="14" customFormat="1" x14ac:dyDescent="0.25">
      <c r="A64" s="36"/>
      <c r="B64" s="36"/>
      <c r="C64" s="49"/>
      <c r="D64" s="77"/>
      <c r="E64" s="36"/>
      <c r="F64" s="54">
        <f>SUM(F63)</f>
        <v>439290.55</v>
      </c>
      <c r="G64" s="129"/>
      <c r="H64" s="54">
        <f>SUM(H63)</f>
        <v>439290.55</v>
      </c>
      <c r="I64" s="95"/>
      <c r="J64" s="54">
        <f>SUM(J63)</f>
        <v>446646.13</v>
      </c>
      <c r="K64" s="129"/>
      <c r="L64" s="54">
        <f>SUM(L63)</f>
        <v>446646.13</v>
      </c>
      <c r="M64" s="96"/>
      <c r="N64" s="102">
        <f>SUM(L64-H64)</f>
        <v>7355.5800000000163</v>
      </c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</row>
    <row r="65" spans="1:256" s="14" customFormat="1" x14ac:dyDescent="0.25">
      <c r="A65" s="36"/>
      <c r="B65" s="36"/>
      <c r="C65" s="49"/>
      <c r="D65" s="77"/>
      <c r="E65" s="36"/>
      <c r="F65" s="54"/>
      <c r="G65" s="129"/>
      <c r="H65" s="54"/>
      <c r="I65" s="95"/>
      <c r="J65" s="54"/>
      <c r="K65" s="129"/>
      <c r="L65" s="54"/>
      <c r="M65" s="96"/>
      <c r="N65" s="102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</row>
    <row r="66" spans="1:256" s="14" customFormat="1" x14ac:dyDescent="0.25">
      <c r="A66" s="36" t="s">
        <v>36</v>
      </c>
      <c r="B66" s="36" t="s">
        <v>137</v>
      </c>
      <c r="C66" s="49"/>
      <c r="D66" s="76">
        <v>43646</v>
      </c>
      <c r="E66" s="51"/>
      <c r="F66" s="22">
        <v>134933.24</v>
      </c>
      <c r="G66" s="129">
        <f t="shared" ref="G66" si="13">H66/F66</f>
        <v>1</v>
      </c>
      <c r="H66" s="22">
        <v>134933.24</v>
      </c>
      <c r="I66" s="100" t="s">
        <v>65</v>
      </c>
      <c r="J66" s="22">
        <v>88096.47</v>
      </c>
      <c r="K66" s="129">
        <f t="shared" si="4"/>
        <v>1</v>
      </c>
      <c r="L66" s="22">
        <v>88096.47</v>
      </c>
      <c r="M66" s="98"/>
      <c r="N66" s="102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70"/>
      <c r="HC66" s="70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70"/>
      <c r="IV66" s="70"/>
    </row>
    <row r="67" spans="1:256" s="14" customFormat="1" ht="11.4" customHeight="1" x14ac:dyDescent="0.25">
      <c r="A67" s="36"/>
      <c r="B67" s="52"/>
      <c r="C67" s="68"/>
      <c r="D67" s="53"/>
      <c r="E67" s="36"/>
      <c r="F67" s="54">
        <f>SUM(F66)</f>
        <v>134933.24</v>
      </c>
      <c r="G67" s="129"/>
      <c r="H67" s="54">
        <f>SUM(H66)</f>
        <v>134933.24</v>
      </c>
      <c r="I67" s="95"/>
      <c r="J67" s="54">
        <f>SUM(J66)</f>
        <v>88096.47</v>
      </c>
      <c r="K67" s="129"/>
      <c r="L67" s="54">
        <f>SUM(L66)</f>
        <v>88096.47</v>
      </c>
      <c r="M67" s="96"/>
      <c r="N67" s="102">
        <f>SUM(L67-H67)</f>
        <v>-46836.76999999999</v>
      </c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70"/>
      <c r="GN67" s="70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70"/>
      <c r="HC67" s="70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70"/>
      <c r="HR67" s="70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70"/>
      <c r="IG67" s="70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70"/>
      <c r="IV67" s="70"/>
    </row>
    <row r="68" spans="1:256" s="14" customFormat="1" ht="12" customHeight="1" x14ac:dyDescent="0.25">
      <c r="A68" s="36"/>
      <c r="B68" s="52"/>
      <c r="C68" s="68"/>
      <c r="D68" s="53"/>
      <c r="E68" s="36"/>
      <c r="F68" s="54"/>
      <c r="G68" s="129"/>
      <c r="H68" s="54"/>
      <c r="I68" s="95"/>
      <c r="J68" s="54"/>
      <c r="K68" s="129"/>
      <c r="L68" s="54"/>
      <c r="M68" s="96"/>
      <c r="N68" s="102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70"/>
      <c r="IV68" s="70"/>
    </row>
    <row r="69" spans="1:256" s="14" customFormat="1" x14ac:dyDescent="0.25">
      <c r="A69" s="36" t="s">
        <v>37</v>
      </c>
      <c r="B69" s="36" t="s">
        <v>137</v>
      </c>
      <c r="C69" s="49"/>
      <c r="D69" s="76">
        <v>43646</v>
      </c>
      <c r="E69" s="51"/>
      <c r="F69" s="22">
        <v>1885788.28</v>
      </c>
      <c r="G69" s="129">
        <f t="shared" ref="G69" si="14">H69/F69</f>
        <v>1</v>
      </c>
      <c r="H69" s="22">
        <v>1885788.28</v>
      </c>
      <c r="I69" s="100" t="s">
        <v>65</v>
      </c>
      <c r="J69" s="22">
        <v>2209423.7599999998</v>
      </c>
      <c r="K69" s="129">
        <f t="shared" si="4"/>
        <v>1</v>
      </c>
      <c r="L69" s="22">
        <v>2209423.7599999998</v>
      </c>
      <c r="M69" s="98"/>
      <c r="N69" s="102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70"/>
      <c r="GN69" s="70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70"/>
      <c r="HC69" s="70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70"/>
      <c r="HR69" s="70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70"/>
      <c r="IG69" s="70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70"/>
      <c r="IV69" s="70"/>
    </row>
    <row r="70" spans="1:256" s="14" customFormat="1" ht="13.5" customHeight="1" x14ac:dyDescent="0.25">
      <c r="A70" s="36"/>
      <c r="B70" s="36" t="s">
        <v>137</v>
      </c>
      <c r="C70" s="49"/>
      <c r="D70" s="77"/>
      <c r="E70" s="36"/>
      <c r="F70" s="54">
        <f>SUM(F69)</f>
        <v>1885788.28</v>
      </c>
      <c r="G70" s="129"/>
      <c r="H70" s="54">
        <f>SUM(H69)</f>
        <v>1885788.28</v>
      </c>
      <c r="I70" s="95"/>
      <c r="J70" s="54">
        <f>SUM(J69)</f>
        <v>2209423.7599999998</v>
      </c>
      <c r="K70" s="129"/>
      <c r="L70" s="54">
        <f>SUM(L69)</f>
        <v>2209423.7599999998</v>
      </c>
      <c r="M70" s="96"/>
      <c r="N70" s="102">
        <f>SUM(L70-H70)</f>
        <v>323635.47999999975</v>
      </c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70"/>
      <c r="HC70" s="70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70"/>
      <c r="HR70" s="70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70"/>
      <c r="IG70" s="70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70"/>
      <c r="IV70" s="70"/>
    </row>
    <row r="71" spans="1:256" s="14" customFormat="1" ht="13.5" customHeight="1" x14ac:dyDescent="0.25">
      <c r="A71" s="36"/>
      <c r="B71" s="36"/>
      <c r="C71" s="49"/>
      <c r="D71" s="77"/>
      <c r="E71" s="36"/>
      <c r="F71" s="54"/>
      <c r="G71" s="129"/>
      <c r="H71" s="54"/>
      <c r="I71" s="95"/>
      <c r="J71" s="54"/>
      <c r="K71" s="129"/>
      <c r="L71" s="54"/>
      <c r="M71" s="96"/>
      <c r="N71" s="102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70"/>
      <c r="FJ71" s="70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70"/>
      <c r="FY71" s="70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70"/>
      <c r="GN71" s="70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70"/>
      <c r="HC71" s="70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70"/>
      <c r="HR71" s="70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70"/>
      <c r="IG71" s="70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70"/>
      <c r="IV71" s="70"/>
    </row>
    <row r="72" spans="1:256" x14ac:dyDescent="0.25">
      <c r="A72" s="46" t="s">
        <v>131</v>
      </c>
      <c r="B72" s="46" t="s">
        <v>137</v>
      </c>
      <c r="D72" s="76">
        <v>43646</v>
      </c>
      <c r="F72" s="22">
        <v>68413.95</v>
      </c>
      <c r="G72" s="129">
        <f t="shared" ref="G72:G73" si="15">H72/F72</f>
        <v>1</v>
      </c>
      <c r="H72" s="22">
        <v>68413.95</v>
      </c>
      <c r="I72" s="95" t="s">
        <v>65</v>
      </c>
      <c r="J72" s="22">
        <v>552876.59</v>
      </c>
      <c r="K72" s="129">
        <f t="shared" ref="K72:K73" si="16">L72/J72</f>
        <v>1</v>
      </c>
      <c r="L72" s="22">
        <v>552876.59</v>
      </c>
      <c r="M72" s="95"/>
    </row>
    <row r="73" spans="1:256" x14ac:dyDescent="0.25">
      <c r="B73" s="46" t="s">
        <v>125</v>
      </c>
      <c r="D73" s="76">
        <v>43646</v>
      </c>
      <c r="F73" s="22">
        <v>28747958.82</v>
      </c>
      <c r="G73" s="129">
        <f t="shared" si="15"/>
        <v>1</v>
      </c>
      <c r="H73" s="22">
        <v>28747958.82</v>
      </c>
      <c r="I73" s="95" t="s">
        <v>65</v>
      </c>
      <c r="J73" s="22">
        <v>27926864.780000001</v>
      </c>
      <c r="K73" s="129">
        <f t="shared" si="16"/>
        <v>1</v>
      </c>
      <c r="L73" s="22">
        <v>27926864.780000001</v>
      </c>
      <c r="M73" s="95"/>
    </row>
    <row r="74" spans="1:256" x14ac:dyDescent="0.25">
      <c r="B74" s="46" t="s">
        <v>132</v>
      </c>
      <c r="D74" s="53">
        <v>43676</v>
      </c>
      <c r="F74" s="22">
        <v>0</v>
      </c>
      <c r="G74" s="129"/>
      <c r="H74" s="22">
        <v>0</v>
      </c>
      <c r="I74" s="95" t="s">
        <v>65</v>
      </c>
      <c r="J74" s="22">
        <v>10000000</v>
      </c>
      <c r="K74" s="129">
        <f>L73/J73</f>
        <v>1</v>
      </c>
      <c r="L74" s="22">
        <v>10000000</v>
      </c>
      <c r="M74" s="95"/>
    </row>
    <row r="75" spans="1:256" x14ac:dyDescent="0.25">
      <c r="B75" s="46" t="s">
        <v>132</v>
      </c>
      <c r="D75" s="53">
        <v>43586</v>
      </c>
      <c r="F75" s="22">
        <v>10000000</v>
      </c>
      <c r="G75" s="129"/>
      <c r="H75" s="22">
        <v>10000000</v>
      </c>
      <c r="I75" s="95" t="s">
        <v>65</v>
      </c>
      <c r="J75" s="22">
        <v>0</v>
      </c>
      <c r="K75" s="129"/>
      <c r="L75" s="22">
        <v>0</v>
      </c>
      <c r="M75" s="95"/>
    </row>
    <row r="76" spans="1:256" x14ac:dyDescent="0.25">
      <c r="F76" s="54">
        <f>SUM(F72:F75)</f>
        <v>38816372.769999996</v>
      </c>
      <c r="G76" s="129"/>
      <c r="H76" s="54">
        <f>SUM(H72:H75)</f>
        <v>38816372.769999996</v>
      </c>
      <c r="I76" s="95"/>
      <c r="J76" s="54">
        <f>SUM(J72:J75)</f>
        <v>38479741.370000005</v>
      </c>
      <c r="K76" s="129"/>
      <c r="L76" s="54">
        <f>SUM(L72:L75)</f>
        <v>38479741.370000005</v>
      </c>
      <c r="M76" s="95"/>
      <c r="N76" s="102">
        <f t="shared" ref="N76" si="17">SUM(L76-H76)</f>
        <v>-336631.39999999106</v>
      </c>
    </row>
    <row r="77" spans="1:256" x14ac:dyDescent="0.25">
      <c r="F77" s="54"/>
      <c r="G77" s="129"/>
      <c r="H77" s="54"/>
      <c r="I77" s="95"/>
      <c r="J77" s="54"/>
      <c r="K77" s="129"/>
      <c r="L77" s="54"/>
      <c r="M77" s="95"/>
    </row>
    <row r="78" spans="1:256" x14ac:dyDescent="0.25">
      <c r="F78" s="54"/>
      <c r="G78" s="129"/>
      <c r="H78" s="54"/>
      <c r="I78" s="95"/>
      <c r="J78" s="54"/>
      <c r="K78" s="129"/>
      <c r="L78" s="54"/>
      <c r="M78" s="95"/>
    </row>
    <row r="79" spans="1:256" x14ac:dyDescent="0.25">
      <c r="F79" s="54"/>
      <c r="G79" s="129"/>
      <c r="H79" s="54"/>
      <c r="I79" s="95"/>
      <c r="J79" s="54"/>
      <c r="K79" s="129"/>
      <c r="L79" s="54"/>
      <c r="M79" s="95"/>
    </row>
    <row r="80" spans="1:256" x14ac:dyDescent="0.25">
      <c r="F80" s="54"/>
      <c r="G80" s="129"/>
      <c r="H80" s="54"/>
      <c r="I80" s="95"/>
      <c r="J80" s="54"/>
      <c r="K80" s="129"/>
      <c r="L80" s="54"/>
      <c r="M80" s="95"/>
    </row>
    <row r="81" spans="1:256" x14ac:dyDescent="0.25">
      <c r="F81" s="54"/>
      <c r="G81" s="129"/>
      <c r="H81" s="54"/>
      <c r="I81" s="95"/>
      <c r="J81" s="54"/>
      <c r="K81" s="129"/>
      <c r="L81" s="54"/>
      <c r="M81" s="95"/>
    </row>
    <row r="82" spans="1:256" s="85" customFormat="1" ht="15" customHeight="1" x14ac:dyDescent="0.25">
      <c r="A82" s="81"/>
      <c r="B82" s="81"/>
      <c r="C82" s="81"/>
      <c r="D82" s="84"/>
      <c r="E82" s="84"/>
      <c r="G82" s="89">
        <v>43525</v>
      </c>
      <c r="I82" s="95"/>
      <c r="K82" s="89">
        <v>43617</v>
      </c>
      <c r="M82" s="95"/>
      <c r="N82" s="102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  <c r="EA82" s="90"/>
      <c r="EB82" s="90"/>
      <c r="EC82" s="90"/>
      <c r="ED82" s="90"/>
      <c r="EE82" s="90"/>
      <c r="EF82" s="90"/>
      <c r="EG82" s="90"/>
      <c r="EH82" s="90"/>
      <c r="EI82" s="90"/>
      <c r="EJ82" s="90"/>
      <c r="EK82" s="90"/>
      <c r="EL82" s="90"/>
      <c r="EM82" s="90"/>
      <c r="EN82" s="90"/>
      <c r="EO82" s="90"/>
      <c r="EP82" s="90"/>
      <c r="EQ82" s="90"/>
      <c r="ER82" s="90"/>
      <c r="ES82" s="90"/>
      <c r="ET82" s="90"/>
      <c r="EU82" s="90"/>
      <c r="EV82" s="90"/>
      <c r="EW82" s="90"/>
      <c r="EX82" s="90"/>
      <c r="EY82" s="90"/>
      <c r="EZ82" s="90"/>
      <c r="FA82" s="90"/>
      <c r="FB82" s="90"/>
      <c r="FC82" s="90"/>
      <c r="FD82" s="90"/>
      <c r="FE82" s="90"/>
      <c r="FF82" s="90"/>
      <c r="FG82" s="90"/>
      <c r="FH82" s="90"/>
      <c r="FI82" s="90"/>
      <c r="FJ82" s="90"/>
      <c r="FK82" s="90"/>
      <c r="FL82" s="90"/>
      <c r="FM82" s="90"/>
      <c r="FN82" s="90"/>
      <c r="FO82" s="90"/>
      <c r="FP82" s="90"/>
      <c r="FQ82" s="90"/>
      <c r="FR82" s="90"/>
      <c r="FS82" s="90"/>
      <c r="FT82" s="90"/>
      <c r="FU82" s="90"/>
      <c r="FV82" s="90"/>
      <c r="FW82" s="90"/>
      <c r="FX82" s="90"/>
      <c r="FY82" s="90"/>
      <c r="FZ82" s="90"/>
      <c r="GA82" s="90"/>
      <c r="GB82" s="90"/>
      <c r="GC82" s="90"/>
      <c r="GD82" s="90"/>
      <c r="GE82" s="90"/>
      <c r="GF82" s="90"/>
      <c r="GG82" s="90"/>
      <c r="GH82" s="90"/>
      <c r="GI82" s="90"/>
      <c r="GJ82" s="90"/>
      <c r="GK82" s="90"/>
      <c r="GL82" s="90"/>
      <c r="GM82" s="90"/>
      <c r="GN82" s="90"/>
      <c r="GO82" s="90"/>
      <c r="GP82" s="90"/>
      <c r="GQ82" s="90"/>
      <c r="GR82" s="90"/>
      <c r="GS82" s="90"/>
      <c r="GT82" s="90"/>
      <c r="GU82" s="90"/>
      <c r="GV82" s="90"/>
      <c r="GW82" s="90"/>
      <c r="GX82" s="90"/>
      <c r="GY82" s="90"/>
      <c r="GZ82" s="90"/>
      <c r="HA82" s="90"/>
      <c r="HB82" s="90"/>
      <c r="HC82" s="90"/>
      <c r="HD82" s="90"/>
      <c r="HE82" s="90"/>
      <c r="HF82" s="90"/>
      <c r="HG82" s="90"/>
      <c r="HH82" s="90"/>
      <c r="HI82" s="90"/>
      <c r="HJ82" s="90"/>
      <c r="HK82" s="90"/>
      <c r="HL82" s="90"/>
      <c r="HM82" s="90"/>
      <c r="HN82" s="90"/>
      <c r="HO82" s="90"/>
      <c r="HP82" s="90"/>
      <c r="HQ82" s="90"/>
      <c r="HR82" s="90"/>
      <c r="HS82" s="90"/>
      <c r="HT82" s="90"/>
      <c r="HU82" s="90"/>
      <c r="HV82" s="90"/>
      <c r="HW82" s="90"/>
      <c r="HX82" s="90"/>
      <c r="HY82" s="90"/>
      <c r="HZ82" s="90"/>
      <c r="IA82" s="90"/>
      <c r="IB82" s="90"/>
      <c r="IC82" s="90"/>
      <c r="ID82" s="90"/>
      <c r="IE82" s="90"/>
      <c r="IF82" s="90"/>
      <c r="IG82" s="90"/>
      <c r="IH82" s="90"/>
      <c r="II82" s="90"/>
      <c r="IJ82" s="90"/>
      <c r="IK82" s="90"/>
      <c r="IL82" s="90"/>
      <c r="IM82" s="90"/>
      <c r="IN82" s="90"/>
      <c r="IO82" s="90"/>
      <c r="IP82" s="90"/>
      <c r="IQ82" s="90"/>
      <c r="IR82" s="90"/>
      <c r="IS82" s="90"/>
      <c r="IT82" s="90"/>
      <c r="IU82" s="90"/>
      <c r="IV82" s="90"/>
    </row>
    <row r="83" spans="1:256" s="85" customFormat="1" ht="15" customHeight="1" x14ac:dyDescent="0.25">
      <c r="A83" s="81"/>
      <c r="B83" s="81"/>
      <c r="C83" s="81"/>
      <c r="D83" s="84"/>
      <c r="E83" s="84"/>
      <c r="G83" s="129"/>
      <c r="I83" s="95"/>
      <c r="K83" s="129"/>
      <c r="M83" s="95"/>
      <c r="N83" s="102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90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90"/>
      <c r="IA83" s="90"/>
      <c r="IB83" s="90"/>
      <c r="IC83" s="90"/>
      <c r="ID83" s="90"/>
      <c r="IE83" s="90"/>
      <c r="IF83" s="90"/>
      <c r="IG83" s="90"/>
      <c r="IH83" s="90"/>
      <c r="II83" s="90"/>
      <c r="IJ83" s="90"/>
      <c r="IK83" s="90"/>
      <c r="IL83" s="90"/>
      <c r="IM83" s="90"/>
      <c r="IN83" s="90"/>
      <c r="IO83" s="90"/>
      <c r="IP83" s="90"/>
      <c r="IQ83" s="90"/>
      <c r="IR83" s="90"/>
      <c r="IS83" s="90"/>
      <c r="IT83" s="90"/>
      <c r="IU83" s="90"/>
      <c r="IV83" s="90"/>
    </row>
    <row r="84" spans="1:256" s="85" customFormat="1" x14ac:dyDescent="0.25">
      <c r="A84" s="81" t="s">
        <v>55</v>
      </c>
      <c r="B84" s="88" t="s">
        <v>20</v>
      </c>
      <c r="C84" s="81" t="s">
        <v>21</v>
      </c>
      <c r="D84" s="81" t="s">
        <v>56</v>
      </c>
      <c r="E84" s="81"/>
      <c r="F84" s="57" t="s">
        <v>57</v>
      </c>
      <c r="G84" s="83" t="s">
        <v>58</v>
      </c>
      <c r="H84" s="57"/>
      <c r="I84" s="95"/>
      <c r="J84" s="57" t="s">
        <v>57</v>
      </c>
      <c r="K84" s="83" t="s">
        <v>58</v>
      </c>
      <c r="L84" s="57"/>
      <c r="M84" s="95"/>
      <c r="N84" s="102" t="s">
        <v>59</v>
      </c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</row>
    <row r="85" spans="1:256" s="85" customFormat="1" x14ac:dyDescent="0.25">
      <c r="A85" s="81"/>
      <c r="B85" s="88" t="s">
        <v>28</v>
      </c>
      <c r="C85" s="81" t="s">
        <v>29</v>
      </c>
      <c r="D85" s="81" t="s">
        <v>60</v>
      </c>
      <c r="E85" s="81"/>
      <c r="F85" s="57" t="s">
        <v>61</v>
      </c>
      <c r="G85" s="83" t="s">
        <v>62</v>
      </c>
      <c r="H85" s="57" t="s">
        <v>63</v>
      </c>
      <c r="I85" s="95"/>
      <c r="J85" s="57" t="s">
        <v>61</v>
      </c>
      <c r="K85" s="83" t="s">
        <v>62</v>
      </c>
      <c r="L85" s="57" t="s">
        <v>63</v>
      </c>
      <c r="M85" s="95"/>
      <c r="N85" s="102" t="s">
        <v>18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  <c r="EA85" s="90"/>
      <c r="EB85" s="90"/>
      <c r="EC85" s="90"/>
      <c r="ED85" s="90"/>
      <c r="EE85" s="90"/>
      <c r="EF85" s="90"/>
      <c r="EG85" s="90"/>
      <c r="EH85" s="90"/>
      <c r="EI85" s="90"/>
      <c r="EJ85" s="90"/>
      <c r="EK85" s="90"/>
      <c r="EL85" s="90"/>
      <c r="EM85" s="90"/>
      <c r="EN85" s="90"/>
      <c r="EO85" s="90"/>
      <c r="EP85" s="90"/>
      <c r="EQ85" s="90"/>
      <c r="ER85" s="90"/>
      <c r="ES85" s="90"/>
      <c r="ET85" s="90"/>
      <c r="EU85" s="90"/>
      <c r="EV85" s="90"/>
      <c r="EW85" s="90"/>
      <c r="EX85" s="90"/>
      <c r="EY85" s="90"/>
      <c r="EZ85" s="90"/>
      <c r="FA85" s="90"/>
      <c r="FB85" s="90"/>
      <c r="FC85" s="90"/>
      <c r="FD85" s="90"/>
      <c r="FE85" s="90"/>
      <c r="FF85" s="90"/>
      <c r="FG85" s="90"/>
      <c r="FH85" s="90"/>
      <c r="FI85" s="90"/>
      <c r="FJ85" s="90"/>
      <c r="FK85" s="90"/>
      <c r="FL85" s="90"/>
      <c r="FM85" s="90"/>
      <c r="FN85" s="90"/>
      <c r="FO85" s="90"/>
      <c r="FP85" s="90"/>
      <c r="FQ85" s="90"/>
      <c r="FR85" s="90"/>
      <c r="FS85" s="90"/>
      <c r="FT85" s="90"/>
      <c r="FU85" s="90"/>
      <c r="FV85" s="90"/>
      <c r="FW85" s="90"/>
      <c r="FX85" s="90"/>
      <c r="FY85" s="90"/>
      <c r="FZ85" s="90"/>
      <c r="GA85" s="90"/>
      <c r="GB85" s="90"/>
      <c r="GC85" s="90"/>
      <c r="GD85" s="90"/>
      <c r="GE85" s="90"/>
      <c r="GF85" s="90"/>
      <c r="GG85" s="90"/>
      <c r="GH85" s="90"/>
      <c r="GI85" s="90"/>
      <c r="GJ85" s="90"/>
      <c r="GK85" s="90"/>
      <c r="GL85" s="90"/>
      <c r="GM85" s="90"/>
      <c r="GN85" s="90"/>
      <c r="GO85" s="90"/>
      <c r="GP85" s="90"/>
      <c r="GQ85" s="90"/>
      <c r="GR85" s="90"/>
      <c r="GS85" s="90"/>
      <c r="GT85" s="90"/>
      <c r="GU85" s="90"/>
      <c r="GV85" s="90"/>
      <c r="GW85" s="90"/>
      <c r="GX85" s="90"/>
      <c r="GY85" s="90"/>
      <c r="GZ85" s="90"/>
      <c r="HA85" s="90"/>
      <c r="HB85" s="90"/>
      <c r="HC85" s="90"/>
      <c r="HD85" s="90"/>
      <c r="HE85" s="90"/>
      <c r="HF85" s="90"/>
      <c r="HG85" s="90"/>
      <c r="HH85" s="90"/>
      <c r="HI85" s="90"/>
      <c r="HJ85" s="90"/>
      <c r="HK85" s="90"/>
      <c r="HL85" s="90"/>
      <c r="HM85" s="90"/>
      <c r="HN85" s="90"/>
      <c r="HO85" s="90"/>
      <c r="HP85" s="90"/>
      <c r="HQ85" s="90"/>
      <c r="HR85" s="90"/>
      <c r="HS85" s="90"/>
      <c r="HT85" s="90"/>
      <c r="HU85" s="90"/>
      <c r="HV85" s="90"/>
      <c r="HW85" s="90"/>
      <c r="HX85" s="90"/>
      <c r="HY85" s="90"/>
      <c r="HZ85" s="90"/>
      <c r="IA85" s="90"/>
      <c r="IB85" s="90"/>
      <c r="IC85" s="90"/>
      <c r="ID85" s="90"/>
      <c r="IE85" s="90"/>
      <c r="IF85" s="90"/>
      <c r="IG85" s="90"/>
      <c r="IH85" s="90"/>
      <c r="II85" s="90"/>
      <c r="IJ85" s="90"/>
      <c r="IK85" s="90"/>
      <c r="IL85" s="90"/>
      <c r="IM85" s="90"/>
      <c r="IN85" s="90"/>
      <c r="IO85" s="90"/>
      <c r="IP85" s="90"/>
      <c r="IQ85" s="90"/>
      <c r="IR85" s="90"/>
      <c r="IS85" s="90"/>
      <c r="IT85" s="90"/>
      <c r="IU85" s="90"/>
      <c r="IV85" s="90"/>
    </row>
    <row r="86" spans="1:256" s="85" customFormat="1" ht="7.8" customHeight="1" x14ac:dyDescent="0.25">
      <c r="A86" s="94"/>
      <c r="B86" s="97"/>
      <c r="C86" s="94"/>
      <c r="D86" s="94"/>
      <c r="E86" s="94"/>
      <c r="F86" s="95"/>
      <c r="G86" s="101"/>
      <c r="H86" s="95"/>
      <c r="I86" s="95"/>
      <c r="J86" s="95"/>
      <c r="K86" s="101"/>
      <c r="L86" s="95"/>
      <c r="M86" s="95"/>
      <c r="N86" s="103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0"/>
      <c r="FE86" s="90"/>
      <c r="FF86" s="90"/>
      <c r="FG86" s="90"/>
      <c r="FH86" s="90"/>
      <c r="FI86" s="90"/>
      <c r="FJ86" s="90"/>
      <c r="FK86" s="90"/>
      <c r="FL86" s="90"/>
      <c r="FM86" s="90"/>
      <c r="FN86" s="90"/>
      <c r="FO86" s="90"/>
      <c r="FP86" s="90"/>
      <c r="FQ86" s="90"/>
      <c r="FR86" s="90"/>
      <c r="FS86" s="90"/>
      <c r="FT86" s="90"/>
      <c r="FU86" s="90"/>
      <c r="FV86" s="90"/>
      <c r="FW86" s="90"/>
      <c r="FX86" s="90"/>
      <c r="FY86" s="90"/>
      <c r="FZ86" s="90"/>
      <c r="GA86" s="90"/>
      <c r="GB86" s="90"/>
      <c r="GC86" s="90"/>
      <c r="GD86" s="90"/>
      <c r="GE86" s="90"/>
      <c r="GF86" s="90"/>
      <c r="GG86" s="90"/>
      <c r="GH86" s="90"/>
      <c r="GI86" s="90"/>
      <c r="GJ86" s="90"/>
      <c r="GK86" s="90"/>
      <c r="GL86" s="90"/>
      <c r="GM86" s="90"/>
      <c r="GN86" s="90"/>
      <c r="GO86" s="90"/>
      <c r="GP86" s="90"/>
      <c r="GQ86" s="90"/>
      <c r="GR86" s="90"/>
      <c r="GS86" s="90"/>
      <c r="GT86" s="90"/>
      <c r="GU86" s="90"/>
      <c r="GV86" s="90"/>
      <c r="GW86" s="90"/>
      <c r="GX86" s="90"/>
      <c r="GY86" s="90"/>
      <c r="GZ86" s="90"/>
      <c r="HA86" s="90"/>
      <c r="HB86" s="90"/>
      <c r="HC86" s="90"/>
      <c r="HD86" s="90"/>
      <c r="HE86" s="90"/>
      <c r="HF86" s="90"/>
      <c r="HG86" s="90"/>
      <c r="HH86" s="90"/>
      <c r="HI86" s="90"/>
      <c r="HJ86" s="90"/>
      <c r="HK86" s="90"/>
      <c r="HL86" s="90"/>
      <c r="HM86" s="90"/>
      <c r="HN86" s="90"/>
      <c r="HO86" s="90"/>
      <c r="HP86" s="90"/>
      <c r="HQ86" s="90"/>
      <c r="HR86" s="90"/>
      <c r="HS86" s="90"/>
      <c r="HT86" s="90"/>
      <c r="HU86" s="90"/>
      <c r="HV86" s="90"/>
      <c r="HW86" s="90"/>
      <c r="HX86" s="90"/>
      <c r="HY86" s="90"/>
      <c r="HZ86" s="90"/>
      <c r="IA86" s="90"/>
      <c r="IB86" s="90"/>
      <c r="IC86" s="90"/>
      <c r="ID86" s="90"/>
      <c r="IE86" s="90"/>
      <c r="IF86" s="90"/>
      <c r="IG86" s="90"/>
      <c r="IH86" s="90"/>
      <c r="II86" s="90"/>
      <c r="IJ86" s="90"/>
      <c r="IK86" s="90"/>
      <c r="IL86" s="90"/>
      <c r="IM86" s="90"/>
      <c r="IN86" s="90"/>
      <c r="IO86" s="90"/>
      <c r="IP86" s="90"/>
      <c r="IQ86" s="90"/>
      <c r="IR86" s="90"/>
      <c r="IS86" s="90"/>
      <c r="IT86" s="90"/>
      <c r="IU86" s="90"/>
      <c r="IV86" s="90"/>
    </row>
    <row r="87" spans="1:256" x14ac:dyDescent="0.25">
      <c r="I87" s="95"/>
      <c r="M87" s="95"/>
      <c r="N87" s="22"/>
    </row>
    <row r="88" spans="1:256" s="14" customFormat="1" x14ac:dyDescent="0.25">
      <c r="A88" s="36" t="s">
        <v>106</v>
      </c>
      <c r="B88" s="46" t="s">
        <v>137</v>
      </c>
      <c r="C88" s="49"/>
      <c r="D88" s="76">
        <v>43646</v>
      </c>
      <c r="E88" s="51"/>
      <c r="F88" s="22">
        <v>952616.12</v>
      </c>
      <c r="G88" s="129">
        <f t="shared" ref="G88" si="18">H88/F88</f>
        <v>1</v>
      </c>
      <c r="H88" s="22">
        <v>952616.12</v>
      </c>
      <c r="I88" s="100" t="s">
        <v>65</v>
      </c>
      <c r="J88" s="22">
        <v>964258.84</v>
      </c>
      <c r="K88" s="129">
        <f t="shared" ref="K88:K94" si="19">L88/J88</f>
        <v>1</v>
      </c>
      <c r="L88" s="22">
        <v>964258.84</v>
      </c>
      <c r="M88" s="98"/>
      <c r="N88" s="102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</row>
    <row r="89" spans="1:256" s="14" customFormat="1" x14ac:dyDescent="0.25">
      <c r="A89" s="36"/>
      <c r="B89" s="36"/>
      <c r="C89" s="49"/>
      <c r="D89" s="77"/>
      <c r="E89" s="36"/>
      <c r="F89" s="54">
        <f>SUM(F88)</f>
        <v>952616.12</v>
      </c>
      <c r="G89" s="129"/>
      <c r="H89" s="54">
        <f>SUM(H88)</f>
        <v>952616.12</v>
      </c>
      <c r="I89" s="95"/>
      <c r="J89" s="54">
        <f>SUM(J88)</f>
        <v>964258.84</v>
      </c>
      <c r="K89" s="129"/>
      <c r="L89" s="54">
        <f>SUM(L88)</f>
        <v>964258.84</v>
      </c>
      <c r="M89" s="96"/>
      <c r="N89" s="102">
        <f>SUM(L89-H89)</f>
        <v>11642.719999999972</v>
      </c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  <c r="IV89" s="70"/>
    </row>
    <row r="90" spans="1:256" s="14" customFormat="1" x14ac:dyDescent="0.25">
      <c r="A90" s="36"/>
      <c r="B90" s="36"/>
      <c r="C90" s="49"/>
      <c r="D90" s="77"/>
      <c r="E90" s="36"/>
      <c r="F90" s="54"/>
      <c r="G90" s="129"/>
      <c r="H90" s="54"/>
      <c r="I90" s="95"/>
      <c r="J90" s="54"/>
      <c r="K90" s="129"/>
      <c r="L90" s="54"/>
      <c r="M90" s="96"/>
      <c r="N90" s="102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  <c r="IV90" s="70"/>
    </row>
    <row r="91" spans="1:256" s="14" customFormat="1" x14ac:dyDescent="0.25">
      <c r="A91" s="36" t="s">
        <v>16</v>
      </c>
      <c r="B91" s="46" t="s">
        <v>137</v>
      </c>
      <c r="C91" s="69"/>
      <c r="D91" s="76">
        <v>43646</v>
      </c>
      <c r="E91" s="51"/>
      <c r="F91" s="22">
        <v>1174755.6000000001</v>
      </c>
      <c r="G91" s="129">
        <f t="shared" ref="G91" si="20">H91/F91</f>
        <v>1</v>
      </c>
      <c r="H91" s="22">
        <v>1174755.6000000001</v>
      </c>
      <c r="I91" s="100" t="s">
        <v>65</v>
      </c>
      <c r="J91" s="22">
        <v>1455984.79</v>
      </c>
      <c r="K91" s="129">
        <f t="shared" si="19"/>
        <v>1</v>
      </c>
      <c r="L91" s="22">
        <v>1455984.79</v>
      </c>
      <c r="M91" s="98"/>
      <c r="N91" s="102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  <c r="IV91" s="70"/>
    </row>
    <row r="92" spans="1:256" s="14" customFormat="1" ht="12.6" customHeight="1" x14ac:dyDescent="0.25">
      <c r="A92" s="38"/>
      <c r="B92" s="52"/>
      <c r="C92" s="68"/>
      <c r="D92" s="53"/>
      <c r="E92" s="38"/>
      <c r="F92" s="54">
        <f>SUM(F91)</f>
        <v>1174755.6000000001</v>
      </c>
      <c r="G92" s="129"/>
      <c r="H92" s="54">
        <f>SUM(H91)</f>
        <v>1174755.6000000001</v>
      </c>
      <c r="I92" s="95"/>
      <c r="J92" s="54">
        <f>SUM(J91)</f>
        <v>1455984.79</v>
      </c>
      <c r="K92" s="129"/>
      <c r="L92" s="54">
        <f>SUM(L91)</f>
        <v>1455984.79</v>
      </c>
      <c r="M92" s="96"/>
      <c r="N92" s="102">
        <f>SUM(L92-H92)</f>
        <v>281229.18999999994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  <c r="IV92" s="70"/>
    </row>
    <row r="93" spans="1:256" s="14" customFormat="1" x14ac:dyDescent="0.25">
      <c r="A93" s="38"/>
      <c r="B93" s="52"/>
      <c r="C93" s="68"/>
      <c r="D93" s="53"/>
      <c r="E93" s="38"/>
      <c r="F93" s="54"/>
      <c r="G93" s="129"/>
      <c r="H93" s="54"/>
      <c r="I93" s="95"/>
      <c r="J93" s="54"/>
      <c r="K93" s="129"/>
      <c r="L93" s="54"/>
      <c r="M93" s="96"/>
      <c r="N93" s="102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  <c r="IV93" s="70"/>
    </row>
    <row r="94" spans="1:256" s="14" customFormat="1" outlineLevel="1" x14ac:dyDescent="0.25">
      <c r="A94" s="36" t="s">
        <v>17</v>
      </c>
      <c r="B94" s="46" t="s">
        <v>137</v>
      </c>
      <c r="C94" s="49"/>
      <c r="D94" s="76">
        <v>43646</v>
      </c>
      <c r="E94" s="51"/>
      <c r="F94" s="22">
        <v>9455623.9299999997</v>
      </c>
      <c r="G94" s="129">
        <f t="shared" ref="G94" si="21">H94/F94</f>
        <v>1</v>
      </c>
      <c r="H94" s="22">
        <v>9455623.9299999997</v>
      </c>
      <c r="I94" s="100" t="s">
        <v>65</v>
      </c>
      <c r="J94" s="22">
        <v>10087101.779999999</v>
      </c>
      <c r="K94" s="129">
        <f t="shared" si="19"/>
        <v>1</v>
      </c>
      <c r="L94" s="22">
        <v>10087101.779999999</v>
      </c>
      <c r="M94" s="98"/>
      <c r="N94" s="102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  <c r="IV94" s="70"/>
    </row>
    <row r="95" spans="1:256" s="14" customFormat="1" x14ac:dyDescent="0.25">
      <c r="A95" s="36"/>
      <c r="B95" s="36"/>
      <c r="C95" s="49"/>
      <c r="D95" s="79"/>
      <c r="E95" s="36"/>
      <c r="F95" s="54">
        <f>SUM(F94)</f>
        <v>9455623.9299999997</v>
      </c>
      <c r="G95" s="129"/>
      <c r="H95" s="54">
        <f>SUM(H94)</f>
        <v>9455623.9299999997</v>
      </c>
      <c r="I95" s="95"/>
      <c r="J95" s="54">
        <f>SUM(J94)</f>
        <v>10087101.779999999</v>
      </c>
      <c r="K95" s="129"/>
      <c r="L95" s="54">
        <f>SUM(L94)</f>
        <v>10087101.779999999</v>
      </c>
      <c r="M95" s="96"/>
      <c r="N95" s="102">
        <f>SUM(L95-H95)</f>
        <v>631477.84999999963</v>
      </c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  <c r="IV95" s="70"/>
    </row>
    <row r="96" spans="1:256" s="14" customFormat="1" x14ac:dyDescent="0.25">
      <c r="A96" s="36"/>
      <c r="B96" s="36"/>
      <c r="C96" s="49"/>
      <c r="D96" s="76"/>
      <c r="E96" s="36"/>
      <c r="F96" s="22"/>
      <c r="G96" s="129"/>
      <c r="H96" s="22"/>
      <c r="I96" s="100"/>
      <c r="J96" s="22"/>
      <c r="K96" s="129"/>
      <c r="L96" s="22"/>
      <c r="M96" s="98"/>
      <c r="N96" s="102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  <c r="IV96" s="70"/>
    </row>
    <row r="97" spans="1:256" s="105" customFormat="1" ht="13.8" thickBot="1" x14ac:dyDescent="0.3">
      <c r="A97" s="104" t="s">
        <v>68</v>
      </c>
      <c r="B97" s="111"/>
      <c r="C97" s="106"/>
      <c r="D97" s="107"/>
      <c r="F97" s="161">
        <v>104955526.59999999</v>
      </c>
      <c r="G97" s="164"/>
      <c r="H97" s="162">
        <v>104938162.66</v>
      </c>
      <c r="I97" s="163"/>
      <c r="J97" s="161">
        <v>98477900.969999999</v>
      </c>
      <c r="K97" s="164"/>
      <c r="L97" s="162">
        <v>98469284.400000006</v>
      </c>
      <c r="M97" s="165"/>
      <c r="N97" s="172">
        <f t="shared" ref="N97" si="22">SUM(L97-H97)</f>
        <v>-6468878.2599999905</v>
      </c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110"/>
      <c r="DI97" s="110"/>
      <c r="DJ97" s="110"/>
      <c r="DK97" s="110"/>
      <c r="DL97" s="110"/>
      <c r="DM97" s="110"/>
      <c r="DN97" s="110"/>
      <c r="DO97" s="110"/>
      <c r="DP97" s="110"/>
      <c r="DQ97" s="110"/>
      <c r="DR97" s="110"/>
      <c r="DS97" s="110"/>
      <c r="DT97" s="110"/>
      <c r="DU97" s="110"/>
      <c r="DV97" s="110"/>
      <c r="DW97" s="110"/>
      <c r="DX97" s="110"/>
      <c r="DY97" s="110"/>
      <c r="DZ97" s="110"/>
      <c r="EA97" s="110"/>
      <c r="EB97" s="110"/>
      <c r="EC97" s="110"/>
      <c r="ED97" s="110"/>
      <c r="EE97" s="110"/>
      <c r="EF97" s="110"/>
      <c r="EG97" s="110"/>
      <c r="EH97" s="110"/>
      <c r="EI97" s="110"/>
      <c r="EJ97" s="110"/>
      <c r="EK97" s="110"/>
      <c r="EL97" s="110"/>
      <c r="EM97" s="110"/>
      <c r="EN97" s="110"/>
      <c r="EO97" s="110"/>
      <c r="EP97" s="110"/>
      <c r="EQ97" s="110"/>
      <c r="ER97" s="110"/>
      <c r="ES97" s="110"/>
      <c r="ET97" s="110"/>
      <c r="EU97" s="110"/>
      <c r="EV97" s="110"/>
      <c r="EW97" s="110"/>
      <c r="EX97" s="110"/>
      <c r="EY97" s="110"/>
      <c r="EZ97" s="110"/>
      <c r="FA97" s="110"/>
      <c r="FB97" s="110"/>
      <c r="FC97" s="110"/>
      <c r="FD97" s="110"/>
      <c r="FE97" s="110"/>
      <c r="FF97" s="110"/>
      <c r="FG97" s="110"/>
      <c r="FH97" s="110"/>
      <c r="FI97" s="110"/>
      <c r="FJ97" s="110"/>
      <c r="FK97" s="110"/>
      <c r="FL97" s="110"/>
      <c r="FM97" s="110"/>
      <c r="FN97" s="110"/>
      <c r="FO97" s="110"/>
      <c r="FP97" s="110"/>
      <c r="FQ97" s="110"/>
      <c r="FR97" s="110"/>
      <c r="FS97" s="110"/>
      <c r="FT97" s="110"/>
      <c r="FU97" s="110"/>
      <c r="FV97" s="110"/>
      <c r="FW97" s="110"/>
      <c r="FX97" s="110"/>
      <c r="FY97" s="110"/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  <c r="GQ97" s="110"/>
      <c r="GR97" s="110"/>
      <c r="GS97" s="110"/>
      <c r="GT97" s="110"/>
      <c r="GU97" s="110"/>
      <c r="GV97" s="110"/>
      <c r="GW97" s="110"/>
      <c r="GX97" s="110"/>
      <c r="GY97" s="110"/>
      <c r="GZ97" s="110"/>
      <c r="HA97" s="110"/>
      <c r="HB97" s="110"/>
      <c r="HC97" s="110"/>
      <c r="HD97" s="110"/>
      <c r="HE97" s="110"/>
      <c r="HF97" s="110"/>
      <c r="HG97" s="110"/>
      <c r="HH97" s="110"/>
      <c r="HI97" s="110"/>
      <c r="HJ97" s="110"/>
      <c r="HK97" s="110"/>
      <c r="HL97" s="110"/>
      <c r="HM97" s="110"/>
      <c r="HN97" s="110"/>
      <c r="HO97" s="110"/>
      <c r="HP97" s="110"/>
      <c r="HQ97" s="110"/>
      <c r="HR97" s="110"/>
      <c r="HS97" s="110"/>
      <c r="HT97" s="110"/>
      <c r="HU97" s="110"/>
      <c r="HV97" s="110"/>
      <c r="HW97" s="110"/>
      <c r="HX97" s="110"/>
      <c r="HY97" s="110"/>
      <c r="HZ97" s="110"/>
      <c r="IA97" s="110"/>
      <c r="IB97" s="110"/>
      <c r="IC97" s="110"/>
      <c r="ID97" s="110"/>
      <c r="IE97" s="110"/>
      <c r="IF97" s="110"/>
      <c r="IG97" s="110"/>
      <c r="IH97" s="110"/>
      <c r="II97" s="110"/>
      <c r="IJ97" s="110"/>
      <c r="IK97" s="110"/>
      <c r="IL97" s="110"/>
      <c r="IM97" s="110"/>
      <c r="IN97" s="110"/>
      <c r="IO97" s="110"/>
      <c r="IP97" s="110"/>
      <c r="IQ97" s="110"/>
      <c r="IR97" s="110"/>
      <c r="IS97" s="110"/>
      <c r="IT97" s="110"/>
      <c r="IU97" s="110"/>
      <c r="IV97" s="110"/>
    </row>
    <row r="98" spans="1:256" ht="13.8" thickTop="1" x14ac:dyDescent="0.25">
      <c r="A98" s="75"/>
      <c r="B98" s="58"/>
      <c r="G98" s="56"/>
      <c r="H98" s="22" t="s">
        <v>0</v>
      </c>
      <c r="K98" s="56"/>
      <c r="L98" s="22" t="s">
        <v>0</v>
      </c>
      <c r="N98" s="22"/>
    </row>
    <row r="99" spans="1:256" x14ac:dyDescent="0.25">
      <c r="N99" s="22"/>
    </row>
    <row r="100" spans="1:256" x14ac:dyDescent="0.25">
      <c r="F100" s="108"/>
      <c r="G100" s="109"/>
      <c r="H100" s="108"/>
      <c r="N100" s="22"/>
    </row>
    <row r="101" spans="1:256" x14ac:dyDescent="0.25">
      <c r="N101" s="22"/>
    </row>
    <row r="102" spans="1:256" x14ac:dyDescent="0.25">
      <c r="N102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Cover</vt:lpstr>
      <vt:lpstr>Gov Code</vt:lpstr>
      <vt:lpstr>Recap Sheet</vt:lpstr>
      <vt:lpstr>Report</vt:lpstr>
      <vt:lpstr>Market Comp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2019-08-05T14:52:32Z</cp:lastPrinted>
  <dcterms:created xsi:type="dcterms:W3CDTF">2010-07-30T14:08:17Z</dcterms:created>
  <dcterms:modified xsi:type="dcterms:W3CDTF">2019-08-05T14:55:01Z</dcterms:modified>
</cp:coreProperties>
</file>