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1" activeTab="4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Comp'!$A$1:$N$92</definedName>
    <definedName name="_xlnm.Print_Area" localSheetId="3">Report!$A$1:$L$129</definedName>
  </definedNames>
  <calcPr calcId="162913"/>
</workbook>
</file>

<file path=xl/calcChain.xml><?xml version="1.0" encoding="utf-8"?>
<calcChain xmlns="http://schemas.openxmlformats.org/spreadsheetml/2006/main">
  <c r="K49" i="3" l="1"/>
  <c r="K50" i="3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27" i="1" s="1"/>
  <c r="F16" i="1"/>
  <c r="F15" i="1"/>
  <c r="F14" i="1"/>
  <c r="F13" i="1"/>
  <c r="F12" i="1"/>
  <c r="F11" i="1"/>
  <c r="F10" i="1"/>
  <c r="L90" i="3"/>
  <c r="L87" i="3"/>
  <c r="L84" i="3"/>
  <c r="J90" i="3"/>
  <c r="J87" i="3"/>
  <c r="J84" i="3"/>
  <c r="L73" i="3"/>
  <c r="L67" i="3"/>
  <c r="L64" i="3"/>
  <c r="L61" i="3"/>
  <c r="L58" i="3"/>
  <c r="L55" i="3"/>
  <c r="L52" i="3"/>
  <c r="L47" i="3"/>
  <c r="K47" i="3" s="1"/>
  <c r="J73" i="3"/>
  <c r="J67" i="3"/>
  <c r="J64" i="3"/>
  <c r="J61" i="3"/>
  <c r="J58" i="3"/>
  <c r="J55" i="3"/>
  <c r="J52" i="3"/>
  <c r="J47" i="3"/>
  <c r="K13" i="3"/>
  <c r="K14" i="3"/>
  <c r="K15" i="3"/>
  <c r="K16" i="3"/>
  <c r="K17" i="3"/>
  <c r="K18" i="3"/>
  <c r="K19" i="3"/>
  <c r="L37" i="3"/>
  <c r="L34" i="3"/>
  <c r="L31" i="3"/>
  <c r="L28" i="3"/>
  <c r="J37" i="3"/>
  <c r="J34" i="3"/>
  <c r="J31" i="3"/>
  <c r="J28" i="3"/>
  <c r="K71" i="3"/>
  <c r="K45" i="3"/>
  <c r="L25" i="3"/>
  <c r="J25" i="3"/>
  <c r="H25" i="3"/>
  <c r="F25" i="3"/>
  <c r="K12" i="3"/>
  <c r="K11" i="3"/>
  <c r="K10" i="3"/>
  <c r="H90" i="3"/>
  <c r="F90" i="3"/>
  <c r="G89" i="3"/>
  <c r="H87" i="3"/>
  <c r="F87" i="3"/>
  <c r="G86" i="3"/>
  <c r="H84" i="3"/>
  <c r="F84" i="3"/>
  <c r="G83" i="3"/>
  <c r="H73" i="3"/>
  <c r="F73" i="3"/>
  <c r="G72" i="3"/>
  <c r="G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H55" i="3"/>
  <c r="F55" i="3"/>
  <c r="G54" i="3"/>
  <c r="H52" i="3"/>
  <c r="F52" i="3"/>
  <c r="G51" i="3"/>
  <c r="H47" i="3"/>
  <c r="F47" i="3"/>
  <c r="G46" i="3"/>
  <c r="G44" i="3"/>
  <c r="H37" i="3"/>
  <c r="F37" i="3"/>
  <c r="G36" i="3"/>
  <c r="H34" i="3"/>
  <c r="F34" i="3"/>
  <c r="G33" i="3"/>
  <c r="H31" i="3"/>
  <c r="F31" i="3"/>
  <c r="G30" i="3"/>
  <c r="H28" i="3"/>
  <c r="F28" i="3"/>
  <c r="G27" i="3"/>
  <c r="G18" i="3"/>
  <c r="G24" i="3"/>
  <c r="G17" i="3"/>
  <c r="G16" i="3"/>
  <c r="G23" i="3"/>
  <c r="G22" i="3"/>
  <c r="G21" i="3"/>
  <c r="G20" i="3"/>
  <c r="G15" i="3"/>
  <c r="G14" i="3"/>
  <c r="G13" i="3"/>
  <c r="G9" i="3"/>
  <c r="G8" i="3"/>
  <c r="G7" i="3"/>
  <c r="G6" i="3"/>
  <c r="L51" i="2"/>
  <c r="L119" i="2"/>
  <c r="L116" i="2"/>
  <c r="L113" i="2"/>
  <c r="L103" i="2"/>
  <c r="L104" i="2"/>
  <c r="L105" i="2"/>
  <c r="L106" i="2"/>
  <c r="L100" i="2"/>
  <c r="L96" i="2"/>
  <c r="L97" i="2"/>
  <c r="L94" i="2"/>
  <c r="O117" i="2"/>
  <c r="N117" i="2"/>
  <c r="M117" i="2"/>
  <c r="J117" i="2"/>
  <c r="I117" i="2"/>
  <c r="H117" i="2"/>
  <c r="G117" i="2"/>
  <c r="G35" i="2"/>
  <c r="H35" i="2"/>
  <c r="I35" i="2"/>
  <c r="L79" i="2"/>
  <c r="L80" i="2"/>
  <c r="L58" i="2"/>
  <c r="L59" i="2"/>
  <c r="L50" i="2"/>
  <c r="O35" i="2"/>
  <c r="M35" i="2"/>
  <c r="J35" i="2"/>
  <c r="L19" i="2"/>
  <c r="L12" i="2"/>
  <c r="L11" i="2"/>
  <c r="N35" i="2"/>
  <c r="L117" i="2" l="1"/>
  <c r="L35" i="2"/>
  <c r="L31" i="2"/>
  <c r="L30" i="2"/>
  <c r="L9" i="2"/>
  <c r="L10" i="2"/>
  <c r="L99" i="2"/>
  <c r="L102" i="2"/>
  <c r="L110" i="2"/>
  <c r="L112" i="2"/>
  <c r="L115" i="2"/>
  <c r="L95" i="2"/>
  <c r="L71" i="2"/>
  <c r="L52" i="2"/>
  <c r="L53" i="2"/>
  <c r="L54" i="2"/>
  <c r="L55" i="2"/>
  <c r="L57" i="2"/>
  <c r="L60" i="2"/>
  <c r="L61" i="2"/>
  <c r="L62" i="2"/>
  <c r="L63" i="2"/>
  <c r="L65" i="2"/>
  <c r="L67" i="2"/>
  <c r="L73" i="2"/>
  <c r="L75" i="2"/>
  <c r="L77" i="2"/>
  <c r="L78" i="2"/>
  <c r="L81" i="2"/>
  <c r="L82" i="2"/>
  <c r="L83" i="2"/>
  <c r="L84" i="2"/>
  <c r="L86" i="2"/>
  <c r="L49" i="2"/>
  <c r="L37" i="2"/>
  <c r="L39" i="2"/>
  <c r="L41" i="2"/>
  <c r="L43" i="2"/>
  <c r="L6" i="2"/>
  <c r="L7" i="2"/>
  <c r="L8" i="2"/>
  <c r="L13" i="2"/>
  <c r="L14" i="2"/>
  <c r="L15" i="2"/>
  <c r="L33" i="2"/>
  <c r="L34" i="2"/>
  <c r="L16" i="2"/>
  <c r="L17" i="2"/>
  <c r="L32" i="2"/>
  <c r="L18" i="2"/>
  <c r="L20" i="2"/>
  <c r="L21" i="2"/>
  <c r="L22" i="2"/>
  <c r="L23" i="2"/>
  <c r="L24" i="2"/>
  <c r="L25" i="2"/>
  <c r="L26" i="2"/>
  <c r="L27" i="2"/>
  <c r="L28" i="2"/>
  <c r="L29" i="2"/>
  <c r="L5" i="2"/>
  <c r="N34" i="3" l="1"/>
  <c r="K27" i="1" l="1"/>
  <c r="L13" i="1"/>
  <c r="K70" i="3"/>
  <c r="K33" i="3"/>
  <c r="J27" i="1" l="1"/>
  <c r="I27" i="1"/>
  <c r="H27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10" i="1"/>
  <c r="L27" i="1" l="1"/>
  <c r="K9" i="3" l="1"/>
  <c r="N92" i="3" l="1"/>
  <c r="N73" i="3" l="1"/>
  <c r="G22" i="1" l="1"/>
  <c r="K69" i="3" l="1"/>
  <c r="K72" i="3"/>
  <c r="K27" i="3" l="1"/>
  <c r="K30" i="3"/>
  <c r="K36" i="3"/>
  <c r="K44" i="3"/>
  <c r="K54" i="3"/>
  <c r="K57" i="3"/>
  <c r="K60" i="3"/>
  <c r="K63" i="3"/>
  <c r="K66" i="3"/>
  <c r="K83" i="3"/>
  <c r="K86" i="3"/>
  <c r="K89" i="3"/>
  <c r="K7" i="3"/>
  <c r="K8" i="3"/>
  <c r="K6" i="3"/>
  <c r="N25" i="3" l="1"/>
  <c r="B22" i="2"/>
  <c r="B24" i="2" s="1"/>
  <c r="H29" i="1" l="1"/>
  <c r="N47" i="3" l="1"/>
  <c r="N28" i="3"/>
  <c r="N37" i="3"/>
  <c r="N31" i="3"/>
  <c r="I29" i="1" l="1"/>
  <c r="K94" i="2" l="1"/>
  <c r="J29" i="1" l="1"/>
  <c r="N55" i="3"/>
  <c r="N58" i="3"/>
  <c r="G24" i="1"/>
  <c r="G23" i="1"/>
  <c r="G21" i="1"/>
  <c r="G19" i="1"/>
  <c r="G18" i="1"/>
  <c r="G16" i="1"/>
  <c r="G15" i="1"/>
  <c r="G10" i="1"/>
  <c r="N64" i="3"/>
  <c r="N67" i="3"/>
  <c r="N90" i="3"/>
  <c r="G11" i="1"/>
  <c r="G14" i="1"/>
  <c r="G17" i="1"/>
  <c r="G20" i="1"/>
  <c r="G25" i="1"/>
  <c r="K29" i="1" l="1"/>
  <c r="L29" i="1" s="1"/>
  <c r="N61" i="3"/>
  <c r="N87" i="3"/>
  <c r="N84" i="3"/>
  <c r="N52" i="3"/>
  <c r="G27" i="1"/>
</calcChain>
</file>

<file path=xl/sharedStrings.xml><?xml version="1.0" encoding="utf-8"?>
<sst xmlns="http://schemas.openxmlformats.org/spreadsheetml/2006/main" count="501" uniqueCount="196">
  <si>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</si>
  <si>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</si>
  <si>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</si>
  <si>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</si>
  <si>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</si>
  <si>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</si>
  <si>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</si>
  <si>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</si>
  <si>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</si>
  <si>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</si>
  <si>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</si>
  <si>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</si>
  <si>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</si>
  <si>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</si>
  <si>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</si>
  <si>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</si>
  <si>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</si>
  <si>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</si>
  <si>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</si>
  <si>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</si>
  <si>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</si>
  <si>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</si>
  <si>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</si>
  <si>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</si>
  <si>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</si>
  <si>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</si>
  <si>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</si>
  <si>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</si>
  <si>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</si>
  <si>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</si>
  <si>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</si>
  <si>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</si>
  <si>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</si>
  <si>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</si>
  <si>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</si>
  <si>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</si>
  <si>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</si>
  <si>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</si>
  <si>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</si>
  <si>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</si>
  <si>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</si>
  <si>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</si>
  <si>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</si>
  <si>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</si>
  <si>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</si>
  <si>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</si>
  <si>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</si>
  <si>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</si>
  <si>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</si>
  <si>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</si>
  <si>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</si>
  <si>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</si>
  <si>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</si>
  <si>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</si>
  <si>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</si>
  <si>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</si>
  <si>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</si>
  <si>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</si>
  <si>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</si>
  <si>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</si>
  <si>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</si>
  <si>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</si>
  <si>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</si>
  <si>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</si>
  <si>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</si>
  <si>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</si>
  <si>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</si>
  <si>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</si>
  <si>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</si>
  <si>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</si>
  <si>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</si>
  <si>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</si>
  <si>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</si>
  <si>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</si>
  <si>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</si>
  <si>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</si>
  <si>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</si>
  <si>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</si>
  <si>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</si>
  <si>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</si>
  <si>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</si>
  <si>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</si>
  <si>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</si>
  <si>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</si>
  <si>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</si>
  <si>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</si>
  <si>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</si>
  <si>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</si>
  <si>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</si>
  <si>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</si>
  <si>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</si>
  <si>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</si>
  <si>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</si>
  <si>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</si>
  <si>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</si>
  <si>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</si>
  <si>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</si>
  <si>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</si>
  <si>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</si>
  <si>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</si>
  <si>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</si>
  <si>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</si>
  <si>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</si>
  <si>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</si>
  <si>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</si>
  <si>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</si>
  <si>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</si>
  <si>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</si>
  <si>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</si>
  <si>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</si>
  <si>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</si>
  <si>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</si>
  <si>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</si>
  <si>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</si>
  <si>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</si>
  <si>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</si>
  <si>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</si>
  <si>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</si>
  <si>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</si>
  <si>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</si>
  <si>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</si>
  <si>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</si>
  <si>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</si>
  <si>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 xml:space="preserve">TexasTerm                 </t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</si>
  <si>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</si>
  <si>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</si>
  <si>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</si>
  <si>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</si>
  <si>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</si>
  <si>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</si>
  <si>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</si>
  <si>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</si>
  <si>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</si>
  <si>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WF (Northern Bank MA)</t>
  </si>
  <si>
    <t>66476QBR6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</si>
  <si>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</si>
  <si>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</si>
  <si>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</si>
  <si>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</si>
  <si>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</si>
  <si>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</si>
  <si>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</si>
  <si>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</si>
  <si>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</si>
  <si>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</si>
  <si>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</si>
  <si>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</si>
  <si>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</si>
  <si>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</si>
  <si>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</si>
  <si>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</si>
  <si>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</si>
  <si>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</si>
  <si>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</si>
  <si>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</si>
  <si>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</si>
  <si>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</si>
  <si>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</si>
  <si>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</si>
  <si>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</si>
  <si>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</si>
  <si>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</si>
  <si>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</si>
  <si>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</si>
  <si>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</si>
  <si>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</si>
  <si>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</si>
  <si>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</si>
  <si>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</si>
  <si>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</si>
  <si>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</si>
  <si>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</si>
  <si>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</si>
  <si>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</si>
  <si>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WF Wells Fargo BK</t>
  </si>
  <si>
    <t>CF Discover BK</t>
  </si>
  <si>
    <t>Money Mkt/FFINDaily</t>
  </si>
  <si>
    <t>1st Qtr</t>
  </si>
  <si>
    <t>Sheriff-Bail Bond Vouchers</t>
  </si>
  <si>
    <t>2nd Qtr</t>
  </si>
  <si>
    <t>Courthouse Restoration</t>
  </si>
  <si>
    <t>Texas Term</t>
  </si>
  <si>
    <t>3rd Qtr</t>
  </si>
  <si>
    <t>CF(FHLMC)</t>
  </si>
  <si>
    <t>3134GTTL7</t>
  </si>
  <si>
    <t>CF (JP Morgan Chase)</t>
  </si>
  <si>
    <t>48128HG85</t>
  </si>
  <si>
    <t>CF (FHLMC)</t>
  </si>
  <si>
    <t>CF (JPMorgan Ch)</t>
  </si>
  <si>
    <t>4th Qtr</t>
  </si>
  <si>
    <t>WF (FarmerMac)</t>
  </si>
  <si>
    <t>31422BJC5</t>
  </si>
  <si>
    <t>Called</t>
  </si>
  <si>
    <t>FFIN Investments</t>
  </si>
  <si>
    <t>TexTerm Daily</t>
  </si>
  <si>
    <t>`31422BJC5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</si>
</sst>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  <xf numFmtId="0" fontId="2" fillId="0" borderId="0" xfId="0" applyNumberFormat="1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Font="1" applyFill="1"/>
    <xf numFmtId="0" fontId="4" fillId="0" borderId="0" xfId="0" applyFont="1" applyFill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7" fillId="2" borderId="0" xfId="0" applyFont="1" applyFill="1" applyBorder="1"/>
    <xf numFmtId="0" fontId="6" fillId="0" borderId="0" xfId="0" applyFont="1" applyBorder="1"/>
    <xf numFmtId="0" fontId="2" fillId="0" borderId="0" xfId="0" applyFont="1" applyFill="1"/>
    <xf numFmtId="164" fontId="0" fillId="8" borderId="3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164" fontId="2" fillId="2" borderId="0" xfId="1" applyFont="1" applyFill="1"/>
    <xf numFmtId="164" fontId="3" fillId="8" borderId="7" xfId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63169561.079999998</c:v>
                </c:pt>
                <c:pt idx="1">
                  <c:v>1237843.28</c:v>
                </c:pt>
                <c:pt idx="2">
                  <c:v>2003139.65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77487170.970000014</c:v>
                </c:pt>
                <c:pt idx="1">
                  <c:v>1979913.43</c:v>
                </c:pt>
                <c:pt idx="2">
                  <c:v>4002200</c:v>
                </c:pt>
                <c:pt idx="3">
                  <c:v>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63169561.079999998</c:v>
                </c:pt>
                <c:pt idx="1">
                  <c:v>1237843.28</c:v>
                </c:pt>
                <c:pt idx="2">
                  <c:v>2003139.65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63169561.079999998</c:v>
                </c:pt>
                <c:pt idx="1">
                  <c:v>1237843.28</c:v>
                </c:pt>
                <c:pt idx="2">
                  <c:v>2003139.65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9"/>
    </row>
    <row r="14" spans="2:5" ht="35.25" x14ac:dyDescent="0.5">
      <c r="B14" s="59"/>
      <c r="E14" s="60" t="s">
        <v>69</v>
      </c>
    </row>
    <row r="17" spans="5:5" ht="18" x14ac:dyDescent="0.25">
      <c r="E17" s="61" t="s">
        <v>70</v>
      </c>
    </row>
    <row r="20" spans="5:5" x14ac:dyDescent="0.2">
      <c r="E20" s="48" t="s">
        <v>71</v>
      </c>
    </row>
    <row r="21" spans="5:5" x14ac:dyDescent="0.2">
      <c r="E21" s="62">
        <v>43738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3" t="s">
        <v>72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3:14" ht="15" x14ac:dyDescent="0.2">
      <c r="C2" s="63" t="s">
        <v>73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3:14" ht="15" x14ac:dyDescent="0.2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3:14" ht="15" x14ac:dyDescent="0.2">
      <c r="C4" s="63" t="s">
        <v>88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3:14" ht="15" x14ac:dyDescent="0.2">
      <c r="C5" s="63" t="s">
        <v>74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3:14" ht="15" x14ac:dyDescent="0.2">
      <c r="C6" s="63" t="s">
        <v>75</v>
      </c>
      <c r="D6" s="63"/>
      <c r="E6" s="63"/>
      <c r="F6" s="63"/>
      <c r="G6" s="63"/>
      <c r="H6" s="63" t="s">
        <v>76</v>
      </c>
      <c r="I6" s="63"/>
      <c r="J6" s="63"/>
      <c r="K6" s="63"/>
      <c r="L6" s="63"/>
      <c r="M6" s="63"/>
      <c r="N6" s="63"/>
    </row>
    <row r="7" spans="3:14" ht="15" x14ac:dyDescent="0.2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3:14" ht="15" x14ac:dyDescent="0.2">
      <c r="C8" s="63" t="s">
        <v>77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3:14" ht="16.5" customHeight="1" x14ac:dyDescent="0.2">
      <c r="C9" s="63" t="s">
        <v>78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3:14" ht="15" x14ac:dyDescent="0.2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3:14" ht="15" x14ac:dyDescent="0.2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3:14" ht="15" x14ac:dyDescent="0.2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3:14" ht="15" x14ac:dyDescent="0.2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3:14" ht="15" x14ac:dyDescent="0.2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3:14" ht="15" x14ac:dyDescent="0.2">
      <c r="C15" s="64"/>
      <c r="D15" s="64"/>
      <c r="E15" s="64"/>
      <c r="F15" s="64"/>
      <c r="G15" s="63"/>
      <c r="H15" s="63"/>
      <c r="I15" s="64"/>
      <c r="J15" s="64"/>
      <c r="K15" s="64"/>
      <c r="L15" s="64"/>
      <c r="M15" s="63"/>
      <c r="N15" s="63"/>
    </row>
    <row r="16" spans="3:14" ht="15" x14ac:dyDescent="0.2">
      <c r="C16" s="65" t="s">
        <v>82</v>
      </c>
      <c r="D16" s="63" t="s">
        <v>83</v>
      </c>
      <c r="E16" s="63"/>
      <c r="F16" s="63"/>
      <c r="G16" s="63"/>
      <c r="H16" s="63"/>
      <c r="I16" s="63" t="s">
        <v>139</v>
      </c>
      <c r="J16" s="63"/>
      <c r="K16" s="63"/>
      <c r="L16" s="63"/>
      <c r="M16" s="63"/>
      <c r="N16" s="63"/>
    </row>
    <row r="17" spans="3:14" ht="15" x14ac:dyDescent="0.2">
      <c r="C17" s="65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3:14" ht="15" x14ac:dyDescent="0.2">
      <c r="C18" s="6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3:14" ht="15" x14ac:dyDescent="0.2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3:14" ht="15" x14ac:dyDescent="0.2">
      <c r="C20" s="64"/>
      <c r="D20" s="64"/>
      <c r="E20" s="64"/>
      <c r="F20" s="64"/>
      <c r="G20" s="63"/>
      <c r="H20" s="63"/>
      <c r="I20" s="64"/>
      <c r="J20" s="64"/>
      <c r="K20" s="64"/>
      <c r="L20" s="64"/>
      <c r="M20" s="63"/>
      <c r="N20" s="63"/>
    </row>
    <row r="21" spans="3:14" ht="15" x14ac:dyDescent="0.2">
      <c r="C21" s="63" t="s">
        <v>79</v>
      </c>
      <c r="D21" s="63"/>
      <c r="E21" s="63"/>
      <c r="F21" s="63"/>
      <c r="G21" s="63"/>
      <c r="H21" s="63"/>
      <c r="I21" s="63" t="s">
        <v>129</v>
      </c>
      <c r="J21" s="63"/>
      <c r="K21" s="63"/>
      <c r="L21" s="63"/>
      <c r="M21" s="63"/>
      <c r="N21" s="63"/>
    </row>
    <row r="22" spans="3:14" ht="15" x14ac:dyDescent="0.2"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3:14" ht="15" x14ac:dyDescent="0.2"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3:14" ht="15" x14ac:dyDescent="0.2"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3:14" ht="15" x14ac:dyDescent="0.2"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3:14" ht="15" x14ac:dyDescent="0.2">
      <c r="C26" s="64"/>
      <c r="D26" s="64"/>
      <c r="E26" s="64"/>
      <c r="F26" s="64"/>
      <c r="G26" s="63"/>
      <c r="H26" s="63"/>
      <c r="I26" s="64"/>
      <c r="J26" s="64"/>
      <c r="K26" s="64"/>
      <c r="L26" s="64"/>
      <c r="M26" s="63"/>
      <c r="N26" s="63"/>
    </row>
    <row r="27" spans="3:14" ht="15" x14ac:dyDescent="0.2">
      <c r="C27" s="63" t="s">
        <v>80</v>
      </c>
      <c r="D27" s="63"/>
      <c r="E27" s="63"/>
      <c r="F27" s="63"/>
      <c r="G27" s="63"/>
      <c r="H27" s="63"/>
      <c r="I27" s="63" t="s">
        <v>89</v>
      </c>
      <c r="J27" s="63"/>
      <c r="K27" s="63"/>
      <c r="L27" s="63"/>
      <c r="M27" s="63"/>
      <c r="N27" s="63"/>
    </row>
    <row r="28" spans="3:14" ht="15" x14ac:dyDescent="0.2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3:14" ht="15" x14ac:dyDescent="0.2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3:14" ht="15" x14ac:dyDescent="0.2">
      <c r="C30" s="63" t="s">
        <v>90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3:14" ht="15" x14ac:dyDescent="0.2">
      <c r="C31" s="63" t="s">
        <v>91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3:14" ht="15" x14ac:dyDescent="0.2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K11" sqref="K11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7" customFormat="1" ht="19.5" x14ac:dyDescent="0.3">
      <c r="B5" s="118"/>
      <c r="C5" s="118"/>
      <c r="D5" s="121" t="s">
        <v>102</v>
      </c>
      <c r="E5" s="118"/>
      <c r="F5" s="118"/>
      <c r="G5" s="119"/>
      <c r="H5" s="118"/>
      <c r="I5" s="118"/>
      <c r="J5" s="120" t="s">
        <v>102</v>
      </c>
      <c r="K5" s="118"/>
      <c r="L5" s="118"/>
    </row>
    <row r="6" spans="1:12" s="11" customFormat="1" x14ac:dyDescent="0.2">
      <c r="B6" s="3"/>
      <c r="C6" s="3"/>
      <c r="D6" s="12">
        <v>43617</v>
      </c>
      <c r="E6" s="3"/>
      <c r="F6" s="3"/>
      <c r="G6" s="10"/>
      <c r="H6" s="3"/>
      <c r="I6" s="3"/>
      <c r="J6" s="12">
        <v>43709</v>
      </c>
      <c r="K6" s="3"/>
      <c r="L6" s="3"/>
    </row>
    <row r="7" spans="1:12" x14ac:dyDescent="0.2">
      <c r="B7" s="13"/>
      <c r="C7" s="3"/>
      <c r="D7" s="13"/>
      <c r="E7" s="3"/>
      <c r="F7" s="3"/>
      <c r="G7" s="10"/>
      <c r="H7" s="13"/>
      <c r="J7" s="13"/>
    </row>
    <row r="8" spans="1:12" x14ac:dyDescent="0.2">
      <c r="B8" s="113" t="s">
        <v>128</v>
      </c>
      <c r="C8" s="13" t="s">
        <v>1</v>
      </c>
      <c r="D8" s="13" t="s">
        <v>2</v>
      </c>
      <c r="E8" s="3"/>
      <c r="F8" s="3"/>
      <c r="G8" s="10"/>
      <c r="H8" s="113" t="s">
        <v>128</v>
      </c>
      <c r="I8" s="13" t="s">
        <v>1</v>
      </c>
      <c r="J8" s="13" t="s">
        <v>2</v>
      </c>
    </row>
    <row r="9" spans="1:12" s="16" customFormat="1" x14ac:dyDescent="0.2">
      <c r="A9" s="14"/>
      <c r="B9" s="115" t="s">
        <v>176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15" t="s">
        <v>176</v>
      </c>
      <c r="I9" s="15" t="s">
        <v>3</v>
      </c>
      <c r="J9" s="15" t="s">
        <v>100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12">
        <v>27709693.59</v>
      </c>
      <c r="C10" s="125">
        <v>1979913.43</v>
      </c>
      <c r="D10" s="18">
        <v>4002200</v>
      </c>
      <c r="E10" s="18">
        <v>2000000</v>
      </c>
      <c r="F10" s="18">
        <f>SUM(B10:E10)</f>
        <v>35691807.019999996</v>
      </c>
      <c r="G10" s="19">
        <f>SUM(C10:F10)</f>
        <v>43673920.449999996</v>
      </c>
      <c r="H10" s="112">
        <v>17279893.359999999</v>
      </c>
      <c r="I10" s="125">
        <v>1237843.28</v>
      </c>
      <c r="J10" s="18">
        <v>2003139.65</v>
      </c>
      <c r="K10" s="18">
        <v>6000000</v>
      </c>
      <c r="L10" s="18">
        <f>SUM(H10:K10)</f>
        <v>26520876.289999999</v>
      </c>
    </row>
    <row r="11" spans="1:12" s="17" customFormat="1" x14ac:dyDescent="0.2">
      <c r="A11" s="17" t="s">
        <v>7</v>
      </c>
      <c r="B11" s="18">
        <v>1301712.74</v>
      </c>
      <c r="D11" s="18"/>
      <c r="E11" s="18"/>
      <c r="F11" s="18">
        <f t="shared" ref="F11:F25" si="0">SUM(B11:E11)</f>
        <v>1301712.74</v>
      </c>
      <c r="G11" s="19">
        <f>SUM(C11:F11)</f>
        <v>1301712.74</v>
      </c>
      <c r="H11" s="18">
        <v>1309113.47</v>
      </c>
      <c r="J11" s="18"/>
      <c r="K11" s="18"/>
      <c r="L11" s="18">
        <f t="shared" ref="L11:L25" si="1">SUM(H11:K11)</f>
        <v>1309113.47</v>
      </c>
    </row>
    <row r="12" spans="1:12" s="17" customFormat="1" x14ac:dyDescent="0.2">
      <c r="A12" s="17" t="s">
        <v>87</v>
      </c>
      <c r="B12" s="18">
        <v>2956.82</v>
      </c>
      <c r="D12" s="18"/>
      <c r="E12" s="18"/>
      <c r="F12" s="18">
        <f t="shared" si="0"/>
        <v>2956.82</v>
      </c>
      <c r="G12" s="19"/>
      <c r="H12" s="18">
        <v>40096.61</v>
      </c>
      <c r="J12" s="18"/>
      <c r="K12" s="18"/>
      <c r="L12" s="18">
        <f t="shared" si="1"/>
        <v>40096.61</v>
      </c>
    </row>
    <row r="13" spans="1:12" s="17" customFormat="1" x14ac:dyDescent="0.2">
      <c r="A13" s="17" t="s">
        <v>180</v>
      </c>
      <c r="B13" s="18">
        <v>1590442.88</v>
      </c>
      <c r="D13" s="18"/>
      <c r="E13" s="18"/>
      <c r="F13" s="18">
        <f t="shared" si="0"/>
        <v>1590442.88</v>
      </c>
      <c r="G13" s="19"/>
      <c r="H13" s="18">
        <v>1431536.65</v>
      </c>
      <c r="J13" s="18"/>
      <c r="K13" s="18"/>
      <c r="L13" s="18">
        <f t="shared" si="1"/>
        <v>1431536.65</v>
      </c>
    </row>
    <row r="14" spans="1:12" s="17" customFormat="1" x14ac:dyDescent="0.2">
      <c r="A14" s="17" t="s">
        <v>8</v>
      </c>
      <c r="B14" s="18">
        <v>4560.42</v>
      </c>
      <c r="D14" s="18"/>
      <c r="E14" s="18"/>
      <c r="F14" s="18">
        <f t="shared" si="0"/>
        <v>4560.42</v>
      </c>
      <c r="G14" s="19">
        <f t="shared" ref="G14:G23" si="2">SUM(C14:F14)</f>
        <v>4560.42</v>
      </c>
      <c r="H14" s="18">
        <v>4586.3500000000004</v>
      </c>
      <c r="J14" s="18"/>
      <c r="K14" s="18"/>
      <c r="L14" s="18">
        <f t="shared" si="1"/>
        <v>4586.3500000000004</v>
      </c>
    </row>
    <row r="15" spans="1:12" s="17" customFormat="1" x14ac:dyDescent="0.2">
      <c r="A15" s="17" t="s">
        <v>9</v>
      </c>
      <c r="B15" s="20">
        <v>611628.41</v>
      </c>
      <c r="D15" s="20"/>
      <c r="E15" s="18">
        <v>2000000</v>
      </c>
      <c r="F15" s="18">
        <f t="shared" si="0"/>
        <v>2611628.41</v>
      </c>
      <c r="G15" s="19">
        <f t="shared" si="2"/>
        <v>4611628.41</v>
      </c>
      <c r="H15" s="20">
        <v>628680.63</v>
      </c>
      <c r="J15" s="20"/>
      <c r="K15" s="18">
        <v>2000000</v>
      </c>
      <c r="L15" s="18">
        <f t="shared" si="1"/>
        <v>2628680.63</v>
      </c>
    </row>
    <row r="16" spans="1:12" s="17" customFormat="1" x14ac:dyDescent="0.2">
      <c r="A16" s="17" t="s">
        <v>10</v>
      </c>
      <c r="B16" s="18">
        <v>480004.67</v>
      </c>
      <c r="D16" s="18"/>
      <c r="E16" s="18">
        <v>1000000</v>
      </c>
      <c r="F16" s="18">
        <f t="shared" si="0"/>
        <v>1480004.67</v>
      </c>
      <c r="G16" s="19">
        <f t="shared" si="2"/>
        <v>2480004.67</v>
      </c>
      <c r="H16" s="18">
        <v>611847.66</v>
      </c>
      <c r="J16" s="18"/>
      <c r="K16" s="18">
        <v>1000000</v>
      </c>
      <c r="L16" s="18">
        <f t="shared" si="1"/>
        <v>1611847.6600000001</v>
      </c>
    </row>
    <row r="17" spans="1:12" s="17" customFormat="1" x14ac:dyDescent="0.2">
      <c r="A17" s="17" t="s">
        <v>11</v>
      </c>
      <c r="B17" s="18">
        <v>1986903.01</v>
      </c>
      <c r="D17" s="18"/>
      <c r="E17" s="18"/>
      <c r="F17" s="18">
        <f t="shared" si="0"/>
        <v>1986903.01</v>
      </c>
      <c r="G17" s="19">
        <f t="shared" si="2"/>
        <v>1986903.01</v>
      </c>
      <c r="H17" s="18">
        <v>2523538.38</v>
      </c>
      <c r="J17" s="18"/>
      <c r="K17" s="18"/>
      <c r="L17" s="18">
        <f t="shared" si="1"/>
        <v>2523538.38</v>
      </c>
    </row>
    <row r="18" spans="1:12" s="17" customFormat="1" x14ac:dyDescent="0.2">
      <c r="A18" s="17" t="s">
        <v>12</v>
      </c>
      <c r="B18" s="18">
        <v>68015.289999999994</v>
      </c>
      <c r="D18" s="21"/>
      <c r="E18" s="18"/>
      <c r="F18" s="18">
        <f t="shared" si="0"/>
        <v>68015.289999999994</v>
      </c>
      <c r="G18" s="19">
        <f t="shared" si="2"/>
        <v>68015.289999999994</v>
      </c>
      <c r="H18" s="18">
        <v>65442.31</v>
      </c>
      <c r="J18" s="21"/>
      <c r="K18" s="18"/>
      <c r="L18" s="18">
        <f t="shared" si="1"/>
        <v>65442.31</v>
      </c>
    </row>
    <row r="19" spans="1:12" s="17" customFormat="1" x14ac:dyDescent="0.2">
      <c r="A19" s="17" t="s">
        <v>13</v>
      </c>
      <c r="B19" s="18">
        <v>446646.13</v>
      </c>
      <c r="D19" s="21"/>
      <c r="E19" s="18"/>
      <c r="F19" s="18">
        <f t="shared" si="0"/>
        <v>446646.13</v>
      </c>
      <c r="G19" s="19">
        <f t="shared" si="2"/>
        <v>446646.13</v>
      </c>
      <c r="H19" s="18">
        <v>469301.34</v>
      </c>
      <c r="J19" s="21"/>
      <c r="K19" s="18"/>
      <c r="L19" s="18">
        <f t="shared" si="1"/>
        <v>469301.34</v>
      </c>
    </row>
    <row r="20" spans="1:12" s="17" customFormat="1" x14ac:dyDescent="0.2">
      <c r="A20" s="17" t="s">
        <v>14</v>
      </c>
      <c r="B20" s="18">
        <v>88096.47</v>
      </c>
      <c r="D20" s="18"/>
      <c r="E20" s="18"/>
      <c r="F20" s="18">
        <f t="shared" si="0"/>
        <v>88096.47</v>
      </c>
      <c r="G20" s="19">
        <f t="shared" si="2"/>
        <v>88096.47</v>
      </c>
      <c r="H20" s="18">
        <v>147022.88</v>
      </c>
      <c r="J20" s="18"/>
      <c r="K20" s="18"/>
      <c r="L20" s="18">
        <f t="shared" si="1"/>
        <v>147022.88</v>
      </c>
    </row>
    <row r="21" spans="1:12" s="17" customFormat="1" x14ac:dyDescent="0.2">
      <c r="A21" s="17" t="s">
        <v>15</v>
      </c>
      <c r="B21" s="18">
        <v>2209423.7599999998</v>
      </c>
      <c r="D21" s="18"/>
      <c r="E21" s="18"/>
      <c r="F21" s="18">
        <f t="shared" si="0"/>
        <v>2209423.7599999998</v>
      </c>
      <c r="G21" s="19">
        <f t="shared" si="2"/>
        <v>2209423.7599999998</v>
      </c>
      <c r="H21" s="18">
        <v>2363932.3199999998</v>
      </c>
      <c r="J21" s="18"/>
      <c r="K21" s="18"/>
      <c r="L21" s="18">
        <f t="shared" si="1"/>
        <v>2363932.3199999998</v>
      </c>
    </row>
    <row r="22" spans="1:12" s="17" customFormat="1" x14ac:dyDescent="0.2">
      <c r="A22" s="17" t="s">
        <v>135</v>
      </c>
      <c r="B22" s="18">
        <v>28479741.370000001</v>
      </c>
      <c r="D22" s="18"/>
      <c r="E22" s="18">
        <v>10000000</v>
      </c>
      <c r="F22" s="18">
        <f t="shared" si="0"/>
        <v>38479741.370000005</v>
      </c>
      <c r="G22" s="19">
        <f t="shared" si="2"/>
        <v>48479741.370000005</v>
      </c>
      <c r="H22" s="18">
        <v>25091720.199999999</v>
      </c>
      <c r="J22" s="18"/>
      <c r="K22" s="18">
        <v>10000000</v>
      </c>
      <c r="L22" s="18">
        <f t="shared" si="1"/>
        <v>35091720.200000003</v>
      </c>
    </row>
    <row r="23" spans="1:12" s="17" customFormat="1" x14ac:dyDescent="0.2">
      <c r="A23" s="17" t="s">
        <v>105</v>
      </c>
      <c r="B23" s="18">
        <v>964258.84</v>
      </c>
      <c r="D23" s="18"/>
      <c r="E23" s="18"/>
      <c r="F23" s="18">
        <f t="shared" si="0"/>
        <v>964258.84</v>
      </c>
      <c r="G23" s="19">
        <f t="shared" si="2"/>
        <v>964258.84</v>
      </c>
      <c r="H23" s="18">
        <v>974914.77</v>
      </c>
      <c r="J23" s="18"/>
      <c r="K23" s="18"/>
      <c r="L23" s="18">
        <f t="shared" si="1"/>
        <v>974914.77</v>
      </c>
    </row>
    <row r="24" spans="1:12" s="17" customFormat="1" x14ac:dyDescent="0.2">
      <c r="A24" s="17" t="s">
        <v>16</v>
      </c>
      <c r="B24" s="18">
        <v>1455984.79</v>
      </c>
      <c r="D24" s="18"/>
      <c r="E24" s="18"/>
      <c r="F24" s="18">
        <f t="shared" si="0"/>
        <v>1455984.79</v>
      </c>
      <c r="G24" s="19">
        <f>SUM(C24:F24)</f>
        <v>1455984.79</v>
      </c>
      <c r="H24" s="18">
        <v>529637.14</v>
      </c>
      <c r="J24" s="18"/>
      <c r="K24" s="18"/>
      <c r="L24" s="18">
        <f t="shared" si="1"/>
        <v>529637.14</v>
      </c>
    </row>
    <row r="25" spans="1:12" s="17" customFormat="1" x14ac:dyDescent="0.2">
      <c r="A25" s="17" t="s">
        <v>17</v>
      </c>
      <c r="B25" s="18">
        <v>10087101.779999999</v>
      </c>
      <c r="D25" s="18"/>
      <c r="E25" s="18"/>
      <c r="F25" s="18">
        <f t="shared" si="0"/>
        <v>10087101.779999999</v>
      </c>
      <c r="G25" s="19">
        <f>SUM(C25:F25)</f>
        <v>10087101.779999999</v>
      </c>
      <c r="H25" s="18">
        <v>9698297.0099999998</v>
      </c>
      <c r="J25" s="18"/>
      <c r="K25" s="18"/>
      <c r="L25" s="18">
        <f t="shared" si="1"/>
        <v>9698297.0099999998</v>
      </c>
    </row>
    <row r="26" spans="1:12" s="14" customFormat="1" x14ac:dyDescent="0.2">
      <c r="B26" s="22"/>
      <c r="D26" s="22"/>
      <c r="E26" s="3"/>
      <c r="F26" s="3"/>
      <c r="G26" s="23"/>
      <c r="H26" s="22"/>
      <c r="J26" s="22"/>
      <c r="K26" s="3"/>
      <c r="L26" s="3"/>
    </row>
    <row r="27" spans="1:12" s="17" customFormat="1" x14ac:dyDescent="0.2">
      <c r="A27" s="24" t="s">
        <v>5</v>
      </c>
      <c r="B27" s="18">
        <f>SUM(B10:B26)</f>
        <v>77487170.970000014</v>
      </c>
      <c r="C27" s="126">
        <f>SUM(C10:C26)</f>
        <v>1979913.43</v>
      </c>
      <c r="D27" s="18">
        <f>SUM(D10:D26)</f>
        <v>4002200</v>
      </c>
      <c r="E27" s="18">
        <f>SUM(E10:E26)</f>
        <v>15000000</v>
      </c>
      <c r="F27" s="18">
        <f>SUM(F10:F26)</f>
        <v>98469284.400000021</v>
      </c>
      <c r="G27" s="19">
        <f t="shared" ref="G27" si="3">SUM(G10:G26)</f>
        <v>117857998.13000001</v>
      </c>
      <c r="H27" s="18">
        <f>SUM(H10:H26)</f>
        <v>63169561.079999998</v>
      </c>
      <c r="I27" s="126">
        <f>SUM(I10:I26)</f>
        <v>1237843.28</v>
      </c>
      <c r="J27" s="18">
        <f>SUM(J10:J26)</f>
        <v>2003139.65</v>
      </c>
      <c r="K27" s="18">
        <f>SUM(K10:K26)</f>
        <v>19000000</v>
      </c>
      <c r="L27" s="18">
        <f>SUM(L10:L26)</f>
        <v>85410544.010000005</v>
      </c>
    </row>
    <row r="28" spans="1:12" x14ac:dyDescent="0.2">
      <c r="B28" s="3"/>
      <c r="C28" s="3"/>
      <c r="D28" s="3"/>
      <c r="E28" s="3"/>
      <c r="F28" s="3"/>
      <c r="G28" s="10"/>
    </row>
    <row r="29" spans="1:12" x14ac:dyDescent="0.2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-14317609.890000015</v>
      </c>
      <c r="I29" s="3">
        <f>SUM(I27-C27)</f>
        <v>-742070.14999999991</v>
      </c>
      <c r="J29" s="3">
        <f>SUM(J27-D27)</f>
        <v>-1999060.35</v>
      </c>
      <c r="K29" s="3">
        <f>SUM(K27-E27)</f>
        <v>4000000</v>
      </c>
      <c r="L29" s="3">
        <f>SUM(H29:K29)</f>
        <v>-13058740.390000015</v>
      </c>
    </row>
    <row r="30" spans="1:12" x14ac:dyDescent="0.2">
      <c r="B30" s="3"/>
      <c r="C30" s="22"/>
      <c r="D30" s="3"/>
      <c r="E30" s="3"/>
      <c r="F30" s="7"/>
      <c r="G30" s="23"/>
      <c r="L30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101</v>
      </c>
    </row>
    <row r="35" spans="2:12" x14ac:dyDescent="0.2">
      <c r="B35" s="3"/>
      <c r="C35" s="3"/>
      <c r="D35" s="3"/>
      <c r="E35" s="3" t="s">
        <v>157</v>
      </c>
      <c r="F35" s="3"/>
      <c r="G35" s="25"/>
      <c r="K35" s="3" t="s">
        <v>158</v>
      </c>
    </row>
    <row r="36" spans="2:12" x14ac:dyDescent="0.2">
      <c r="B36" s="3"/>
      <c r="C36" s="3"/>
      <c r="D36" s="3"/>
      <c r="E36" s="3" t="s">
        <v>97</v>
      </c>
      <c r="F36" s="3"/>
      <c r="G36" s="25"/>
      <c r="K36" s="3" t="s">
        <v>94</v>
      </c>
    </row>
    <row r="37" spans="2:12" x14ac:dyDescent="0.2">
      <c r="B37" s="3"/>
      <c r="C37" s="3"/>
      <c r="D37" s="3"/>
      <c r="E37" s="3" t="s">
        <v>98</v>
      </c>
      <c r="F37" s="3"/>
      <c r="G37" s="25"/>
      <c r="K37" s="3" t="s">
        <v>95</v>
      </c>
    </row>
    <row r="38" spans="2:12" x14ac:dyDescent="0.2">
      <c r="B38" s="3"/>
      <c r="C38" s="3"/>
      <c r="D38" s="3"/>
      <c r="E38" s="3" t="s">
        <v>99</v>
      </c>
      <c r="F38" s="3"/>
      <c r="G38" s="25"/>
      <c r="K38" s="3" t="s">
        <v>96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R133"/>
  <sheetViews>
    <sheetView showGridLines="0" topLeftCell="A109" zoomScale="114" zoomScaleNormal="114" workbookViewId="0">
      <selection activeCell="G146" sqref="G146"/>
    </sheetView>
  </sheetViews>
  <sheetFormatPr defaultRowHeight="12.75" x14ac:dyDescent="0.2"/>
  <cols>
    <col min="1" max="1" width="17.85546875" style="26" customWidth="1"/>
    <col min="2" max="2" width="8.28515625" style="131" customWidth="1"/>
    <col min="3" max="3" width="20.140625" style="143" customWidth="1"/>
    <col min="4" max="4" width="5.28515625" style="156" customWidth="1"/>
    <col min="5" max="5" width="11.140625" style="26" customWidth="1"/>
    <col min="6" max="6" width="13" style="27" customWidth="1"/>
    <col min="7" max="7" width="22.7109375" style="176" customWidth="1"/>
    <col min="8" max="8" width="15.42578125" style="183" customWidth="1"/>
    <col min="9" max="9" width="17.140625" style="179" bestFit="1" customWidth="1"/>
    <col min="10" max="10" width="12.42578125" style="176" bestFit="1" customWidth="1"/>
    <col min="11" max="11" width="0" style="3" hidden="1" customWidth="1"/>
    <col min="12" max="12" width="15.140625" style="187" bestFit="1" customWidth="1"/>
    <col min="13" max="15" width="12.42578125" style="176" bestFit="1" customWidth="1"/>
    <col min="16" max="122" width="8.85546875" style="14"/>
  </cols>
  <sheetData>
    <row r="2" spans="1:122" s="35" customFormat="1" x14ac:dyDescent="0.2">
      <c r="B2" s="138"/>
      <c r="C2" s="139"/>
      <c r="D2" s="152"/>
      <c r="F2" s="30"/>
      <c r="G2" s="176"/>
      <c r="H2" s="183"/>
      <c r="I2" s="179"/>
      <c r="J2" s="194" t="s">
        <v>189</v>
      </c>
      <c r="K2" s="137"/>
      <c r="L2" s="187"/>
      <c r="M2" s="194" t="s">
        <v>177</v>
      </c>
      <c r="N2" s="194" t="s">
        <v>179</v>
      </c>
      <c r="O2" s="194" t="s">
        <v>182</v>
      </c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</row>
    <row r="3" spans="1:122" x14ac:dyDescent="0.2">
      <c r="A3" s="29" t="s">
        <v>19</v>
      </c>
      <c r="C3" s="140" t="s">
        <v>20</v>
      </c>
      <c r="D3" s="152" t="s">
        <v>126</v>
      </c>
      <c r="E3" s="29" t="s">
        <v>21</v>
      </c>
      <c r="F3" s="30" t="s">
        <v>22</v>
      </c>
      <c r="G3" s="174" t="s">
        <v>23</v>
      </c>
      <c r="H3" s="183" t="s">
        <v>24</v>
      </c>
      <c r="I3" s="189" t="s">
        <v>25</v>
      </c>
      <c r="J3" s="176" t="s">
        <v>26</v>
      </c>
      <c r="K3" s="28" t="s">
        <v>27</v>
      </c>
      <c r="L3" s="187" t="s">
        <v>81</v>
      </c>
      <c r="M3" s="176" t="s">
        <v>26</v>
      </c>
      <c r="N3" s="176" t="s">
        <v>26</v>
      </c>
      <c r="O3" s="176" t="s">
        <v>26</v>
      </c>
    </row>
    <row r="4" spans="1:122" s="16" customFormat="1" x14ac:dyDescent="0.2">
      <c r="A4" s="31"/>
      <c r="B4" s="132"/>
      <c r="C4" s="141" t="s">
        <v>28</v>
      </c>
      <c r="D4" s="153" t="s">
        <v>127</v>
      </c>
      <c r="E4" s="32" t="s">
        <v>29</v>
      </c>
      <c r="F4" s="33" t="s">
        <v>30</v>
      </c>
      <c r="G4" s="175" t="s">
        <v>31</v>
      </c>
      <c r="H4" s="185"/>
      <c r="I4" s="193"/>
      <c r="J4" s="181" t="s">
        <v>32</v>
      </c>
      <c r="K4" s="34" t="s">
        <v>33</v>
      </c>
      <c r="L4" s="188" t="s">
        <v>32</v>
      </c>
      <c r="M4" s="181" t="s">
        <v>32</v>
      </c>
      <c r="N4" s="181" t="s">
        <v>32</v>
      </c>
      <c r="O4" s="181" t="s">
        <v>32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</row>
    <row r="5" spans="1:122" ht="14.25" customHeight="1" x14ac:dyDescent="0.2">
      <c r="A5" s="35" t="s">
        <v>34</v>
      </c>
      <c r="C5" s="142" t="s">
        <v>137</v>
      </c>
      <c r="D5" s="218">
        <v>2.117</v>
      </c>
      <c r="F5" s="71">
        <v>43738</v>
      </c>
      <c r="G5" s="174">
        <v>1779093.36</v>
      </c>
      <c r="H5" s="174">
        <v>1779093.36</v>
      </c>
      <c r="I5" s="174">
        <v>1779093.36</v>
      </c>
      <c r="J5" s="182">
        <v>54308.01</v>
      </c>
      <c r="L5" s="187">
        <f>SUM(J5+M5+N5+O5)</f>
        <v>280620.64</v>
      </c>
      <c r="M5" s="176">
        <v>25534.51</v>
      </c>
      <c r="N5" s="176">
        <v>95078.85</v>
      </c>
      <c r="O5" s="176">
        <v>105699.27</v>
      </c>
    </row>
    <row r="6" spans="1:122" ht="12" customHeight="1" x14ac:dyDescent="0.2">
      <c r="A6" s="35"/>
      <c r="C6" s="142" t="s">
        <v>118</v>
      </c>
      <c r="D6" s="218">
        <v>2.1635</v>
      </c>
      <c r="F6" s="71">
        <v>43738</v>
      </c>
      <c r="G6" s="174">
        <v>800</v>
      </c>
      <c r="H6" s="174">
        <v>800</v>
      </c>
      <c r="I6" s="174">
        <v>800</v>
      </c>
      <c r="J6" s="176">
        <v>320.63</v>
      </c>
      <c r="L6" s="187">
        <f t="shared" ref="L6:L43" si="0">SUM(J6+M6+N6+O6)</f>
        <v>5606.24</v>
      </c>
      <c r="M6" s="176">
        <v>2227.0100000000002</v>
      </c>
      <c r="N6" s="176">
        <v>2714.85</v>
      </c>
      <c r="O6" s="176">
        <v>343.75</v>
      </c>
    </row>
    <row r="7" spans="1:122" ht="12" customHeight="1" x14ac:dyDescent="0.2">
      <c r="A7" s="35"/>
      <c r="C7" s="142" t="s">
        <v>119</v>
      </c>
      <c r="D7" s="218">
        <v>2.2749000000000001</v>
      </c>
      <c r="F7" s="71">
        <v>43738</v>
      </c>
      <c r="G7" s="174">
        <v>15500000</v>
      </c>
      <c r="H7" s="174">
        <v>15500000</v>
      </c>
      <c r="I7" s="174">
        <v>15500000</v>
      </c>
      <c r="J7" s="176">
        <v>112097.18</v>
      </c>
      <c r="L7" s="187">
        <f t="shared" si="0"/>
        <v>453826.48</v>
      </c>
      <c r="M7" s="176">
        <v>80088.070000000007</v>
      </c>
      <c r="N7" s="176">
        <v>131258.32999999999</v>
      </c>
      <c r="O7" s="176">
        <v>130382.9</v>
      </c>
    </row>
    <row r="8" spans="1:122" ht="12" customHeight="1" x14ac:dyDescent="0.2">
      <c r="A8" s="35"/>
      <c r="C8" s="142" t="s">
        <v>131</v>
      </c>
      <c r="D8" s="157">
        <v>2.42</v>
      </c>
      <c r="F8" s="71">
        <v>43741</v>
      </c>
      <c r="G8" s="174">
        <v>2000000</v>
      </c>
      <c r="H8" s="174">
        <v>2000000</v>
      </c>
      <c r="I8" s="174">
        <v>2000000</v>
      </c>
      <c r="J8" s="183">
        <v>12199.2</v>
      </c>
      <c r="L8" s="187">
        <f t="shared" si="0"/>
        <v>15912</v>
      </c>
      <c r="M8" s="183">
        <v>0</v>
      </c>
      <c r="N8" s="183">
        <v>0</v>
      </c>
      <c r="O8" s="183">
        <v>3712.8</v>
      </c>
    </row>
    <row r="9" spans="1:122" ht="12" customHeight="1" x14ac:dyDescent="0.2">
      <c r="A9" s="35"/>
      <c r="C9" s="142" t="s">
        <v>131</v>
      </c>
      <c r="D9" s="157">
        <v>2.2400000000000002</v>
      </c>
      <c r="F9" s="71">
        <v>43777</v>
      </c>
      <c r="G9" s="174">
        <v>1000000</v>
      </c>
      <c r="H9" s="174">
        <v>1000000</v>
      </c>
      <c r="I9" s="174">
        <v>1000000</v>
      </c>
      <c r="J9" s="183">
        <v>5093.71</v>
      </c>
      <c r="L9" s="187">
        <f t="shared" si="0"/>
        <v>5093.71</v>
      </c>
      <c r="M9" s="183">
        <v>0</v>
      </c>
      <c r="N9" s="183">
        <v>0</v>
      </c>
      <c r="O9" s="183"/>
    </row>
    <row r="10" spans="1:122" ht="12" customHeight="1" x14ac:dyDescent="0.2">
      <c r="A10" s="35"/>
      <c r="C10" s="142" t="s">
        <v>131</v>
      </c>
      <c r="D10" s="157">
        <v>2</v>
      </c>
      <c r="F10" s="71">
        <v>43906</v>
      </c>
      <c r="G10" s="174">
        <v>1000000</v>
      </c>
      <c r="H10" s="174">
        <v>1000000</v>
      </c>
      <c r="I10" s="174">
        <v>1000000</v>
      </c>
      <c r="J10" s="183">
        <v>1839.4</v>
      </c>
      <c r="L10" s="187">
        <f t="shared" si="0"/>
        <v>1839.4</v>
      </c>
      <c r="M10" s="183">
        <v>0</v>
      </c>
      <c r="N10" s="183">
        <v>0</v>
      </c>
      <c r="O10" s="183">
        <v>0</v>
      </c>
    </row>
    <row r="11" spans="1:122" ht="12" customHeight="1" x14ac:dyDescent="0.2">
      <c r="A11" s="35"/>
      <c r="C11" s="142" t="s">
        <v>131</v>
      </c>
      <c r="D11" s="157">
        <v>2.02</v>
      </c>
      <c r="F11" s="71">
        <v>43909</v>
      </c>
      <c r="G11" s="174">
        <v>2000000</v>
      </c>
      <c r="H11" s="174">
        <v>2000000</v>
      </c>
      <c r="I11" s="174">
        <v>2000000</v>
      </c>
      <c r="J11" s="183">
        <v>772.66</v>
      </c>
      <c r="L11" s="187">
        <f t="shared" si="0"/>
        <v>772.66</v>
      </c>
      <c r="M11" s="183">
        <v>0</v>
      </c>
      <c r="N11" s="183">
        <v>0</v>
      </c>
      <c r="O11" s="183">
        <v>0</v>
      </c>
    </row>
    <row r="12" spans="1:122" s="11" customFormat="1" ht="12" customHeight="1" x14ac:dyDescent="0.2">
      <c r="A12" s="236"/>
      <c r="B12" s="222"/>
      <c r="C12" s="70" t="s">
        <v>194</v>
      </c>
      <c r="D12" s="218">
        <v>2.117</v>
      </c>
      <c r="E12" s="72"/>
      <c r="F12" s="71">
        <v>43738</v>
      </c>
      <c r="G12" s="174">
        <v>0</v>
      </c>
      <c r="H12" s="174">
        <v>0</v>
      </c>
      <c r="I12" s="174">
        <v>0</v>
      </c>
      <c r="J12" s="176">
        <v>65.430000000000007</v>
      </c>
      <c r="K12" s="3"/>
      <c r="L12" s="187">
        <f t="shared" si="0"/>
        <v>65.430000000000007</v>
      </c>
      <c r="M12" s="176">
        <v>0</v>
      </c>
      <c r="N12" s="176">
        <v>0</v>
      </c>
      <c r="O12" s="176">
        <v>0</v>
      </c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</row>
    <row r="13" spans="1:122" s="72" customFormat="1" x14ac:dyDescent="0.2">
      <c r="C13" s="143" t="s">
        <v>122</v>
      </c>
      <c r="D13" s="158">
        <v>1.75</v>
      </c>
      <c r="E13" s="114" t="s">
        <v>152</v>
      </c>
      <c r="F13" s="37">
        <v>43784</v>
      </c>
      <c r="G13" s="174">
        <v>248000</v>
      </c>
      <c r="H13" s="179">
        <v>248000</v>
      </c>
      <c r="I13" s="179">
        <v>247945.67</v>
      </c>
      <c r="J13" s="176">
        <v>1103.08</v>
      </c>
      <c r="K13" s="3"/>
      <c r="L13" s="187">
        <f t="shared" si="0"/>
        <v>4376.3499999999995</v>
      </c>
      <c r="M13" s="176">
        <v>1103.08</v>
      </c>
      <c r="N13" s="176">
        <v>1079.0999999999999</v>
      </c>
      <c r="O13" s="176">
        <v>1091.0899999999999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</row>
    <row r="14" spans="1:122" ht="12" customHeight="1" x14ac:dyDescent="0.2">
      <c r="A14" s="122" t="s">
        <v>107</v>
      </c>
      <c r="B14" s="167">
        <v>117.31</v>
      </c>
      <c r="C14" s="144" t="s">
        <v>120</v>
      </c>
      <c r="D14" s="158">
        <v>1.75</v>
      </c>
      <c r="E14" s="173" t="s">
        <v>153</v>
      </c>
      <c r="F14" s="130">
        <v>43784</v>
      </c>
      <c r="G14" s="176">
        <v>248000</v>
      </c>
      <c r="H14" s="183">
        <v>248000</v>
      </c>
      <c r="I14" s="179">
        <v>247945.67</v>
      </c>
      <c r="J14" s="176">
        <v>1103.08</v>
      </c>
      <c r="L14" s="187">
        <f t="shared" si="0"/>
        <v>4376.3499999999995</v>
      </c>
      <c r="M14" s="176">
        <v>1103.08</v>
      </c>
      <c r="N14" s="176">
        <v>1079.0999999999999</v>
      </c>
      <c r="O14" s="176">
        <v>1091.0899999999999</v>
      </c>
    </row>
    <row r="15" spans="1:122" ht="12" customHeight="1" x14ac:dyDescent="0.2">
      <c r="A15" s="122" t="s">
        <v>108</v>
      </c>
      <c r="B15" s="133">
        <v>7892.4</v>
      </c>
      <c r="C15" s="145" t="s">
        <v>121</v>
      </c>
      <c r="D15" s="158">
        <v>1.75</v>
      </c>
      <c r="E15" s="114" t="s">
        <v>151</v>
      </c>
      <c r="F15" s="71">
        <v>43781</v>
      </c>
      <c r="G15" s="174">
        <v>248000</v>
      </c>
      <c r="H15" s="179">
        <v>248000</v>
      </c>
      <c r="I15" s="179">
        <v>247951.94</v>
      </c>
      <c r="J15" s="176">
        <v>1080.08</v>
      </c>
      <c r="L15" s="187">
        <f t="shared" si="0"/>
        <v>4285.0999999999995</v>
      </c>
      <c r="M15" s="176">
        <v>1080.08</v>
      </c>
      <c r="N15" s="176">
        <v>1056.5999999999999</v>
      </c>
      <c r="O15" s="176">
        <v>1068.3399999999999</v>
      </c>
    </row>
    <row r="16" spans="1:122" ht="12" customHeight="1" x14ac:dyDescent="0.2">
      <c r="A16" s="122" t="s">
        <v>116</v>
      </c>
      <c r="B16" s="133">
        <v>6907.26</v>
      </c>
      <c r="C16" s="145" t="s">
        <v>170</v>
      </c>
      <c r="D16" s="157">
        <v>2.375</v>
      </c>
      <c r="E16" s="114" t="s">
        <v>171</v>
      </c>
      <c r="F16" s="71">
        <v>43917</v>
      </c>
      <c r="G16" s="176">
        <v>1000000</v>
      </c>
      <c r="H16" s="176">
        <v>1000000</v>
      </c>
      <c r="I16" s="183">
        <v>1002000</v>
      </c>
      <c r="J16" s="183">
        <v>5937.3</v>
      </c>
      <c r="L16" s="187">
        <f t="shared" si="0"/>
        <v>23749.200000000001</v>
      </c>
      <c r="M16" s="183">
        <v>5937.3</v>
      </c>
      <c r="N16" s="183">
        <v>5937.3</v>
      </c>
      <c r="O16" s="183">
        <v>5937.3</v>
      </c>
    </row>
    <row r="17" spans="1:122" ht="12" customHeight="1" x14ac:dyDescent="0.2">
      <c r="A17" s="122" t="s">
        <v>109</v>
      </c>
      <c r="B17" s="133">
        <v>555.91</v>
      </c>
      <c r="C17" s="145" t="s">
        <v>172</v>
      </c>
      <c r="D17" s="157">
        <v>2.4500000000000002</v>
      </c>
      <c r="E17" s="114" t="s">
        <v>173</v>
      </c>
      <c r="F17" s="71">
        <v>43920</v>
      </c>
      <c r="G17" s="176">
        <v>246000</v>
      </c>
      <c r="H17" s="176">
        <v>246000</v>
      </c>
      <c r="I17" s="183">
        <v>246000</v>
      </c>
      <c r="J17" s="183">
        <v>1512</v>
      </c>
      <c r="L17" s="187">
        <f t="shared" si="0"/>
        <v>6048</v>
      </c>
      <c r="M17" s="183">
        <v>1512</v>
      </c>
      <c r="N17" s="183">
        <v>1512</v>
      </c>
      <c r="O17" s="183">
        <v>1512</v>
      </c>
    </row>
    <row r="18" spans="1:122" ht="12" customHeight="1" x14ac:dyDescent="0.2">
      <c r="A18" s="122" t="s">
        <v>110</v>
      </c>
      <c r="B18" s="133">
        <v>7865.73</v>
      </c>
      <c r="C18" s="145" t="s">
        <v>185</v>
      </c>
      <c r="D18" s="157">
        <v>2.2999999999999998</v>
      </c>
      <c r="E18" s="114" t="s">
        <v>186</v>
      </c>
      <c r="F18" s="71">
        <v>44368</v>
      </c>
      <c r="G18" s="176">
        <v>248000</v>
      </c>
      <c r="H18" s="176">
        <v>248000</v>
      </c>
      <c r="I18" s="176">
        <v>248000</v>
      </c>
      <c r="J18" s="183">
        <v>1248.3</v>
      </c>
      <c r="L18" s="187">
        <f t="shared" si="0"/>
        <v>1387</v>
      </c>
      <c r="M18" s="183">
        <v>0</v>
      </c>
      <c r="N18" s="183">
        <v>0</v>
      </c>
      <c r="O18" s="183">
        <v>138.69999999999999</v>
      </c>
    </row>
    <row r="19" spans="1:122" ht="12" customHeight="1" x14ac:dyDescent="0.2">
      <c r="A19" s="122" t="s">
        <v>111</v>
      </c>
      <c r="B19" s="133">
        <v>1047.51</v>
      </c>
      <c r="C19" s="145" t="s">
        <v>190</v>
      </c>
      <c r="D19" s="157">
        <v>1.9</v>
      </c>
      <c r="E19" s="114" t="s">
        <v>191</v>
      </c>
      <c r="F19" s="71">
        <v>44348</v>
      </c>
      <c r="G19" s="176">
        <v>1005212.19</v>
      </c>
      <c r="H19" s="176">
        <v>1006953.86</v>
      </c>
      <c r="I19" s="176">
        <v>1001139.65</v>
      </c>
      <c r="J19" s="183">
        <v>4415.95</v>
      </c>
      <c r="L19" s="187">
        <f t="shared" si="0"/>
        <v>4415.95</v>
      </c>
      <c r="M19" s="183">
        <v>0</v>
      </c>
      <c r="N19" s="183">
        <v>0</v>
      </c>
      <c r="O19" s="183">
        <v>0</v>
      </c>
    </row>
    <row r="20" spans="1:122" ht="12" customHeight="1" x14ac:dyDescent="0.2">
      <c r="A20" s="122" t="s">
        <v>112</v>
      </c>
      <c r="B20" s="133">
        <v>68.599999999999994</v>
      </c>
      <c r="C20" s="142" t="s">
        <v>131</v>
      </c>
      <c r="D20" s="157">
        <v>2.25</v>
      </c>
      <c r="F20" s="71">
        <v>43467</v>
      </c>
      <c r="G20" s="174">
        <v>0</v>
      </c>
      <c r="H20" s="174">
        <v>0</v>
      </c>
      <c r="I20" s="174">
        <v>0</v>
      </c>
      <c r="J20" s="183">
        <v>0</v>
      </c>
      <c r="L20" s="187">
        <f t="shared" si="0"/>
        <v>11465.970000000001</v>
      </c>
      <c r="M20" s="183">
        <v>11342.68</v>
      </c>
      <c r="N20" s="183">
        <v>123.29</v>
      </c>
      <c r="O20" s="183">
        <v>0</v>
      </c>
    </row>
    <row r="21" spans="1:122" x14ac:dyDescent="0.2">
      <c r="A21" s="160" t="s">
        <v>115</v>
      </c>
      <c r="B21" s="168">
        <v>2599.21</v>
      </c>
      <c r="C21" s="143" t="s">
        <v>164</v>
      </c>
      <c r="D21" s="158">
        <v>2.1</v>
      </c>
      <c r="E21" s="39" t="s">
        <v>165</v>
      </c>
      <c r="F21" s="71">
        <v>43553</v>
      </c>
      <c r="G21" s="174">
        <v>0</v>
      </c>
      <c r="H21" s="174">
        <v>0</v>
      </c>
      <c r="I21" s="174">
        <v>0</v>
      </c>
      <c r="J21" s="176">
        <v>0</v>
      </c>
      <c r="L21" s="187">
        <f t="shared" si="0"/>
        <v>2553.7799999999997</v>
      </c>
      <c r="M21" s="176">
        <v>1312.84</v>
      </c>
      <c r="N21" s="176">
        <v>1240.94</v>
      </c>
      <c r="O21" s="176">
        <v>0</v>
      </c>
    </row>
    <row r="22" spans="1:122" s="72" customFormat="1" x14ac:dyDescent="0.2">
      <c r="A22" s="123" t="s">
        <v>113</v>
      </c>
      <c r="B22" s="135">
        <f>SUM(B14:B21)</f>
        <v>27053.929999999997</v>
      </c>
      <c r="C22" s="145" t="s">
        <v>160</v>
      </c>
      <c r="D22" s="157">
        <v>1.8</v>
      </c>
      <c r="E22" s="172" t="s">
        <v>161</v>
      </c>
      <c r="F22" s="71">
        <v>43475</v>
      </c>
      <c r="G22" s="176">
        <v>0</v>
      </c>
      <c r="H22" s="174">
        <v>0</v>
      </c>
      <c r="I22" s="174">
        <v>0</v>
      </c>
      <c r="J22" s="183">
        <v>0</v>
      </c>
      <c r="K22" s="3"/>
      <c r="L22" s="187">
        <f t="shared" si="0"/>
        <v>4650.8100000000004</v>
      </c>
      <c r="M22" s="183">
        <v>4227.3</v>
      </c>
      <c r="N22" s="183">
        <v>423.51</v>
      </c>
      <c r="O22" s="183">
        <v>0</v>
      </c>
      <c r="P22" s="1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</row>
    <row r="23" spans="1:122" ht="13.5" thickBot="1" x14ac:dyDescent="0.25">
      <c r="A23" s="123" t="s">
        <v>138</v>
      </c>
      <c r="B23" s="136">
        <v>27254.080000000002</v>
      </c>
      <c r="C23" s="143" t="s">
        <v>162</v>
      </c>
      <c r="D23" s="154">
        <v>1.875</v>
      </c>
      <c r="E23" s="39" t="s">
        <v>163</v>
      </c>
      <c r="F23" s="37">
        <v>43508</v>
      </c>
      <c r="G23" s="176">
        <v>0</v>
      </c>
      <c r="H23" s="174">
        <v>0</v>
      </c>
      <c r="I23" s="174">
        <v>0</v>
      </c>
      <c r="J23" s="176">
        <v>0</v>
      </c>
      <c r="L23" s="187">
        <f t="shared" si="0"/>
        <v>6883.58</v>
      </c>
      <c r="M23" s="176">
        <v>4726.04</v>
      </c>
      <c r="N23" s="176">
        <v>2157.54</v>
      </c>
      <c r="O23" s="176">
        <v>0</v>
      </c>
    </row>
    <row r="24" spans="1:122" ht="12" customHeight="1" thickTop="1" x14ac:dyDescent="0.2">
      <c r="A24" s="123" t="s">
        <v>114</v>
      </c>
      <c r="B24" s="133">
        <f>SUM(B22:B23)</f>
        <v>54308.009999999995</v>
      </c>
      <c r="C24" s="143" t="s">
        <v>133</v>
      </c>
      <c r="D24" s="158">
        <v>1.4</v>
      </c>
      <c r="E24" s="39" t="s">
        <v>134</v>
      </c>
      <c r="F24" s="71">
        <v>43507</v>
      </c>
      <c r="G24" s="174">
        <v>0</v>
      </c>
      <c r="H24" s="174">
        <v>0</v>
      </c>
      <c r="I24" s="174">
        <v>0</v>
      </c>
      <c r="J24" s="176">
        <v>0</v>
      </c>
      <c r="L24" s="187">
        <f t="shared" si="0"/>
        <v>1263.25</v>
      </c>
      <c r="M24" s="176">
        <v>873.9</v>
      </c>
      <c r="N24" s="176">
        <v>389.35</v>
      </c>
      <c r="O24" s="176">
        <v>0</v>
      </c>
      <c r="P24" s="24"/>
    </row>
    <row r="25" spans="1:122" ht="12" customHeight="1" x14ac:dyDescent="0.2">
      <c r="A25" s="221"/>
      <c r="B25" s="222"/>
      <c r="C25" s="145" t="s">
        <v>175</v>
      </c>
      <c r="D25" s="157">
        <v>1.55</v>
      </c>
      <c r="E25" s="114" t="s">
        <v>142</v>
      </c>
      <c r="F25" s="71">
        <v>43507</v>
      </c>
      <c r="G25" s="176">
        <v>0</v>
      </c>
      <c r="H25" s="176">
        <v>0</v>
      </c>
      <c r="I25" s="183">
        <v>0</v>
      </c>
      <c r="J25" s="183">
        <v>0</v>
      </c>
      <c r="L25" s="187">
        <f t="shared" si="0"/>
        <v>1400.49</v>
      </c>
      <c r="M25" s="183">
        <v>968.76</v>
      </c>
      <c r="N25" s="183">
        <v>431.73</v>
      </c>
      <c r="O25" s="183">
        <v>0</v>
      </c>
    </row>
    <row r="26" spans="1:122" ht="12" customHeight="1" x14ac:dyDescent="0.2">
      <c r="A26" s="221"/>
      <c r="B26" s="222"/>
      <c r="C26" s="145" t="s">
        <v>140</v>
      </c>
      <c r="D26" s="157">
        <v>1.327</v>
      </c>
      <c r="E26" s="172" t="s">
        <v>141</v>
      </c>
      <c r="F26" s="71">
        <v>43454</v>
      </c>
      <c r="G26" s="176">
        <v>0</v>
      </c>
      <c r="H26" s="176">
        <v>0</v>
      </c>
      <c r="I26" s="183">
        <v>0</v>
      </c>
      <c r="J26" s="183">
        <v>0</v>
      </c>
      <c r="L26" s="187">
        <f t="shared" si="0"/>
        <v>1621.62</v>
      </c>
      <c r="M26" s="183">
        <v>1621.62</v>
      </c>
      <c r="N26" s="183">
        <v>0</v>
      </c>
      <c r="O26" s="183">
        <v>0</v>
      </c>
      <c r="P26" s="24"/>
    </row>
    <row r="27" spans="1:122" ht="12" customHeight="1" x14ac:dyDescent="0.2">
      <c r="A27" s="221"/>
      <c r="B27" s="222"/>
      <c r="C27" s="142" t="s">
        <v>131</v>
      </c>
      <c r="D27" s="157">
        <v>2.72</v>
      </c>
      <c r="F27" s="71">
        <v>43556</v>
      </c>
      <c r="G27" s="174">
        <v>0</v>
      </c>
      <c r="H27" s="174">
        <v>0</v>
      </c>
      <c r="I27" s="174">
        <v>0</v>
      </c>
      <c r="J27" s="176">
        <v>0</v>
      </c>
      <c r="L27" s="187">
        <f t="shared" si="0"/>
        <v>13264.66</v>
      </c>
      <c r="M27" s="183">
        <v>0</v>
      </c>
      <c r="N27" s="183">
        <v>11805.85</v>
      </c>
      <c r="O27" s="176">
        <v>1458.81</v>
      </c>
      <c r="P27" s="24"/>
    </row>
    <row r="28" spans="1:122" ht="12" customHeight="1" x14ac:dyDescent="0.2">
      <c r="A28" s="221"/>
      <c r="B28" s="222"/>
      <c r="C28" s="142" t="s">
        <v>131</v>
      </c>
      <c r="D28" s="157">
        <v>2.4500000000000002</v>
      </c>
      <c r="F28" s="71">
        <v>43619</v>
      </c>
      <c r="G28" s="174">
        <v>0</v>
      </c>
      <c r="H28" s="174">
        <v>0</v>
      </c>
      <c r="I28" s="174">
        <v>0</v>
      </c>
      <c r="J28" s="176">
        <v>0</v>
      </c>
      <c r="L28" s="187">
        <f t="shared" si="0"/>
        <v>8457.75</v>
      </c>
      <c r="M28" s="183">
        <v>0</v>
      </c>
      <c r="N28" s="183">
        <v>0</v>
      </c>
      <c r="O28" s="176">
        <v>8457.75</v>
      </c>
    </row>
    <row r="29" spans="1:122" ht="12" customHeight="1" x14ac:dyDescent="0.2">
      <c r="A29" s="221"/>
      <c r="B29" s="222"/>
      <c r="C29" s="145" t="s">
        <v>143</v>
      </c>
      <c r="D29" s="157">
        <v>1.4450000000000001</v>
      </c>
      <c r="E29" s="114" t="s">
        <v>144</v>
      </c>
      <c r="F29" s="71">
        <v>43600</v>
      </c>
      <c r="G29" s="176">
        <v>0</v>
      </c>
      <c r="H29" s="176">
        <v>0</v>
      </c>
      <c r="I29" s="176">
        <v>0</v>
      </c>
      <c r="J29" s="176">
        <v>0</v>
      </c>
      <c r="L29" s="187">
        <f t="shared" si="0"/>
        <v>8958.81</v>
      </c>
      <c r="M29" s="183">
        <v>3646.88</v>
      </c>
      <c r="N29" s="183">
        <v>3567.6</v>
      </c>
      <c r="O29" s="176">
        <v>1744.33</v>
      </c>
    </row>
    <row r="30" spans="1:122" ht="12" customHeight="1" x14ac:dyDescent="0.2">
      <c r="A30" s="221"/>
      <c r="B30" s="222"/>
      <c r="C30" s="145" t="s">
        <v>166</v>
      </c>
      <c r="D30" s="157">
        <v>2.2999999999999998</v>
      </c>
      <c r="E30" s="114" t="s">
        <v>167</v>
      </c>
      <c r="F30" s="71">
        <v>43738</v>
      </c>
      <c r="G30" s="176">
        <v>0</v>
      </c>
      <c r="H30" s="176">
        <v>0</v>
      </c>
      <c r="I30" s="176">
        <v>0</v>
      </c>
      <c r="J30" s="176">
        <v>1370.41</v>
      </c>
      <c r="L30" s="187">
        <f t="shared" ref="L30:L31" si="1">SUM(J30+M30+N30+O30)</f>
        <v>5667.43</v>
      </c>
      <c r="M30" s="183">
        <v>1448.08</v>
      </c>
      <c r="N30" s="183">
        <v>1416.6</v>
      </c>
      <c r="O30" s="183">
        <v>1432.34</v>
      </c>
    </row>
    <row r="31" spans="1:122" ht="12" customHeight="1" x14ac:dyDescent="0.2">
      <c r="A31" s="221"/>
      <c r="B31" s="222"/>
      <c r="C31" s="145" t="s">
        <v>168</v>
      </c>
      <c r="D31" s="157">
        <v>2.25</v>
      </c>
      <c r="E31" s="114" t="s">
        <v>169</v>
      </c>
      <c r="F31" s="71">
        <v>43738</v>
      </c>
      <c r="G31" s="176">
        <v>0</v>
      </c>
      <c r="H31" s="176">
        <v>0</v>
      </c>
      <c r="I31" s="176">
        <v>0</v>
      </c>
      <c r="J31" s="176">
        <v>1488.96</v>
      </c>
      <c r="L31" s="187">
        <f t="shared" si="1"/>
        <v>5704.08</v>
      </c>
      <c r="M31" s="183">
        <v>1420.48</v>
      </c>
      <c r="N31" s="183">
        <v>1389.6</v>
      </c>
      <c r="O31" s="183">
        <v>1405.04</v>
      </c>
    </row>
    <row r="32" spans="1:122" ht="12" customHeight="1" x14ac:dyDescent="0.2">
      <c r="A32" s="221"/>
      <c r="B32" s="222" t="s">
        <v>192</v>
      </c>
      <c r="C32" s="145" t="s">
        <v>183</v>
      </c>
      <c r="D32" s="157">
        <v>2.35</v>
      </c>
      <c r="E32" s="114" t="s">
        <v>184</v>
      </c>
      <c r="F32" s="71">
        <v>44364</v>
      </c>
      <c r="G32" s="176">
        <v>0</v>
      </c>
      <c r="H32" s="176">
        <v>0</v>
      </c>
      <c r="I32" s="176">
        <v>0</v>
      </c>
      <c r="J32" s="176">
        <v>9922.16</v>
      </c>
      <c r="L32" s="187">
        <f>SUM(J32+M32+N32+O32)</f>
        <v>11750</v>
      </c>
      <c r="M32" s="183">
        <v>0</v>
      </c>
      <c r="N32" s="183">
        <v>0</v>
      </c>
      <c r="O32" s="176">
        <v>1827.84</v>
      </c>
    </row>
    <row r="33" spans="1:15" ht="12" customHeight="1" x14ac:dyDescent="0.2">
      <c r="A33" s="221"/>
      <c r="B33" s="222"/>
      <c r="C33" s="145" t="s">
        <v>145</v>
      </c>
      <c r="D33" s="157">
        <v>1.4</v>
      </c>
      <c r="E33" s="114">
        <v>882722385</v>
      </c>
      <c r="F33" s="71">
        <v>43678</v>
      </c>
      <c r="G33" s="176">
        <v>0</v>
      </c>
      <c r="H33" s="176">
        <v>0</v>
      </c>
      <c r="I33" s="176">
        <v>0</v>
      </c>
      <c r="J33" s="176">
        <v>1621.03</v>
      </c>
      <c r="L33" s="187">
        <f>SUM(J33+M33+N33+O33)</f>
        <v>15871.630000000001</v>
      </c>
      <c r="M33" s="183">
        <v>4802.3999999999996</v>
      </c>
      <c r="N33" s="183">
        <v>4698</v>
      </c>
      <c r="O33" s="183">
        <v>4750.2</v>
      </c>
    </row>
    <row r="34" spans="1:15" ht="12" customHeight="1" x14ac:dyDescent="0.2">
      <c r="A34" s="221"/>
      <c r="B34" s="222"/>
      <c r="C34" s="145" t="s">
        <v>146</v>
      </c>
      <c r="D34" s="157">
        <v>1.75</v>
      </c>
      <c r="E34" s="114" t="s">
        <v>147</v>
      </c>
      <c r="F34" s="71">
        <v>43707</v>
      </c>
      <c r="G34" s="176">
        <v>0</v>
      </c>
      <c r="H34" s="176">
        <v>0</v>
      </c>
      <c r="I34" s="183">
        <v>0</v>
      </c>
      <c r="J34" s="176">
        <v>712.2</v>
      </c>
      <c r="L34" s="187">
        <f>SUM(J34+M34+N34+O34)</f>
        <v>3944.52</v>
      </c>
      <c r="M34" s="183">
        <v>1089.28</v>
      </c>
      <c r="N34" s="183">
        <v>1065.5999999999999</v>
      </c>
      <c r="O34" s="183">
        <v>1077.44</v>
      </c>
    </row>
    <row r="35" spans="1:15" ht="12" customHeight="1" thickBot="1" x14ac:dyDescent="0.25">
      <c r="A35" s="221"/>
      <c r="B35" s="222"/>
      <c r="C35" s="146"/>
      <c r="D35" s="155"/>
      <c r="E35" s="73" t="s">
        <v>84</v>
      </c>
      <c r="F35" s="74"/>
      <c r="G35" s="177">
        <f>SUM(G5:G34)</f>
        <v>26523105.550000001</v>
      </c>
      <c r="H35" s="186">
        <f>SUM(H5:H34)</f>
        <v>26524847.219999999</v>
      </c>
      <c r="I35" s="186">
        <f>SUM(I5:I34)</f>
        <v>26520876.290000003</v>
      </c>
      <c r="J35" s="184">
        <f>SUM(J5:J34)</f>
        <v>218210.76999999996</v>
      </c>
      <c r="K35" s="166"/>
      <c r="L35" s="223">
        <f t="shared" si="0"/>
        <v>915832.8899999999</v>
      </c>
      <c r="M35" s="184">
        <f>SUM(M5:M34)</f>
        <v>156065.38999999998</v>
      </c>
      <c r="N35" s="184">
        <f>SUM(N5:N34)</f>
        <v>268425.74000000005</v>
      </c>
      <c r="O35" s="184">
        <f>SUM(O5:O34)</f>
        <v>273130.99</v>
      </c>
    </row>
    <row r="36" spans="1:15" ht="12" customHeight="1" x14ac:dyDescent="0.2">
      <c r="A36" s="221"/>
      <c r="C36" s="146"/>
      <c r="D36" s="217"/>
      <c r="E36" s="73"/>
      <c r="F36" s="74"/>
      <c r="G36" s="174"/>
      <c r="H36" s="179"/>
      <c r="K36" s="127"/>
    </row>
    <row r="37" spans="1:15" ht="12" customHeight="1" x14ac:dyDescent="0.2">
      <c r="A37" s="35" t="s">
        <v>7</v>
      </c>
      <c r="B37" s="222"/>
      <c r="C37" s="142" t="s">
        <v>136</v>
      </c>
      <c r="D37" s="218">
        <v>2.117</v>
      </c>
      <c r="F37" s="71">
        <v>43738</v>
      </c>
      <c r="G37" s="176">
        <v>1309113.47</v>
      </c>
      <c r="H37" s="176">
        <v>1309113.47</v>
      </c>
      <c r="I37" s="176">
        <v>1309113.47</v>
      </c>
      <c r="J37" s="176">
        <v>7400.73</v>
      </c>
      <c r="L37" s="187">
        <f t="shared" si="0"/>
        <v>28773.18</v>
      </c>
      <c r="M37" s="176">
        <v>5815.95</v>
      </c>
      <c r="N37" s="176">
        <v>7214.13</v>
      </c>
      <c r="O37" s="176">
        <v>8342.3700000000008</v>
      </c>
    </row>
    <row r="38" spans="1:15" ht="12" customHeight="1" x14ac:dyDescent="0.2">
      <c r="A38" s="35"/>
      <c r="B38" s="222"/>
      <c r="C38" s="142"/>
      <c r="D38" s="218"/>
      <c r="E38"/>
      <c r="F38" s="71"/>
      <c r="G38" s="178"/>
      <c r="H38" s="178"/>
      <c r="I38" s="178"/>
    </row>
    <row r="39" spans="1:15" ht="12" customHeight="1" x14ac:dyDescent="0.2">
      <c r="A39" s="35" t="s">
        <v>87</v>
      </c>
      <c r="B39" s="222"/>
      <c r="C39" s="142" t="s">
        <v>136</v>
      </c>
      <c r="D39" s="218">
        <v>2.117</v>
      </c>
      <c r="F39" s="71">
        <v>43738</v>
      </c>
      <c r="G39" s="178">
        <v>40096.61</v>
      </c>
      <c r="H39" s="178">
        <v>40096.61</v>
      </c>
      <c r="I39" s="178">
        <v>40096.61</v>
      </c>
      <c r="J39" s="178">
        <v>3322.57</v>
      </c>
      <c r="L39" s="187">
        <f t="shared" si="0"/>
        <v>3365.88</v>
      </c>
      <c r="M39" s="178">
        <v>11.03</v>
      </c>
      <c r="N39" s="178">
        <v>13.68</v>
      </c>
      <c r="O39" s="178">
        <v>18.600000000000001</v>
      </c>
    </row>
    <row r="40" spans="1:15" ht="12" customHeight="1" x14ac:dyDescent="0.2">
      <c r="A40" s="35"/>
      <c r="B40" s="169"/>
      <c r="C40" s="142"/>
      <c r="D40" s="218"/>
      <c r="F40" s="71"/>
      <c r="G40" s="178"/>
      <c r="H40" s="178"/>
      <c r="I40" s="178"/>
      <c r="J40" s="178"/>
      <c r="M40" s="178"/>
      <c r="N40" s="178"/>
      <c r="O40" s="178"/>
    </row>
    <row r="41" spans="1:15" ht="12" customHeight="1" x14ac:dyDescent="0.2">
      <c r="A41" s="35" t="s">
        <v>180</v>
      </c>
      <c r="B41" s="169"/>
      <c r="C41" s="142" t="s">
        <v>136</v>
      </c>
      <c r="D41" s="218">
        <v>2.117</v>
      </c>
      <c r="F41" s="71">
        <v>43738</v>
      </c>
      <c r="G41" s="178">
        <v>1431536.65</v>
      </c>
      <c r="H41" s="178">
        <v>1431536.65</v>
      </c>
      <c r="I41" s="178">
        <v>1431536.65</v>
      </c>
      <c r="J41" s="178">
        <v>8812.52</v>
      </c>
      <c r="L41" s="187">
        <f t="shared" si="0"/>
        <v>14605.41</v>
      </c>
      <c r="M41" s="220">
        <v>0</v>
      </c>
      <c r="N41" s="178">
        <v>0</v>
      </c>
      <c r="O41" s="178">
        <v>5792.89</v>
      </c>
    </row>
    <row r="42" spans="1:15" x14ac:dyDescent="0.2">
      <c r="A42" s="35"/>
      <c r="B42" s="169"/>
      <c r="C42" s="142"/>
      <c r="D42" s="218"/>
      <c r="F42" s="71"/>
      <c r="G42" s="178"/>
      <c r="H42" s="178"/>
      <c r="I42" s="178"/>
      <c r="J42" s="178"/>
      <c r="M42" s="178"/>
      <c r="N42" s="178"/>
      <c r="O42" s="178"/>
    </row>
    <row r="43" spans="1:15" x14ac:dyDescent="0.2">
      <c r="A43" s="35" t="s">
        <v>8</v>
      </c>
      <c r="B43" s="169"/>
      <c r="C43" s="142" t="s">
        <v>136</v>
      </c>
      <c r="D43" s="218">
        <v>2.117</v>
      </c>
      <c r="F43" s="71">
        <v>43738</v>
      </c>
      <c r="G43" s="174">
        <v>4586.3500000000004</v>
      </c>
      <c r="H43" s="174">
        <v>4586.3500000000004</v>
      </c>
      <c r="I43" s="174">
        <v>4586.3500000000004</v>
      </c>
      <c r="J43" s="174">
        <v>25.93</v>
      </c>
      <c r="L43" s="187">
        <f t="shared" si="0"/>
        <v>205.99</v>
      </c>
      <c r="M43" s="174">
        <v>48.82</v>
      </c>
      <c r="N43" s="174">
        <v>60.55</v>
      </c>
      <c r="O43" s="174">
        <v>70.69</v>
      </c>
    </row>
    <row r="44" spans="1:15" x14ac:dyDescent="0.2">
      <c r="A44" s="35"/>
      <c r="B44" s="169"/>
      <c r="C44" s="142"/>
      <c r="D44" s="218"/>
      <c r="F44" s="71"/>
      <c r="G44" s="174"/>
      <c r="H44" s="174"/>
      <c r="I44" s="174"/>
      <c r="J44" s="174"/>
      <c r="L44" s="189"/>
      <c r="M44" s="174"/>
      <c r="N44" s="174"/>
      <c r="O44" s="174"/>
    </row>
    <row r="45" spans="1:15" x14ac:dyDescent="0.2">
      <c r="A45" s="35"/>
      <c r="C45" s="139"/>
      <c r="D45" s="152"/>
      <c r="E45" s="35"/>
      <c r="F45" s="30"/>
      <c r="J45" s="194" t="s">
        <v>189</v>
      </c>
      <c r="K45" s="137"/>
      <c r="M45" s="194" t="s">
        <v>177</v>
      </c>
      <c r="N45" s="194" t="s">
        <v>179</v>
      </c>
      <c r="O45" s="194" t="s">
        <v>182</v>
      </c>
    </row>
    <row r="46" spans="1:15" x14ac:dyDescent="0.2">
      <c r="A46" s="29" t="s">
        <v>19</v>
      </c>
      <c r="C46" s="140" t="s">
        <v>20</v>
      </c>
      <c r="D46" s="152" t="s">
        <v>126</v>
      </c>
      <c r="E46" s="29" t="s">
        <v>21</v>
      </c>
      <c r="F46" s="30" t="s">
        <v>22</v>
      </c>
      <c r="G46" s="174" t="s">
        <v>23</v>
      </c>
      <c r="H46" s="183" t="s">
        <v>24</v>
      </c>
      <c r="I46" s="189" t="s">
        <v>25</v>
      </c>
      <c r="J46" s="176" t="s">
        <v>26</v>
      </c>
      <c r="K46" s="28" t="s">
        <v>27</v>
      </c>
      <c r="L46" s="187" t="s">
        <v>81</v>
      </c>
      <c r="M46" s="176" t="s">
        <v>26</v>
      </c>
      <c r="N46" s="176" t="s">
        <v>26</v>
      </c>
      <c r="O46" s="176" t="s">
        <v>26</v>
      </c>
    </row>
    <row r="47" spans="1:15" x14ac:dyDescent="0.2">
      <c r="A47" s="31"/>
      <c r="C47" s="141" t="s">
        <v>28</v>
      </c>
      <c r="D47" s="153" t="s">
        <v>127</v>
      </c>
      <c r="E47" s="32" t="s">
        <v>29</v>
      </c>
      <c r="F47" s="33" t="s">
        <v>30</v>
      </c>
      <c r="G47" s="175" t="s">
        <v>31</v>
      </c>
      <c r="H47" s="185"/>
      <c r="I47" s="193"/>
      <c r="J47" s="181" t="s">
        <v>32</v>
      </c>
      <c r="K47" s="34" t="s">
        <v>33</v>
      </c>
      <c r="L47" s="188" t="s">
        <v>32</v>
      </c>
      <c r="M47" s="181" t="s">
        <v>32</v>
      </c>
      <c r="N47" s="181" t="s">
        <v>32</v>
      </c>
      <c r="O47" s="181" t="s">
        <v>32</v>
      </c>
    </row>
    <row r="48" spans="1:15" ht="12" customHeight="1" x14ac:dyDescent="0.2">
      <c r="C48" s="142"/>
      <c r="D48" s="151"/>
      <c r="E48" s="40"/>
      <c r="F48" s="37"/>
      <c r="G48" s="174"/>
      <c r="H48" s="174"/>
      <c r="I48" s="174"/>
      <c r="L48" s="189"/>
    </row>
    <row r="49" spans="1:16" ht="12" customHeight="1" x14ac:dyDescent="0.2">
      <c r="A49" s="35" t="s">
        <v>9</v>
      </c>
      <c r="C49" s="142" t="s">
        <v>136</v>
      </c>
      <c r="D49" s="218">
        <v>2.117</v>
      </c>
      <c r="F49" s="71">
        <v>43738</v>
      </c>
      <c r="G49" s="176">
        <v>628680.63</v>
      </c>
      <c r="H49" s="176">
        <v>628680.63</v>
      </c>
      <c r="I49" s="176">
        <v>628680.63</v>
      </c>
      <c r="J49" s="176">
        <v>3504</v>
      </c>
      <c r="L49" s="189">
        <f>SUM(J49+M49+N49+O49)</f>
        <v>11640.75</v>
      </c>
      <c r="M49" s="176">
        <v>1892.17</v>
      </c>
      <c r="N49" s="176">
        <v>2372.94</v>
      </c>
      <c r="O49" s="176">
        <v>3871.64</v>
      </c>
    </row>
    <row r="50" spans="1:16" ht="12" customHeight="1" x14ac:dyDescent="0.2">
      <c r="A50" s="35"/>
      <c r="C50" s="142" t="s">
        <v>125</v>
      </c>
      <c r="D50" s="218">
        <v>2</v>
      </c>
      <c r="F50" s="71">
        <v>43826</v>
      </c>
      <c r="G50" s="174">
        <v>2000000</v>
      </c>
      <c r="H50" s="174">
        <v>2000000</v>
      </c>
      <c r="I50" s="174">
        <v>2000000</v>
      </c>
      <c r="J50" s="176">
        <v>438.36</v>
      </c>
      <c r="L50" s="189">
        <f>SUM(J50+M50+N50+O50)</f>
        <v>438.36</v>
      </c>
    </row>
    <row r="51" spans="1:16" ht="12" customHeight="1" x14ac:dyDescent="0.2">
      <c r="A51" s="35"/>
      <c r="C51" s="142" t="s">
        <v>125</v>
      </c>
      <c r="D51" s="218">
        <v>2.17</v>
      </c>
      <c r="F51" s="173">
        <v>43735</v>
      </c>
      <c r="G51" s="174">
        <v>0</v>
      </c>
      <c r="H51" s="174">
        <v>0</v>
      </c>
      <c r="I51" s="174">
        <v>0</v>
      </c>
      <c r="J51" s="176">
        <v>7015.34</v>
      </c>
      <c r="L51" s="189">
        <f>SUM(J51+M51+N51+O51)</f>
        <v>7015.34</v>
      </c>
    </row>
    <row r="52" spans="1:16" ht="12" customHeight="1" x14ac:dyDescent="0.2">
      <c r="A52" s="35"/>
      <c r="C52" s="142" t="s">
        <v>123</v>
      </c>
      <c r="D52" s="157">
        <v>2.44</v>
      </c>
      <c r="F52" s="71">
        <v>43676</v>
      </c>
      <c r="G52" s="176">
        <v>0</v>
      </c>
      <c r="H52" s="176">
        <v>0</v>
      </c>
      <c r="I52" s="176">
        <v>0</v>
      </c>
      <c r="J52" s="176">
        <v>3877.18</v>
      </c>
      <c r="L52" s="189">
        <f t="shared" ref="L52:L86" si="2">SUM(J52+M52+N52+O52)</f>
        <v>12032.88</v>
      </c>
      <c r="M52" s="176">
        <v>0</v>
      </c>
      <c r="N52" s="176">
        <v>0</v>
      </c>
      <c r="O52" s="176">
        <v>8155.7</v>
      </c>
    </row>
    <row r="53" spans="1:16" ht="12" customHeight="1" x14ac:dyDescent="0.2">
      <c r="A53" s="35"/>
      <c r="C53" s="142" t="s">
        <v>123</v>
      </c>
      <c r="D53" s="157">
        <v>2.17</v>
      </c>
      <c r="F53" s="71">
        <v>43430</v>
      </c>
      <c r="G53" s="176">
        <v>0</v>
      </c>
      <c r="H53" s="176">
        <v>0</v>
      </c>
      <c r="I53" s="176">
        <v>0</v>
      </c>
      <c r="J53" s="176">
        <v>0</v>
      </c>
      <c r="L53" s="189">
        <f t="shared" si="2"/>
        <v>6658.77</v>
      </c>
      <c r="M53" s="176">
        <v>6658.77</v>
      </c>
      <c r="N53" s="176">
        <v>0</v>
      </c>
      <c r="O53" s="176">
        <v>0</v>
      </c>
    </row>
    <row r="54" spans="1:16" ht="12" customHeight="1" x14ac:dyDescent="0.2">
      <c r="A54" s="35"/>
      <c r="C54" s="142" t="s">
        <v>123</v>
      </c>
      <c r="D54" s="157">
        <v>2.37</v>
      </c>
      <c r="F54" s="71">
        <v>43495</v>
      </c>
      <c r="G54" s="176">
        <v>0</v>
      </c>
      <c r="H54" s="176">
        <v>0</v>
      </c>
      <c r="I54" s="176">
        <v>0</v>
      </c>
      <c r="J54" s="176">
        <v>0</v>
      </c>
      <c r="L54" s="189">
        <f t="shared" si="2"/>
        <v>8441.1</v>
      </c>
      <c r="M54" s="176">
        <v>1591.2</v>
      </c>
      <c r="N54" s="176">
        <v>6849.9</v>
      </c>
      <c r="O54" s="176">
        <v>0</v>
      </c>
    </row>
    <row r="55" spans="1:16" ht="12" customHeight="1" x14ac:dyDescent="0.2">
      <c r="A55" s="35"/>
      <c r="C55" s="142" t="s">
        <v>123</v>
      </c>
      <c r="D55" s="157">
        <v>2.5499999999999998</v>
      </c>
      <c r="F55" s="71">
        <v>43586</v>
      </c>
      <c r="G55" s="176">
        <v>0</v>
      </c>
      <c r="H55" s="176">
        <v>0</v>
      </c>
      <c r="I55" s="176">
        <v>0</v>
      </c>
      <c r="J55" s="176">
        <v>0</v>
      </c>
      <c r="L55" s="189">
        <f t="shared" si="2"/>
        <v>12715.07</v>
      </c>
      <c r="M55" s="176">
        <v>0</v>
      </c>
      <c r="N55" s="176">
        <v>8476.7999999999993</v>
      </c>
      <c r="O55" s="176">
        <v>4238.2700000000004</v>
      </c>
    </row>
    <row r="56" spans="1:16" ht="12" customHeight="1" x14ac:dyDescent="0.2">
      <c r="A56" s="35"/>
      <c r="C56" s="142"/>
      <c r="D56" s="157"/>
      <c r="F56" s="71"/>
      <c r="H56" s="176"/>
      <c r="I56" s="176"/>
      <c r="L56" s="189"/>
    </row>
    <row r="57" spans="1:16" ht="12" customHeight="1" x14ac:dyDescent="0.2">
      <c r="A57" s="35" t="s">
        <v>10</v>
      </c>
      <c r="C57" s="142" t="s">
        <v>136</v>
      </c>
      <c r="D57" s="218">
        <v>2.117</v>
      </c>
      <c r="F57" s="71">
        <v>43738</v>
      </c>
      <c r="G57" s="174">
        <v>611847.66</v>
      </c>
      <c r="H57" s="174">
        <v>611847.66</v>
      </c>
      <c r="I57" s="174">
        <v>611847.66</v>
      </c>
      <c r="J57" s="176">
        <v>3103.34</v>
      </c>
      <c r="L57" s="189">
        <f t="shared" si="2"/>
        <v>11006.810000000001</v>
      </c>
      <c r="M57" s="176">
        <v>2935.26</v>
      </c>
      <c r="N57" s="176">
        <v>2284.02</v>
      </c>
      <c r="O57" s="176">
        <v>2684.19</v>
      </c>
    </row>
    <row r="58" spans="1:16" ht="12" customHeight="1" x14ac:dyDescent="0.2">
      <c r="A58" s="35"/>
      <c r="C58" s="142" t="s">
        <v>125</v>
      </c>
      <c r="D58" s="218">
        <v>2</v>
      </c>
      <c r="F58" s="71">
        <v>43825</v>
      </c>
      <c r="G58" s="174">
        <v>1000000</v>
      </c>
      <c r="H58" s="174">
        <v>1000000</v>
      </c>
      <c r="I58" s="174">
        <v>1000000</v>
      </c>
      <c r="J58" s="176">
        <v>166.2</v>
      </c>
      <c r="L58" s="189">
        <f t="shared" si="2"/>
        <v>166.2</v>
      </c>
      <c r="M58" s="176">
        <v>0</v>
      </c>
      <c r="N58" s="176">
        <v>0</v>
      </c>
      <c r="O58" s="176">
        <v>0</v>
      </c>
    </row>
    <row r="59" spans="1:16" ht="12" customHeight="1" x14ac:dyDescent="0.2">
      <c r="A59" s="35"/>
      <c r="C59" s="142" t="s">
        <v>125</v>
      </c>
      <c r="D59" s="218">
        <v>2.17</v>
      </c>
      <c r="F59" s="173">
        <v>43735</v>
      </c>
      <c r="G59" s="174">
        <v>0</v>
      </c>
      <c r="H59" s="174">
        <v>0</v>
      </c>
      <c r="I59" s="174">
        <v>0</v>
      </c>
      <c r="J59" s="176">
        <v>3507.6</v>
      </c>
      <c r="L59" s="189">
        <f t="shared" si="2"/>
        <v>3507.6</v>
      </c>
      <c r="M59" s="176">
        <v>0</v>
      </c>
      <c r="N59" s="176">
        <v>0</v>
      </c>
      <c r="O59" s="176">
        <v>0</v>
      </c>
    </row>
    <row r="60" spans="1:16" ht="12" customHeight="1" x14ac:dyDescent="0.2">
      <c r="A60" s="35"/>
      <c r="C60" s="142" t="s">
        <v>125</v>
      </c>
      <c r="D60" s="157">
        <v>2.44</v>
      </c>
      <c r="F60" s="71">
        <v>43676</v>
      </c>
      <c r="G60" s="174">
        <v>0</v>
      </c>
      <c r="H60" s="174">
        <v>0</v>
      </c>
      <c r="I60" s="174">
        <v>0</v>
      </c>
      <c r="J60" s="176">
        <v>1938.59</v>
      </c>
      <c r="L60" s="189">
        <f t="shared" si="2"/>
        <v>6016.44</v>
      </c>
      <c r="M60" s="176">
        <v>0</v>
      </c>
      <c r="N60" s="176">
        <v>0</v>
      </c>
      <c r="O60" s="176">
        <v>4077.85</v>
      </c>
      <c r="P60"/>
    </row>
    <row r="61" spans="1:16" ht="12" customHeight="1" x14ac:dyDescent="0.2">
      <c r="A61" s="35"/>
      <c r="C61" s="142" t="s">
        <v>125</v>
      </c>
      <c r="D61" s="157">
        <v>2.17</v>
      </c>
      <c r="F61" s="71">
        <v>43430</v>
      </c>
      <c r="G61" s="174">
        <v>0</v>
      </c>
      <c r="H61" s="174">
        <v>0</v>
      </c>
      <c r="I61" s="174">
        <v>0</v>
      </c>
      <c r="J61" s="176">
        <v>0</v>
      </c>
      <c r="L61" s="189">
        <f t="shared" si="2"/>
        <v>3329.39</v>
      </c>
      <c r="M61" s="176">
        <v>3329.39</v>
      </c>
      <c r="N61" s="176">
        <v>0</v>
      </c>
      <c r="O61" s="176">
        <v>0</v>
      </c>
    </row>
    <row r="62" spans="1:16" ht="12" customHeight="1" x14ac:dyDescent="0.2">
      <c r="A62" s="35"/>
      <c r="C62" s="142" t="s">
        <v>125</v>
      </c>
      <c r="D62" s="157">
        <v>2.37</v>
      </c>
      <c r="F62" s="71">
        <v>43495</v>
      </c>
      <c r="G62" s="174">
        <v>0</v>
      </c>
      <c r="H62" s="174">
        <v>0</v>
      </c>
      <c r="I62" s="174">
        <v>0</v>
      </c>
      <c r="J62" s="176">
        <v>0</v>
      </c>
      <c r="L62" s="189">
        <f t="shared" si="2"/>
        <v>4220.55</v>
      </c>
      <c r="M62" s="176">
        <v>620.65</v>
      </c>
      <c r="N62" s="176">
        <v>3599.9</v>
      </c>
      <c r="O62" s="176">
        <v>0</v>
      </c>
    </row>
    <row r="63" spans="1:16" ht="12" customHeight="1" x14ac:dyDescent="0.2">
      <c r="A63" s="35"/>
      <c r="C63" s="142" t="s">
        <v>125</v>
      </c>
      <c r="D63" s="157">
        <v>2.5499999999999998</v>
      </c>
      <c r="F63" s="71">
        <v>43586</v>
      </c>
      <c r="G63" s="174">
        <v>0</v>
      </c>
      <c r="H63" s="174">
        <v>0</v>
      </c>
      <c r="I63" s="174">
        <v>0</v>
      </c>
      <c r="J63" s="176">
        <v>0</v>
      </c>
      <c r="L63" s="189">
        <f t="shared" si="2"/>
        <v>6357.53</v>
      </c>
      <c r="M63" s="176">
        <v>0</v>
      </c>
      <c r="N63" s="176">
        <v>4238.3999999999996</v>
      </c>
      <c r="O63" s="176">
        <v>2119.13</v>
      </c>
    </row>
    <row r="64" spans="1:16" ht="12" customHeight="1" x14ac:dyDescent="0.2">
      <c r="A64" s="35"/>
      <c r="B64" s="134"/>
      <c r="C64" s="142"/>
      <c r="D64" s="157"/>
      <c r="F64" s="71"/>
      <c r="G64" s="174"/>
      <c r="H64" s="174"/>
      <c r="I64" s="174"/>
      <c r="L64" s="189"/>
    </row>
    <row r="65" spans="1:122" ht="12" customHeight="1" x14ac:dyDescent="0.2">
      <c r="A65" s="35" t="s">
        <v>11</v>
      </c>
      <c r="B65" s="134"/>
      <c r="C65" s="142" t="s">
        <v>136</v>
      </c>
      <c r="D65" s="218">
        <v>2.117</v>
      </c>
      <c r="F65" s="71">
        <v>43738</v>
      </c>
      <c r="G65" s="174">
        <v>2523538.38</v>
      </c>
      <c r="H65" s="174">
        <v>2523538.38</v>
      </c>
      <c r="I65" s="174">
        <v>2523538.38</v>
      </c>
      <c r="J65" s="176">
        <v>16697.759999999998</v>
      </c>
      <c r="L65" s="189">
        <f t="shared" si="2"/>
        <v>49077.81</v>
      </c>
      <c r="M65" s="176">
        <v>7451.93</v>
      </c>
      <c r="N65" s="176">
        <v>11148.33</v>
      </c>
      <c r="O65" s="176">
        <v>13779.79</v>
      </c>
    </row>
    <row r="66" spans="1:122" ht="12" customHeight="1" x14ac:dyDescent="0.2">
      <c r="A66" s="35"/>
      <c r="B66" s="134"/>
      <c r="C66" s="142"/>
      <c r="D66" s="151"/>
      <c r="F66" s="71"/>
      <c r="G66" s="174"/>
      <c r="H66" s="174"/>
      <c r="I66" s="174"/>
      <c r="L66" s="189"/>
    </row>
    <row r="67" spans="1:122" ht="12" customHeight="1" x14ac:dyDescent="0.2">
      <c r="A67" s="35" t="s">
        <v>12</v>
      </c>
      <c r="B67" s="134"/>
      <c r="C67" s="142" t="s">
        <v>136</v>
      </c>
      <c r="D67" s="218">
        <v>2.117</v>
      </c>
      <c r="F67" s="71">
        <v>43738</v>
      </c>
      <c r="G67" s="174">
        <v>65442.31</v>
      </c>
      <c r="H67" s="174">
        <v>65442.31</v>
      </c>
      <c r="I67" s="174">
        <v>65442.31</v>
      </c>
      <c r="J67" s="176">
        <v>383.18</v>
      </c>
      <c r="L67" s="189">
        <f t="shared" si="2"/>
        <v>1403.0800000000002</v>
      </c>
      <c r="M67" s="176">
        <v>265.67</v>
      </c>
      <c r="N67" s="176">
        <v>321.79000000000002</v>
      </c>
      <c r="O67" s="176">
        <v>432.44</v>
      </c>
    </row>
    <row r="68" spans="1:122" ht="12" customHeight="1" x14ac:dyDescent="0.2">
      <c r="A68" s="35"/>
      <c r="B68" s="134"/>
      <c r="C68" s="142"/>
      <c r="D68" s="157"/>
      <c r="F68" s="71"/>
      <c r="G68" s="174"/>
      <c r="H68" s="174"/>
      <c r="I68" s="174"/>
      <c r="L68" s="189"/>
    </row>
    <row r="69" spans="1:122" s="190" customFormat="1" x14ac:dyDescent="0.2">
      <c r="A69" s="35" t="s">
        <v>35</v>
      </c>
      <c r="B69" s="131"/>
      <c r="C69" s="142" t="s">
        <v>136</v>
      </c>
      <c r="D69" s="218">
        <v>2.117</v>
      </c>
      <c r="E69" s="26"/>
      <c r="F69" s="71">
        <v>43738</v>
      </c>
      <c r="G69" s="174">
        <v>469301.34</v>
      </c>
      <c r="H69" s="174">
        <v>469301.34</v>
      </c>
      <c r="I69" s="174">
        <v>469301.34</v>
      </c>
      <c r="J69" s="176" t="s">
        <v>103</v>
      </c>
      <c r="K69" s="28"/>
      <c r="L69" s="176" t="s">
        <v>103</v>
      </c>
      <c r="M69" s="176" t="s">
        <v>103</v>
      </c>
      <c r="N69" s="176" t="s">
        <v>103</v>
      </c>
      <c r="O69" s="176" t="s">
        <v>103</v>
      </c>
      <c r="P69" s="14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</row>
    <row r="70" spans="1:122" s="35" customFormat="1" x14ac:dyDescent="0.2">
      <c r="B70" s="131"/>
      <c r="C70" s="142"/>
      <c r="D70" s="151"/>
      <c r="E70" s="26"/>
      <c r="F70" s="71"/>
      <c r="G70" s="176"/>
      <c r="H70" s="176"/>
      <c r="I70" s="176"/>
      <c r="J70" s="176"/>
      <c r="K70" s="28"/>
      <c r="L70" s="189"/>
      <c r="M70" s="176"/>
      <c r="N70" s="176"/>
      <c r="O70" s="176"/>
      <c r="P70" s="1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  <c r="DO70" s="224"/>
      <c r="DP70" s="224"/>
      <c r="DQ70" s="224"/>
      <c r="DR70" s="224"/>
    </row>
    <row r="71" spans="1:122" x14ac:dyDescent="0.2">
      <c r="A71" s="35" t="s">
        <v>36</v>
      </c>
      <c r="C71" s="142" t="s">
        <v>136</v>
      </c>
      <c r="D71" s="218">
        <v>2.117</v>
      </c>
      <c r="F71" s="71">
        <v>43738</v>
      </c>
      <c r="G71" s="174">
        <v>147022.88</v>
      </c>
      <c r="H71" s="174">
        <v>147022.88</v>
      </c>
      <c r="I71" s="174">
        <v>147022.88</v>
      </c>
      <c r="J71" s="176">
        <v>385.05</v>
      </c>
      <c r="L71" s="189">
        <f t="shared" si="2"/>
        <v>2102.12</v>
      </c>
      <c r="M71" s="176">
        <v>455.39</v>
      </c>
      <c r="N71" s="176">
        <v>562.83000000000004</v>
      </c>
      <c r="O71" s="176">
        <v>698.85</v>
      </c>
    </row>
    <row r="72" spans="1:122" s="16" customFormat="1" x14ac:dyDescent="0.2">
      <c r="A72" s="35"/>
      <c r="B72" s="131"/>
      <c r="C72" s="142"/>
      <c r="D72" s="151"/>
      <c r="E72" s="26"/>
      <c r="F72" s="71"/>
      <c r="G72" s="174"/>
      <c r="H72" s="174"/>
      <c r="I72" s="174"/>
      <c r="J72" s="176"/>
      <c r="K72" s="3"/>
      <c r="L72" s="189"/>
      <c r="M72" s="176"/>
      <c r="N72" s="176"/>
      <c r="O72" s="176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</row>
    <row r="73" spans="1:122" x14ac:dyDescent="0.2">
      <c r="A73" s="35" t="s">
        <v>37</v>
      </c>
      <c r="B73" s="169"/>
      <c r="C73" s="142" t="s">
        <v>136</v>
      </c>
      <c r="D73" s="218">
        <v>2.117</v>
      </c>
      <c r="F73" s="71">
        <v>43738</v>
      </c>
      <c r="G73" s="176">
        <v>2363932.3199999998</v>
      </c>
      <c r="H73" s="176">
        <v>2363932.3199999998</v>
      </c>
      <c r="I73" s="176">
        <v>2363932.3199999998</v>
      </c>
      <c r="J73" s="176">
        <v>11517.95</v>
      </c>
      <c r="L73" s="189">
        <f t="shared" si="2"/>
        <v>39307.079999999994</v>
      </c>
      <c r="M73" s="176">
        <v>6922.33</v>
      </c>
      <c r="N73" s="176">
        <v>8689.74</v>
      </c>
      <c r="O73" s="176">
        <v>12177.06</v>
      </c>
      <c r="P73" s="142"/>
    </row>
    <row r="74" spans="1:122" x14ac:dyDescent="0.2">
      <c r="B74" s="138"/>
      <c r="C74" s="142"/>
      <c r="D74" s="151"/>
      <c r="F74" s="71"/>
      <c r="H74" s="176"/>
      <c r="I74" s="176"/>
      <c r="L74" s="189"/>
      <c r="P74" s="224"/>
    </row>
    <row r="75" spans="1:122" x14ac:dyDescent="0.2">
      <c r="A75" s="35" t="s">
        <v>16</v>
      </c>
      <c r="C75" s="142" t="s">
        <v>136</v>
      </c>
      <c r="D75" s="218">
        <v>2.117</v>
      </c>
      <c r="F75" s="71">
        <v>43738</v>
      </c>
      <c r="G75" s="174">
        <v>529637.14</v>
      </c>
      <c r="H75" s="174">
        <v>529637.14</v>
      </c>
      <c r="I75" s="174">
        <v>529637.14</v>
      </c>
      <c r="J75" s="176">
        <v>6083.35</v>
      </c>
      <c r="L75" s="189">
        <f t="shared" si="2"/>
        <v>24549.370000000003</v>
      </c>
      <c r="M75" s="176">
        <v>2463.2600000000002</v>
      </c>
      <c r="N75" s="176">
        <v>8143.34</v>
      </c>
      <c r="O75" s="176">
        <v>7859.42</v>
      </c>
    </row>
    <row r="76" spans="1:122" s="14" customFormat="1" x14ac:dyDescent="0.2">
      <c r="A76" s="35"/>
      <c r="B76" s="134"/>
      <c r="C76" s="142"/>
      <c r="D76" s="157"/>
      <c r="E76" s="26"/>
      <c r="F76" s="71"/>
      <c r="G76" s="174"/>
      <c r="H76" s="174"/>
      <c r="I76" s="174"/>
      <c r="J76" s="176"/>
      <c r="K76" s="3"/>
      <c r="L76" s="189"/>
      <c r="M76" s="176"/>
      <c r="N76" s="176"/>
      <c r="O76" s="176"/>
    </row>
    <row r="77" spans="1:122" x14ac:dyDescent="0.2">
      <c r="A77" s="35" t="s">
        <v>130</v>
      </c>
      <c r="B77" s="134"/>
      <c r="C77" s="142" t="s">
        <v>136</v>
      </c>
      <c r="D77" s="218">
        <v>2.117</v>
      </c>
      <c r="F77" s="71">
        <v>43738</v>
      </c>
      <c r="G77" s="174">
        <v>4917717.13</v>
      </c>
      <c r="H77" s="174">
        <v>4917717.13</v>
      </c>
      <c r="I77" s="174">
        <v>4917717.13</v>
      </c>
      <c r="J77" s="176">
        <v>13102.95</v>
      </c>
      <c r="L77" s="189">
        <f t="shared" si="2"/>
        <v>19120.55</v>
      </c>
      <c r="M77" s="176">
        <v>1820.2</v>
      </c>
      <c r="N77" s="176">
        <v>1302.46</v>
      </c>
      <c r="O77" s="176">
        <v>2894.94</v>
      </c>
    </row>
    <row r="78" spans="1:122" x14ac:dyDescent="0.2">
      <c r="A78" s="35"/>
      <c r="C78" s="142" t="s">
        <v>124</v>
      </c>
      <c r="D78" s="218">
        <v>2.2749000000000001</v>
      </c>
      <c r="F78" s="71">
        <v>43738</v>
      </c>
      <c r="G78" s="174">
        <v>20174003.07</v>
      </c>
      <c r="H78" s="174">
        <v>20174003.07</v>
      </c>
      <c r="I78" s="174">
        <v>20174003.07</v>
      </c>
      <c r="J78" s="176">
        <v>147138.29</v>
      </c>
      <c r="L78" s="189">
        <f t="shared" si="2"/>
        <v>691856.21</v>
      </c>
      <c r="M78" s="176">
        <v>179049.73</v>
      </c>
      <c r="N78" s="176">
        <v>186762.23</v>
      </c>
      <c r="O78" s="176">
        <v>178905.96</v>
      </c>
    </row>
    <row r="79" spans="1:122" x14ac:dyDescent="0.2">
      <c r="A79" s="35"/>
      <c r="C79" s="142" t="s">
        <v>148</v>
      </c>
      <c r="D79" s="218">
        <v>2</v>
      </c>
      <c r="F79" s="71">
        <v>43825</v>
      </c>
      <c r="G79" s="174">
        <v>10000000</v>
      </c>
      <c r="H79" s="174">
        <v>10000000</v>
      </c>
      <c r="I79" s="174">
        <v>10000000</v>
      </c>
      <c r="J79" s="176">
        <v>2191.8000000000002</v>
      </c>
      <c r="L79" s="189">
        <f t="shared" si="2"/>
        <v>2191.8000000000002</v>
      </c>
      <c r="M79" s="176">
        <v>0</v>
      </c>
      <c r="N79" s="176">
        <v>0</v>
      </c>
      <c r="O79" s="176">
        <v>0</v>
      </c>
    </row>
    <row r="80" spans="1:122" x14ac:dyDescent="0.2">
      <c r="A80" s="35"/>
      <c r="C80" s="142" t="s">
        <v>148</v>
      </c>
      <c r="D80" s="218">
        <v>2.17</v>
      </c>
      <c r="F80" s="71">
        <v>43735</v>
      </c>
      <c r="G80" s="174">
        <v>0</v>
      </c>
      <c r="H80" s="174">
        <v>0</v>
      </c>
      <c r="I80" s="174">
        <v>0</v>
      </c>
      <c r="J80" s="176">
        <v>35076.71</v>
      </c>
      <c r="L80" s="189">
        <f t="shared" si="2"/>
        <v>35076.71</v>
      </c>
      <c r="M80" s="176">
        <v>0</v>
      </c>
      <c r="N80" s="176">
        <v>0</v>
      </c>
    </row>
    <row r="81" spans="1:15" x14ac:dyDescent="0.2">
      <c r="A81" s="35"/>
      <c r="C81" s="142" t="s">
        <v>148</v>
      </c>
      <c r="D81" s="157">
        <v>2.44</v>
      </c>
      <c r="F81" s="71">
        <v>43676</v>
      </c>
      <c r="G81" s="174">
        <v>0</v>
      </c>
      <c r="H81" s="174">
        <v>0</v>
      </c>
      <c r="I81" s="174">
        <v>0</v>
      </c>
      <c r="J81" s="176">
        <v>19386.490000000002</v>
      </c>
      <c r="L81" s="189">
        <f t="shared" si="2"/>
        <v>60164.380000000005</v>
      </c>
      <c r="M81" s="176">
        <v>0</v>
      </c>
      <c r="N81" s="176">
        <v>0</v>
      </c>
      <c r="O81" s="176">
        <v>40777.89</v>
      </c>
    </row>
    <row r="82" spans="1:15" x14ac:dyDescent="0.2">
      <c r="A82" s="35"/>
      <c r="C82" s="142" t="s">
        <v>148</v>
      </c>
      <c r="D82" s="157">
        <v>2</v>
      </c>
      <c r="F82" s="71">
        <v>43399</v>
      </c>
      <c r="G82" s="176">
        <v>0</v>
      </c>
      <c r="H82" s="176">
        <v>0</v>
      </c>
      <c r="I82" s="176">
        <v>0</v>
      </c>
      <c r="J82" s="176">
        <v>0</v>
      </c>
      <c r="L82" s="189">
        <f t="shared" si="2"/>
        <v>13750</v>
      </c>
      <c r="M82" s="176">
        <v>13750</v>
      </c>
      <c r="N82" s="176">
        <v>0</v>
      </c>
      <c r="O82" s="176">
        <v>0</v>
      </c>
    </row>
    <row r="83" spans="1:15" x14ac:dyDescent="0.2">
      <c r="A83" s="35"/>
      <c r="C83" s="142" t="s">
        <v>148</v>
      </c>
      <c r="D83" s="157">
        <v>2.41</v>
      </c>
      <c r="F83" s="71">
        <v>43495</v>
      </c>
      <c r="G83" s="176">
        <v>0</v>
      </c>
      <c r="H83" s="176">
        <v>0</v>
      </c>
      <c r="I83" s="176">
        <v>0</v>
      </c>
      <c r="J83" s="176">
        <v>0</v>
      </c>
      <c r="L83" s="189">
        <f t="shared" si="2"/>
        <v>63386.299999999996</v>
      </c>
      <c r="M83" s="176">
        <v>44238.09</v>
      </c>
      <c r="N83" s="176">
        <v>19148.21</v>
      </c>
      <c r="O83" s="176">
        <v>0</v>
      </c>
    </row>
    <row r="84" spans="1:15" x14ac:dyDescent="0.2">
      <c r="A84" s="35"/>
      <c r="C84" s="142" t="s">
        <v>148</v>
      </c>
      <c r="D84" s="157">
        <v>2.5499999999999998</v>
      </c>
      <c r="F84" s="71">
        <v>43586</v>
      </c>
      <c r="G84" s="174">
        <v>0</v>
      </c>
      <c r="H84" s="174">
        <v>0</v>
      </c>
      <c r="I84" s="174">
        <v>0</v>
      </c>
      <c r="J84" s="176">
        <v>0</v>
      </c>
      <c r="L84" s="189">
        <f t="shared" si="2"/>
        <v>63575.34</v>
      </c>
      <c r="M84" s="176">
        <v>0</v>
      </c>
      <c r="N84" s="176">
        <v>42383.4</v>
      </c>
      <c r="O84" s="176">
        <v>21191.94</v>
      </c>
    </row>
    <row r="85" spans="1:15" x14ac:dyDescent="0.2">
      <c r="A85" s="35"/>
      <c r="C85" s="142"/>
      <c r="D85" s="157"/>
      <c r="F85" s="71"/>
      <c r="H85" s="176"/>
      <c r="I85" s="176"/>
      <c r="L85" s="189"/>
    </row>
    <row r="86" spans="1:15" x14ac:dyDescent="0.2">
      <c r="A86" s="35" t="s">
        <v>105</v>
      </c>
      <c r="C86" s="142" t="s">
        <v>136</v>
      </c>
      <c r="D86" s="218">
        <v>2.117</v>
      </c>
      <c r="F86" s="71">
        <v>43738</v>
      </c>
      <c r="G86" s="176">
        <v>974914.77</v>
      </c>
      <c r="H86" s="176">
        <v>974914.77</v>
      </c>
      <c r="I86" s="176">
        <v>974914.77</v>
      </c>
      <c r="J86" s="176">
        <v>5496.64</v>
      </c>
      <c r="L86" s="189">
        <f t="shared" si="2"/>
        <v>19515.400000000001</v>
      </c>
      <c r="M86" s="176">
        <v>3546.29</v>
      </c>
      <c r="N86" s="176">
        <v>4423.07</v>
      </c>
      <c r="O86" s="176">
        <v>6049.4</v>
      </c>
    </row>
    <row r="87" spans="1:15" x14ac:dyDescent="0.2">
      <c r="A87" s="35"/>
      <c r="C87" s="142"/>
      <c r="D87" s="218"/>
      <c r="F87" s="71"/>
      <c r="H87" s="176"/>
      <c r="I87" s="176"/>
      <c r="L87" s="189"/>
    </row>
    <row r="88" spans="1:15" x14ac:dyDescent="0.2">
      <c r="A88" s="35"/>
      <c r="C88" s="142"/>
      <c r="D88" s="218"/>
      <c r="F88" s="71"/>
      <c r="H88" s="176"/>
      <c r="I88" s="176"/>
      <c r="L88" s="189"/>
    </row>
    <row r="89" spans="1:15" x14ac:dyDescent="0.2">
      <c r="A89" s="35"/>
      <c r="C89" s="142"/>
      <c r="D89" s="218"/>
      <c r="F89" s="71"/>
      <c r="H89" s="176"/>
      <c r="I89" s="176"/>
      <c r="L89" s="189"/>
    </row>
    <row r="90" spans="1:15" x14ac:dyDescent="0.2">
      <c r="A90" s="35"/>
      <c r="C90" s="139"/>
      <c r="D90" s="152"/>
      <c r="E90" s="35"/>
      <c r="F90" s="30"/>
      <c r="J90" s="194" t="s">
        <v>189</v>
      </c>
      <c r="K90" s="137"/>
      <c r="M90" s="194" t="s">
        <v>177</v>
      </c>
      <c r="N90" s="194" t="s">
        <v>179</v>
      </c>
      <c r="O90" s="194" t="s">
        <v>182</v>
      </c>
    </row>
    <row r="91" spans="1:15" x14ac:dyDescent="0.2">
      <c r="A91" s="29" t="s">
        <v>19</v>
      </c>
      <c r="C91" s="140" t="s">
        <v>20</v>
      </c>
      <c r="D91" s="152" t="s">
        <v>126</v>
      </c>
      <c r="E91" s="29" t="s">
        <v>21</v>
      </c>
      <c r="F91" s="30" t="s">
        <v>22</v>
      </c>
      <c r="G91" s="174" t="s">
        <v>23</v>
      </c>
      <c r="H91" s="183" t="s">
        <v>24</v>
      </c>
      <c r="I91" s="189" t="s">
        <v>25</v>
      </c>
      <c r="J91" s="176" t="s">
        <v>26</v>
      </c>
      <c r="K91" s="28" t="s">
        <v>27</v>
      </c>
      <c r="L91" s="187" t="s">
        <v>81</v>
      </c>
      <c r="M91" s="176" t="s">
        <v>26</v>
      </c>
      <c r="N91" s="176" t="s">
        <v>26</v>
      </c>
      <c r="O91" s="176" t="s">
        <v>26</v>
      </c>
    </row>
    <row r="92" spans="1:15" x14ac:dyDescent="0.2">
      <c r="A92" s="31"/>
      <c r="B92" s="132"/>
      <c r="C92" s="141" t="s">
        <v>28</v>
      </c>
      <c r="D92" s="153" t="s">
        <v>127</v>
      </c>
      <c r="E92" s="32" t="s">
        <v>29</v>
      </c>
      <c r="F92" s="33" t="s">
        <v>30</v>
      </c>
      <c r="G92" s="175" t="s">
        <v>31</v>
      </c>
      <c r="H92" s="185"/>
      <c r="I92" s="193"/>
      <c r="J92" s="181" t="s">
        <v>32</v>
      </c>
      <c r="K92" s="34" t="s">
        <v>33</v>
      </c>
      <c r="L92" s="188" t="s">
        <v>32</v>
      </c>
      <c r="M92" s="181" t="s">
        <v>32</v>
      </c>
      <c r="N92" s="181" t="s">
        <v>32</v>
      </c>
      <c r="O92" s="181" t="s">
        <v>32</v>
      </c>
    </row>
    <row r="93" spans="1:15" x14ac:dyDescent="0.2">
      <c r="A93" s="35"/>
      <c r="C93" s="142"/>
      <c r="D93" s="157"/>
      <c r="F93" s="71"/>
      <c r="H93" s="176"/>
      <c r="L93" s="189"/>
    </row>
    <row r="94" spans="1:15" ht="13.5" thickBot="1" x14ac:dyDescent="0.25">
      <c r="A94" s="35" t="s">
        <v>17</v>
      </c>
      <c r="C94" s="139" t="s">
        <v>193</v>
      </c>
      <c r="D94" s="159"/>
      <c r="E94" s="35"/>
      <c r="F94" s="148"/>
      <c r="G94" s="177">
        <v>9698297.0099999998</v>
      </c>
      <c r="H94" s="177">
        <v>9698297.0099999998</v>
      </c>
      <c r="I94" s="177">
        <v>9698297.0099999998</v>
      </c>
      <c r="J94" s="184">
        <v>33681.65</v>
      </c>
      <c r="K94" s="149">
        <f>SUM(K95:K116)</f>
        <v>0</v>
      </c>
      <c r="L94" s="237">
        <f>SUM(J94+M94+N94+O94)</f>
        <v>115175.10999999999</v>
      </c>
      <c r="M94" s="184">
        <v>21847.8</v>
      </c>
      <c r="N94" s="184">
        <v>24902.87</v>
      </c>
      <c r="O94" s="184">
        <v>34742.79</v>
      </c>
    </row>
    <row r="95" spans="1:15" x14ac:dyDescent="0.2">
      <c r="A95" s="195"/>
      <c r="C95" s="197" t="s">
        <v>106</v>
      </c>
      <c r="D95" s="218">
        <v>2.117</v>
      </c>
      <c r="E95" s="198"/>
      <c r="F95" s="199">
        <v>43738</v>
      </c>
      <c r="G95" s="55">
        <v>1596034.37</v>
      </c>
      <c r="H95" s="55">
        <v>1596034.37</v>
      </c>
      <c r="I95" s="55">
        <v>1596034.37</v>
      </c>
      <c r="J95" s="55">
        <v>7269.04</v>
      </c>
      <c r="K95" s="200"/>
      <c r="L95" s="201">
        <f>SUM(J95+M95+N95+O95)</f>
        <v>26256.149999999998</v>
      </c>
      <c r="M95" s="55">
        <v>4818.96</v>
      </c>
      <c r="N95" s="55">
        <v>6135.87</v>
      </c>
      <c r="O95" s="55">
        <v>8032.28</v>
      </c>
    </row>
    <row r="96" spans="1:15" x14ac:dyDescent="0.2">
      <c r="A96" s="202" t="s">
        <v>38</v>
      </c>
      <c r="C96" s="203" t="s">
        <v>39</v>
      </c>
      <c r="D96" s="218">
        <v>2.117</v>
      </c>
      <c r="E96" s="204"/>
      <c r="F96" s="199">
        <v>43738</v>
      </c>
      <c r="G96" s="55">
        <v>18782.63</v>
      </c>
      <c r="H96" s="55">
        <v>18782.63</v>
      </c>
      <c r="I96" s="55">
        <v>18782.63</v>
      </c>
      <c r="J96" s="55">
        <v>104.05</v>
      </c>
      <c r="K96" s="200"/>
      <c r="L96" s="201">
        <f t="shared" ref="L96:L97" si="3">SUM(J96+M96+N96+O96)</f>
        <v>343.86</v>
      </c>
      <c r="M96" s="55">
        <v>51.9</v>
      </c>
      <c r="N96" s="55">
        <v>75.11</v>
      </c>
      <c r="O96" s="55">
        <v>112.8</v>
      </c>
    </row>
    <row r="97" spans="1:122" ht="10.9" customHeight="1" x14ac:dyDescent="0.2">
      <c r="A97" s="202"/>
      <c r="C97" s="203" t="s">
        <v>132</v>
      </c>
      <c r="D97" s="218">
        <v>2.117</v>
      </c>
      <c r="E97" s="204"/>
      <c r="F97" s="199">
        <v>43738</v>
      </c>
      <c r="G97" s="205">
        <v>299344.73</v>
      </c>
      <c r="H97" s="205">
        <v>299344.73</v>
      </c>
      <c r="I97" s="205">
        <v>299344.73</v>
      </c>
      <c r="J97" s="55">
        <v>790.04</v>
      </c>
      <c r="K97" s="200"/>
      <c r="L97" s="201">
        <f t="shared" si="3"/>
        <v>1750.45</v>
      </c>
      <c r="M97" s="55">
        <v>244.19</v>
      </c>
      <c r="N97" s="55">
        <v>302.89999999999998</v>
      </c>
      <c r="O97" s="55">
        <v>413.32</v>
      </c>
    </row>
    <row r="98" spans="1:122" x14ac:dyDescent="0.2">
      <c r="A98" s="195"/>
      <c r="C98" s="197" t="s">
        <v>178</v>
      </c>
      <c r="D98" s="218">
        <v>2.117</v>
      </c>
      <c r="E98" s="204"/>
      <c r="F98" s="199">
        <v>43738</v>
      </c>
      <c r="G98" s="55">
        <v>23926.5</v>
      </c>
      <c r="H98" s="55">
        <v>23926.5</v>
      </c>
      <c r="I98" s="55">
        <v>23926.5</v>
      </c>
      <c r="J98" s="55" t="s">
        <v>103</v>
      </c>
      <c r="K98" s="200"/>
      <c r="L98" s="55" t="s">
        <v>103</v>
      </c>
      <c r="M98" s="55" t="s">
        <v>103</v>
      </c>
      <c r="N98" s="55" t="s">
        <v>103</v>
      </c>
      <c r="O98" s="55" t="s">
        <v>103</v>
      </c>
    </row>
    <row r="99" spans="1:122" x14ac:dyDescent="0.2">
      <c r="A99" s="46"/>
      <c r="C99" s="197" t="s">
        <v>104</v>
      </c>
      <c r="D99" s="218">
        <v>2.117</v>
      </c>
      <c r="E99" s="204"/>
      <c r="F99" s="199">
        <v>43738</v>
      </c>
      <c r="G99" s="205">
        <v>582420.43000000005</v>
      </c>
      <c r="H99" s="205">
        <v>582420.43000000005</v>
      </c>
      <c r="I99" s="205">
        <v>582420.43000000005</v>
      </c>
      <c r="J99" s="55">
        <v>3331.13</v>
      </c>
      <c r="K99" s="22"/>
      <c r="L99" s="201">
        <f t="shared" ref="L99:L119" si="4">SUM(J99+M99+N99+O99)</f>
        <v>12704.29</v>
      </c>
      <c r="M99" s="55">
        <v>2437.41</v>
      </c>
      <c r="N99" s="55">
        <v>3001.88</v>
      </c>
      <c r="O99" s="55">
        <v>3933.87</v>
      </c>
    </row>
    <row r="100" spans="1:122" s="46" customFormat="1" x14ac:dyDescent="0.2">
      <c r="A100" s="195"/>
      <c r="B100" s="131"/>
      <c r="C100" s="197" t="s">
        <v>40</v>
      </c>
      <c r="D100" s="218">
        <v>2.117</v>
      </c>
      <c r="E100" s="204"/>
      <c r="F100" s="199">
        <v>43738</v>
      </c>
      <c r="G100" s="205">
        <v>721612.92</v>
      </c>
      <c r="H100" s="205">
        <v>721612.92</v>
      </c>
      <c r="I100" s="205">
        <v>721612.92</v>
      </c>
      <c r="J100" s="55">
        <v>3965.59</v>
      </c>
      <c r="K100" s="22"/>
      <c r="L100" s="201">
        <f t="shared" si="4"/>
        <v>12090.87</v>
      </c>
      <c r="M100" s="55">
        <v>1554.29</v>
      </c>
      <c r="N100" s="55">
        <v>2639.21</v>
      </c>
      <c r="O100" s="55">
        <v>3931.78</v>
      </c>
      <c r="P100" s="14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</row>
    <row r="101" spans="1:122" s="46" customFormat="1" x14ac:dyDescent="0.2">
      <c r="A101" s="195"/>
      <c r="B101" s="131"/>
      <c r="C101" s="197" t="s">
        <v>92</v>
      </c>
      <c r="D101" s="218">
        <v>2.117</v>
      </c>
      <c r="E101" s="204"/>
      <c r="F101" s="199">
        <v>43738</v>
      </c>
      <c r="G101" s="22">
        <v>1347197.33</v>
      </c>
      <c r="H101" s="22">
        <v>1347197.33</v>
      </c>
      <c r="I101" s="22">
        <v>1347197.33</v>
      </c>
      <c r="J101" s="55" t="s">
        <v>103</v>
      </c>
      <c r="K101" s="200"/>
      <c r="L101" s="55" t="s">
        <v>103</v>
      </c>
      <c r="M101" s="55" t="s">
        <v>103</v>
      </c>
      <c r="N101" s="55" t="s">
        <v>103</v>
      </c>
      <c r="O101" s="55" t="s">
        <v>103</v>
      </c>
      <c r="P101" s="14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</row>
    <row r="102" spans="1:122" s="46" customFormat="1" x14ac:dyDescent="0.2">
      <c r="A102" s="202"/>
      <c r="B102" s="131"/>
      <c r="C102" s="203" t="s">
        <v>41</v>
      </c>
      <c r="D102" s="218">
        <v>2.117</v>
      </c>
      <c r="E102" s="204"/>
      <c r="F102" s="199">
        <v>43738</v>
      </c>
      <c r="G102" s="205">
        <v>230327.01</v>
      </c>
      <c r="H102" s="205">
        <v>230327.01</v>
      </c>
      <c r="I102" s="205">
        <v>230327.01</v>
      </c>
      <c r="J102" s="55">
        <v>1134.1199999999999</v>
      </c>
      <c r="K102" s="22"/>
      <c r="L102" s="201">
        <f t="shared" si="4"/>
        <v>3686</v>
      </c>
      <c r="M102" s="55">
        <v>593.13</v>
      </c>
      <c r="N102" s="55">
        <v>840.69</v>
      </c>
      <c r="O102" s="55">
        <v>1118.06</v>
      </c>
      <c r="P102" s="14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</row>
    <row r="103" spans="1:122" s="46" customFormat="1" x14ac:dyDescent="0.2">
      <c r="A103" s="195"/>
      <c r="B103" s="131"/>
      <c r="C103" s="197" t="s">
        <v>42</v>
      </c>
      <c r="D103" s="218">
        <v>2.117</v>
      </c>
      <c r="E103" s="204"/>
      <c r="F103" s="199">
        <v>43738</v>
      </c>
      <c r="G103" s="205">
        <v>116272.8</v>
      </c>
      <c r="H103" s="205">
        <v>116272.8</v>
      </c>
      <c r="I103" s="205">
        <v>116272.8</v>
      </c>
      <c r="J103" s="55">
        <v>716.23</v>
      </c>
      <c r="K103" s="22"/>
      <c r="L103" s="201">
        <f t="shared" si="4"/>
        <v>2285.62</v>
      </c>
      <c r="M103" s="55">
        <v>301.88</v>
      </c>
      <c r="N103" s="55">
        <v>437.28</v>
      </c>
      <c r="O103" s="55">
        <v>830.23</v>
      </c>
      <c r="P103" s="14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</row>
    <row r="104" spans="1:122" s="46" customFormat="1" ht="11.25" x14ac:dyDescent="0.2">
      <c r="A104" s="195"/>
      <c r="B104" s="196"/>
      <c r="C104" s="197" t="s">
        <v>43</v>
      </c>
      <c r="D104" s="218">
        <v>2.117</v>
      </c>
      <c r="E104" s="204"/>
      <c r="F104" s="199">
        <v>43738</v>
      </c>
      <c r="G104" s="205">
        <v>1135738.42</v>
      </c>
      <c r="H104" s="205">
        <v>1135738.42</v>
      </c>
      <c r="I104" s="205">
        <v>1135738.42</v>
      </c>
      <c r="J104" s="55">
        <v>7192.09</v>
      </c>
      <c r="K104" s="22"/>
      <c r="L104" s="201">
        <f t="shared" si="4"/>
        <v>26049.940000000002</v>
      </c>
      <c r="M104" s="55">
        <v>4624.74</v>
      </c>
      <c r="N104" s="55">
        <v>5864.3</v>
      </c>
      <c r="O104" s="55">
        <v>8368.81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</row>
    <row r="105" spans="1:122" s="46" customFormat="1" ht="11.25" x14ac:dyDescent="0.2">
      <c r="A105" s="195"/>
      <c r="B105" s="196"/>
      <c r="C105" s="197" t="s">
        <v>44</v>
      </c>
      <c r="D105" s="218">
        <v>2.117</v>
      </c>
      <c r="E105" s="204"/>
      <c r="F105" s="199">
        <v>43738</v>
      </c>
      <c r="G105" s="205">
        <v>25381.08</v>
      </c>
      <c r="H105" s="205">
        <v>25381.08</v>
      </c>
      <c r="I105" s="205">
        <v>25381.08</v>
      </c>
      <c r="J105" s="55">
        <v>244.92</v>
      </c>
      <c r="K105" s="22"/>
      <c r="L105" s="201">
        <f t="shared" si="4"/>
        <v>917.90000000000009</v>
      </c>
      <c r="M105" s="55">
        <v>175.66</v>
      </c>
      <c r="N105" s="55">
        <v>209.9</v>
      </c>
      <c r="O105" s="55">
        <v>287.42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</row>
    <row r="106" spans="1:122" s="46" customFormat="1" ht="10.15" customHeight="1" x14ac:dyDescent="0.2">
      <c r="A106" s="195"/>
      <c r="B106" s="196"/>
      <c r="C106" s="197" t="s">
        <v>45</v>
      </c>
      <c r="D106" s="218">
        <v>2.117</v>
      </c>
      <c r="E106" s="204"/>
      <c r="F106" s="199">
        <v>43738</v>
      </c>
      <c r="G106" s="205">
        <v>134942.56</v>
      </c>
      <c r="H106" s="205">
        <v>134942.56</v>
      </c>
      <c r="I106" s="205">
        <v>134942.56</v>
      </c>
      <c r="J106" s="55">
        <v>762.87</v>
      </c>
      <c r="K106" s="22"/>
      <c r="L106" s="201">
        <f t="shared" si="4"/>
        <v>2926.49</v>
      </c>
      <c r="M106" s="55">
        <v>619.52</v>
      </c>
      <c r="N106" s="55">
        <v>660.84</v>
      </c>
      <c r="O106" s="55">
        <v>883.26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</row>
    <row r="107" spans="1:122" s="46" customFormat="1" ht="12" customHeight="1" x14ac:dyDescent="0.2">
      <c r="A107" s="195"/>
      <c r="B107" s="196"/>
      <c r="C107" s="197" t="s">
        <v>93</v>
      </c>
      <c r="D107" s="218">
        <v>2.117</v>
      </c>
      <c r="E107" s="204"/>
      <c r="F107" s="199">
        <v>43738</v>
      </c>
      <c r="G107" s="22">
        <v>508342.74</v>
      </c>
      <c r="H107" s="22">
        <v>508342.74</v>
      </c>
      <c r="I107" s="22">
        <v>508342.74</v>
      </c>
      <c r="J107" s="55" t="s">
        <v>103</v>
      </c>
      <c r="K107" s="22"/>
      <c r="L107" s="55" t="s">
        <v>103</v>
      </c>
      <c r="M107" s="55" t="s">
        <v>103</v>
      </c>
      <c r="N107" s="55" t="s">
        <v>103</v>
      </c>
      <c r="O107" s="55" t="s">
        <v>103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</row>
    <row r="108" spans="1:122" s="46" customFormat="1" ht="11.25" x14ac:dyDescent="0.2">
      <c r="A108" s="195"/>
      <c r="B108" s="196"/>
      <c r="C108" s="197" t="s">
        <v>86</v>
      </c>
      <c r="D108" s="218">
        <v>2.117</v>
      </c>
      <c r="E108" s="204"/>
      <c r="F108" s="199">
        <v>43738</v>
      </c>
      <c r="G108" s="22">
        <v>1</v>
      </c>
      <c r="H108" s="22">
        <v>1</v>
      </c>
      <c r="I108" s="22">
        <v>1</v>
      </c>
      <c r="J108" s="55" t="s">
        <v>103</v>
      </c>
      <c r="K108" s="22"/>
      <c r="L108" s="55" t="s">
        <v>103</v>
      </c>
      <c r="M108" s="55" t="s">
        <v>103</v>
      </c>
      <c r="N108" s="55" t="s">
        <v>103</v>
      </c>
      <c r="O108" s="55" t="s">
        <v>103</v>
      </c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</row>
    <row r="109" spans="1:122" s="46" customFormat="1" ht="11.25" x14ac:dyDescent="0.2">
      <c r="A109" s="195"/>
      <c r="B109" s="206"/>
      <c r="C109" s="197" t="s">
        <v>46</v>
      </c>
      <c r="D109" s="218">
        <v>2.117</v>
      </c>
      <c r="E109" s="204"/>
      <c r="F109" s="199">
        <v>43738</v>
      </c>
      <c r="G109" s="205">
        <v>1031936.69</v>
      </c>
      <c r="H109" s="205">
        <v>1031936.69</v>
      </c>
      <c r="I109" s="205">
        <v>1031936.69</v>
      </c>
      <c r="J109" s="55" t="s">
        <v>103</v>
      </c>
      <c r="K109" s="22"/>
      <c r="L109" s="55" t="s">
        <v>103</v>
      </c>
      <c r="M109" s="55" t="s">
        <v>103</v>
      </c>
      <c r="N109" s="55" t="s">
        <v>103</v>
      </c>
      <c r="O109" s="55" t="s">
        <v>103</v>
      </c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</row>
    <row r="110" spans="1:122" s="46" customFormat="1" ht="11.25" x14ac:dyDescent="0.2">
      <c r="A110" s="195"/>
      <c r="B110" s="196"/>
      <c r="C110" s="197" t="s">
        <v>47</v>
      </c>
      <c r="D110" s="218">
        <v>2.117</v>
      </c>
      <c r="E110" s="204"/>
      <c r="F110" s="199">
        <v>43738</v>
      </c>
      <c r="G110" s="205">
        <v>194833.46</v>
      </c>
      <c r="H110" s="205">
        <v>194833.46</v>
      </c>
      <c r="I110" s="205">
        <v>194833.46</v>
      </c>
      <c r="J110" s="55">
        <v>1109.7</v>
      </c>
      <c r="K110" s="22"/>
      <c r="L110" s="201">
        <f t="shared" si="4"/>
        <v>3735.35</v>
      </c>
      <c r="M110" s="55">
        <v>575.11</v>
      </c>
      <c r="N110" s="55">
        <v>791.25</v>
      </c>
      <c r="O110" s="55">
        <v>1259.29</v>
      </c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</row>
    <row r="111" spans="1:122" s="46" customFormat="1" ht="11.25" x14ac:dyDescent="0.2">
      <c r="A111" s="195"/>
      <c r="B111" s="196"/>
      <c r="C111" s="197" t="s">
        <v>48</v>
      </c>
      <c r="D111" s="218">
        <v>2.117</v>
      </c>
      <c r="E111" s="204"/>
      <c r="F111" s="199">
        <v>43738</v>
      </c>
      <c r="G111" s="205">
        <v>279675.13</v>
      </c>
      <c r="H111" s="205">
        <v>279675.13</v>
      </c>
      <c r="I111" s="205">
        <v>279675.13</v>
      </c>
      <c r="J111" s="55" t="s">
        <v>103</v>
      </c>
      <c r="K111" s="22"/>
      <c r="L111" s="55" t="s">
        <v>103</v>
      </c>
      <c r="M111" s="55" t="s">
        <v>103</v>
      </c>
      <c r="N111" s="55" t="s">
        <v>103</v>
      </c>
      <c r="O111" s="55" t="s">
        <v>103</v>
      </c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</row>
    <row r="112" spans="1:122" s="208" customFormat="1" ht="11.25" x14ac:dyDescent="0.2">
      <c r="A112" s="195"/>
      <c r="B112" s="207"/>
      <c r="C112" s="197" t="s">
        <v>49</v>
      </c>
      <c r="D112" s="218">
        <v>2.117</v>
      </c>
      <c r="E112" s="204"/>
      <c r="F112" s="199">
        <v>43738</v>
      </c>
      <c r="G112" s="205">
        <v>39198.730000000003</v>
      </c>
      <c r="H112" s="205">
        <v>39198.730000000003</v>
      </c>
      <c r="I112" s="205">
        <v>39198.730000000003</v>
      </c>
      <c r="J112" s="55">
        <v>221.6</v>
      </c>
      <c r="K112" s="22"/>
      <c r="L112" s="201">
        <f t="shared" si="4"/>
        <v>792.61</v>
      </c>
      <c r="M112" s="55">
        <v>145.38999999999999</v>
      </c>
      <c r="N112" s="55">
        <v>180.35</v>
      </c>
      <c r="O112" s="55">
        <v>245.27</v>
      </c>
      <c r="P112" s="36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</row>
    <row r="113" spans="1:122" s="46" customFormat="1" ht="11.25" x14ac:dyDescent="0.2">
      <c r="A113" s="195"/>
      <c r="B113" s="196"/>
      <c r="C113" s="197" t="s">
        <v>50</v>
      </c>
      <c r="D113" s="218">
        <v>2.117</v>
      </c>
      <c r="E113" s="204"/>
      <c r="F113" s="199">
        <v>43738</v>
      </c>
      <c r="G113" s="22">
        <v>371366.38</v>
      </c>
      <c r="H113" s="22">
        <v>371366.38</v>
      </c>
      <c r="I113" s="22">
        <v>371366.38</v>
      </c>
      <c r="J113" s="55">
        <v>2099.4299999999998</v>
      </c>
      <c r="K113" s="200"/>
      <c r="L113" s="201">
        <f t="shared" si="4"/>
        <v>7518.9599999999991</v>
      </c>
      <c r="M113" s="55">
        <v>1387.29</v>
      </c>
      <c r="N113" s="55">
        <v>1708.55</v>
      </c>
      <c r="O113" s="55">
        <v>2323.69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</row>
    <row r="114" spans="1:122" s="46" customFormat="1" ht="11.25" x14ac:dyDescent="0.2">
      <c r="A114" s="202"/>
      <c r="B114" s="196"/>
      <c r="C114" s="197" t="s">
        <v>51</v>
      </c>
      <c r="D114" s="218">
        <v>2.117</v>
      </c>
      <c r="E114" s="204"/>
      <c r="F114" s="199">
        <v>43738</v>
      </c>
      <c r="G114" s="205">
        <v>13460.7</v>
      </c>
      <c r="H114" s="205">
        <v>13460.7</v>
      </c>
      <c r="I114" s="205">
        <v>13460.7</v>
      </c>
      <c r="J114" s="55" t="s">
        <v>103</v>
      </c>
      <c r="K114" s="22"/>
      <c r="L114" s="55" t="s">
        <v>103</v>
      </c>
      <c r="M114" s="55" t="s">
        <v>103</v>
      </c>
      <c r="N114" s="55" t="s">
        <v>103</v>
      </c>
      <c r="O114" s="55" t="s">
        <v>103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</row>
    <row r="115" spans="1:122" s="46" customFormat="1" ht="11.25" x14ac:dyDescent="0.2">
      <c r="A115" s="195"/>
      <c r="B115" s="196"/>
      <c r="C115" s="197" t="s">
        <v>52</v>
      </c>
      <c r="D115" s="218">
        <v>2.117</v>
      </c>
      <c r="E115" s="204"/>
      <c r="F115" s="199">
        <v>43738</v>
      </c>
      <c r="G115" s="22">
        <v>963721.12</v>
      </c>
      <c r="H115" s="22">
        <v>963721.12</v>
      </c>
      <c r="I115" s="22">
        <v>963721.12</v>
      </c>
      <c r="J115" s="55">
        <v>4366.97</v>
      </c>
      <c r="K115" s="200"/>
      <c r="L115" s="201">
        <f t="shared" si="4"/>
        <v>12781.81</v>
      </c>
      <c r="M115" s="55">
        <v>4082.83</v>
      </c>
      <c r="N115" s="55">
        <v>1747.36</v>
      </c>
      <c r="O115" s="55">
        <v>2584.65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</row>
    <row r="116" spans="1:122" s="46" customFormat="1" ht="11.25" x14ac:dyDescent="0.2">
      <c r="A116" s="202"/>
      <c r="B116" s="196"/>
      <c r="C116" s="197" t="s">
        <v>53</v>
      </c>
      <c r="D116" s="218">
        <v>2.117</v>
      </c>
      <c r="E116" s="204"/>
      <c r="F116" s="199">
        <v>43738</v>
      </c>
      <c r="G116" s="22">
        <v>63780.28</v>
      </c>
      <c r="H116" s="22">
        <v>63780.28</v>
      </c>
      <c r="I116" s="22">
        <v>63780.28</v>
      </c>
      <c r="J116" s="210">
        <v>373.87</v>
      </c>
      <c r="K116" s="22"/>
      <c r="L116" s="201">
        <f t="shared" si="4"/>
        <v>1334.81</v>
      </c>
      <c r="M116" s="210">
        <v>235.5</v>
      </c>
      <c r="N116" s="210">
        <v>307.38</v>
      </c>
      <c r="O116" s="210">
        <v>418.06</v>
      </c>
      <c r="P116" s="91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</row>
    <row r="117" spans="1:122" s="198" customFormat="1" ht="12" customHeight="1" x14ac:dyDescent="0.2">
      <c r="A117" s="195"/>
      <c r="B117" s="196"/>
      <c r="C117" s="211"/>
      <c r="D117" s="212"/>
      <c r="E117" s="46"/>
      <c r="F117" s="53"/>
      <c r="G117" s="213">
        <f>SUM(G95:G116)</f>
        <v>9698297.0099999979</v>
      </c>
      <c r="H117" s="213">
        <f>SUM(H95:H116)</f>
        <v>9698297.0099999979</v>
      </c>
      <c r="I117" s="213">
        <f>SUM(I95:I116)</f>
        <v>9698297.0099999979</v>
      </c>
      <c r="J117" s="214">
        <f>SUM(J95:J116)</f>
        <v>33681.65</v>
      </c>
      <c r="K117" s="213"/>
      <c r="L117" s="215">
        <f t="shared" si="4"/>
        <v>115175.10999999999</v>
      </c>
      <c r="M117" s="214">
        <f>SUM(M95:M116)</f>
        <v>21847.799999999996</v>
      </c>
      <c r="N117" s="214">
        <f>SUM(N95:N116)</f>
        <v>24902.87</v>
      </c>
      <c r="O117" s="214">
        <f>SUM(O95:O116)</f>
        <v>34742.789999999994</v>
      </c>
      <c r="P117" s="36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  <c r="BW117" s="225"/>
      <c r="BX117" s="225"/>
      <c r="BY117" s="225"/>
      <c r="BZ117" s="225"/>
      <c r="CA117" s="225"/>
      <c r="CB117" s="225"/>
      <c r="CC117" s="225"/>
      <c r="CD117" s="225"/>
      <c r="CE117" s="225"/>
      <c r="CF117" s="225"/>
      <c r="CG117" s="225"/>
      <c r="CH117" s="225"/>
      <c r="CI117" s="225"/>
      <c r="CJ117" s="225"/>
      <c r="CK117" s="225"/>
      <c r="CL117" s="225"/>
      <c r="CM117" s="225"/>
      <c r="CN117" s="225"/>
      <c r="CO117" s="225"/>
      <c r="CP117" s="225"/>
      <c r="CQ117" s="225"/>
      <c r="CR117" s="225"/>
      <c r="CS117" s="225"/>
      <c r="CT117" s="225"/>
      <c r="CU117" s="225"/>
      <c r="CV117" s="225"/>
      <c r="CW117" s="225"/>
      <c r="CX117" s="225"/>
      <c r="CY117" s="225"/>
      <c r="CZ117" s="225"/>
      <c r="DA117" s="225"/>
      <c r="DB117" s="225"/>
      <c r="DC117" s="225"/>
      <c r="DD117" s="225"/>
      <c r="DE117" s="225"/>
      <c r="DF117" s="225"/>
      <c r="DG117" s="225"/>
      <c r="DH117" s="225"/>
      <c r="DI117" s="225"/>
      <c r="DJ117" s="225"/>
      <c r="DK117" s="225"/>
      <c r="DL117" s="225"/>
      <c r="DM117" s="225"/>
      <c r="DN117" s="225"/>
      <c r="DO117" s="225"/>
      <c r="DP117" s="225"/>
      <c r="DQ117" s="225"/>
      <c r="DR117" s="225"/>
    </row>
    <row r="118" spans="1:122" s="195" customFormat="1" x14ac:dyDescent="0.2">
      <c r="A118" s="191"/>
      <c r="B118" s="196"/>
      <c r="C118" s="192"/>
      <c r="D118" s="154"/>
      <c r="E118" s="45"/>
      <c r="F118" s="42"/>
      <c r="G118" s="174"/>
      <c r="H118" s="179"/>
      <c r="I118" s="179"/>
      <c r="J118" s="176"/>
      <c r="K118" s="43"/>
      <c r="L118" s="240"/>
      <c r="M118" s="176"/>
      <c r="N118" s="176"/>
      <c r="O118" s="176"/>
      <c r="P118" s="3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6"/>
      <c r="BV118" s="226"/>
      <c r="BW118" s="226"/>
      <c r="BX118" s="226"/>
      <c r="BY118" s="226"/>
      <c r="BZ118" s="226"/>
      <c r="CA118" s="226"/>
      <c r="CB118" s="226"/>
      <c r="CC118" s="226"/>
      <c r="CD118" s="226"/>
      <c r="CE118" s="226"/>
      <c r="CF118" s="226"/>
      <c r="CG118" s="226"/>
      <c r="CH118" s="226"/>
      <c r="CI118" s="226"/>
      <c r="CJ118" s="226"/>
      <c r="CK118" s="226"/>
      <c r="CL118" s="226"/>
      <c r="CM118" s="226"/>
      <c r="CN118" s="226"/>
      <c r="CO118" s="226"/>
      <c r="CP118" s="226"/>
      <c r="CQ118" s="226"/>
      <c r="CR118" s="226"/>
      <c r="CS118" s="226"/>
      <c r="CT118" s="226"/>
      <c r="CU118" s="226"/>
      <c r="CV118" s="226"/>
      <c r="CW118" s="226"/>
      <c r="CX118" s="226"/>
      <c r="CY118" s="226"/>
      <c r="CZ118" s="226"/>
      <c r="DA118" s="226"/>
      <c r="DB118" s="226"/>
      <c r="DC118" s="226"/>
      <c r="DD118" s="226"/>
      <c r="DE118" s="226"/>
      <c r="DF118" s="226"/>
      <c r="DG118" s="226"/>
      <c r="DH118" s="226"/>
      <c r="DI118" s="226"/>
      <c r="DJ118" s="226"/>
      <c r="DK118" s="226"/>
      <c r="DL118" s="226"/>
      <c r="DM118" s="226"/>
      <c r="DN118" s="226"/>
      <c r="DO118" s="226"/>
      <c r="DP118" s="226"/>
      <c r="DQ118" s="226"/>
      <c r="DR118" s="226"/>
    </row>
    <row r="119" spans="1:122" s="198" customFormat="1" x14ac:dyDescent="0.2">
      <c r="A119" s="105" t="s">
        <v>54</v>
      </c>
      <c r="B119" s="196"/>
      <c r="C119" s="139"/>
      <c r="D119" s="159"/>
      <c r="E119" s="35"/>
      <c r="F119" s="232"/>
      <c r="G119" s="137">
        <v>85412773.269999996</v>
      </c>
      <c r="H119" s="137">
        <v>85414514.939999998</v>
      </c>
      <c r="I119" s="233">
        <v>85410544.010000005</v>
      </c>
      <c r="J119" s="230">
        <v>552464.94999999995</v>
      </c>
      <c r="K119" s="137"/>
      <c r="L119" s="238">
        <f t="shared" si="4"/>
        <v>2256581.4000000004</v>
      </c>
      <c r="M119" s="239">
        <v>460779.32</v>
      </c>
      <c r="N119" s="239">
        <v>611324.32999999996</v>
      </c>
      <c r="O119" s="239">
        <v>632012.80000000005</v>
      </c>
      <c r="P119" s="36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5"/>
      <c r="BC119" s="225"/>
      <c r="BD119" s="225"/>
      <c r="BE119" s="225"/>
      <c r="BF119" s="225"/>
      <c r="BG119" s="225"/>
      <c r="BH119" s="225"/>
      <c r="BI119" s="225"/>
      <c r="BJ119" s="225"/>
      <c r="BK119" s="225"/>
      <c r="BL119" s="225"/>
      <c r="BM119" s="225"/>
      <c r="BN119" s="225"/>
      <c r="BO119" s="225"/>
      <c r="BP119" s="225"/>
      <c r="BQ119" s="225"/>
      <c r="BR119" s="225"/>
      <c r="BS119" s="225"/>
      <c r="BT119" s="225"/>
      <c r="BU119" s="225"/>
      <c r="BV119" s="225"/>
      <c r="BW119" s="225"/>
      <c r="BX119" s="225"/>
      <c r="BY119" s="225"/>
      <c r="BZ119" s="225"/>
      <c r="CA119" s="225"/>
      <c r="CB119" s="225"/>
      <c r="CC119" s="225"/>
      <c r="CD119" s="225"/>
      <c r="CE119" s="225"/>
      <c r="CF119" s="225"/>
      <c r="CG119" s="225"/>
      <c r="CH119" s="225"/>
      <c r="CI119" s="225"/>
      <c r="CJ119" s="225"/>
      <c r="CK119" s="225"/>
      <c r="CL119" s="225"/>
      <c r="CM119" s="225"/>
      <c r="CN119" s="225"/>
      <c r="CO119" s="225"/>
      <c r="CP119" s="225"/>
      <c r="CQ119" s="225"/>
      <c r="CR119" s="225"/>
      <c r="CS119" s="225"/>
      <c r="CT119" s="225"/>
      <c r="CU119" s="225"/>
      <c r="CV119" s="225"/>
      <c r="CW119" s="225"/>
      <c r="CX119" s="225"/>
      <c r="CY119" s="225"/>
      <c r="CZ119" s="225"/>
      <c r="DA119" s="225"/>
      <c r="DB119" s="225"/>
      <c r="DC119" s="225"/>
      <c r="DD119" s="225"/>
      <c r="DE119" s="225"/>
      <c r="DF119" s="225"/>
      <c r="DG119" s="225"/>
      <c r="DH119" s="225"/>
      <c r="DI119" s="225"/>
      <c r="DJ119" s="225"/>
      <c r="DK119" s="225"/>
      <c r="DL119" s="225"/>
      <c r="DM119" s="225"/>
      <c r="DN119" s="225"/>
      <c r="DO119" s="225"/>
      <c r="DP119" s="225"/>
      <c r="DQ119" s="225"/>
      <c r="DR119" s="225"/>
    </row>
    <row r="120" spans="1:122" s="198" customFormat="1" x14ac:dyDescent="0.2">
      <c r="A120" s="26"/>
      <c r="B120" s="196"/>
      <c r="C120" s="142"/>
      <c r="D120" s="150"/>
      <c r="E120" s="72"/>
      <c r="F120" s="71"/>
      <c r="G120" s="174"/>
      <c r="H120" s="179"/>
      <c r="I120" s="179"/>
      <c r="J120" s="176"/>
      <c r="K120" s="28"/>
      <c r="L120" s="201"/>
      <c r="M120" s="176"/>
      <c r="N120" s="176"/>
      <c r="O120" s="176"/>
      <c r="P120" s="36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5"/>
      <c r="BC120" s="225"/>
      <c r="BD120" s="225"/>
      <c r="BE120" s="225"/>
      <c r="BF120" s="225"/>
      <c r="BG120" s="225"/>
      <c r="BH120" s="225"/>
      <c r="BI120" s="225"/>
      <c r="BJ120" s="225"/>
      <c r="BK120" s="225"/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5"/>
      <c r="CC120" s="225"/>
      <c r="CD120" s="225"/>
      <c r="CE120" s="225"/>
      <c r="CF120" s="225"/>
      <c r="CG120" s="225"/>
      <c r="CH120" s="225"/>
      <c r="CI120" s="225"/>
      <c r="CJ120" s="225"/>
      <c r="CK120" s="225"/>
      <c r="CL120" s="225"/>
      <c r="CM120" s="225"/>
      <c r="CN120" s="225"/>
      <c r="CO120" s="225"/>
      <c r="CP120" s="225"/>
      <c r="CQ120" s="225"/>
      <c r="CR120" s="225"/>
      <c r="CS120" s="225"/>
      <c r="CT120" s="225"/>
      <c r="CU120" s="225"/>
      <c r="CV120" s="225"/>
      <c r="CW120" s="225"/>
      <c r="CX120" s="225"/>
      <c r="CY120" s="225"/>
      <c r="CZ120" s="225"/>
      <c r="DA120" s="225"/>
      <c r="DB120" s="225"/>
      <c r="DC120" s="225"/>
      <c r="DD120" s="225"/>
      <c r="DE120" s="225"/>
      <c r="DF120" s="225"/>
      <c r="DG120" s="225"/>
      <c r="DH120" s="225"/>
      <c r="DI120" s="225"/>
      <c r="DJ120" s="225"/>
      <c r="DK120" s="225"/>
      <c r="DL120" s="225"/>
      <c r="DM120" s="225"/>
      <c r="DN120" s="225"/>
      <c r="DO120" s="225"/>
      <c r="DP120" s="225"/>
      <c r="DQ120" s="225"/>
      <c r="DR120" s="225"/>
    </row>
    <row r="121" spans="1:122" s="46" customFormat="1" x14ac:dyDescent="0.2">
      <c r="A121" s="35"/>
      <c r="B121" s="196"/>
      <c r="C121" s="143"/>
      <c r="D121" s="156"/>
      <c r="E121" s="26"/>
      <c r="F121" s="27"/>
      <c r="G121" s="176"/>
      <c r="H121" s="183"/>
      <c r="I121" s="179"/>
      <c r="J121" s="176"/>
      <c r="K121" s="3"/>
      <c r="L121" s="187"/>
      <c r="M121" s="176"/>
      <c r="N121" s="176"/>
      <c r="O121" s="176"/>
      <c r="P121" s="225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</row>
    <row r="122" spans="1:122" s="46" customFormat="1" x14ac:dyDescent="0.2">
      <c r="A122" s="26"/>
      <c r="B122" s="196"/>
      <c r="C122" s="147"/>
      <c r="D122" s="154"/>
      <c r="E122" s="45"/>
      <c r="F122" s="42"/>
      <c r="G122" s="180"/>
      <c r="H122" s="179"/>
      <c r="I122" s="179"/>
      <c r="J122" s="176"/>
      <c r="K122" s="3"/>
      <c r="L122" s="187"/>
      <c r="M122" s="176"/>
      <c r="N122" s="176"/>
      <c r="O122" s="176"/>
      <c r="P122" s="22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</row>
    <row r="123" spans="1:122" s="44" customFormat="1" x14ac:dyDescent="0.2">
      <c r="B123" s="231"/>
      <c r="C123" s="147"/>
      <c r="D123" s="154"/>
      <c r="E123" s="45"/>
      <c r="F123" s="42"/>
      <c r="G123" s="180"/>
      <c r="H123" s="179"/>
      <c r="I123" s="179"/>
      <c r="J123" s="176"/>
      <c r="K123" s="3"/>
      <c r="L123" s="187"/>
      <c r="M123" s="176"/>
      <c r="N123" s="176"/>
      <c r="O123" s="176"/>
      <c r="P123" s="234"/>
      <c r="Q123" s="235"/>
      <c r="R123" s="235"/>
      <c r="S123" s="235"/>
      <c r="T123" s="235"/>
      <c r="U123" s="235"/>
      <c r="V123" s="235"/>
      <c r="W123" s="235"/>
      <c r="X123" s="235"/>
      <c r="Y123" s="235"/>
      <c r="Z123" s="235"/>
      <c r="AA123" s="235"/>
      <c r="AB123" s="235"/>
      <c r="AC123" s="235"/>
      <c r="AD123" s="235"/>
      <c r="AE123" s="235"/>
      <c r="AF123" s="235"/>
      <c r="AG123" s="235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  <c r="AR123" s="235"/>
      <c r="AS123" s="235"/>
      <c r="AT123" s="235"/>
      <c r="AU123" s="235"/>
      <c r="AV123" s="235"/>
      <c r="AW123" s="235"/>
      <c r="AX123" s="235"/>
      <c r="AY123" s="235"/>
      <c r="AZ123" s="235"/>
      <c r="BA123" s="235"/>
      <c r="BB123" s="235"/>
      <c r="BC123" s="235"/>
      <c r="BD123" s="235"/>
      <c r="BE123" s="235"/>
      <c r="BF123" s="235"/>
      <c r="BG123" s="235"/>
      <c r="BH123" s="235"/>
      <c r="BI123" s="235"/>
      <c r="BJ123" s="235"/>
      <c r="BK123" s="235"/>
      <c r="BL123" s="235"/>
      <c r="BM123" s="235"/>
      <c r="BN123" s="235"/>
      <c r="BO123" s="235"/>
      <c r="BP123" s="235"/>
      <c r="BQ123" s="235"/>
      <c r="BR123" s="235"/>
      <c r="BS123" s="235"/>
      <c r="BT123" s="235"/>
      <c r="BU123" s="235"/>
      <c r="BV123" s="235"/>
      <c r="BW123" s="235"/>
      <c r="BX123" s="235"/>
      <c r="BY123" s="235"/>
      <c r="BZ123" s="235"/>
      <c r="CA123" s="235"/>
      <c r="CB123" s="235"/>
      <c r="CC123" s="235"/>
      <c r="CD123" s="235"/>
      <c r="CE123" s="235"/>
      <c r="CF123" s="235"/>
      <c r="CG123" s="235"/>
      <c r="CH123" s="235"/>
      <c r="CI123" s="235"/>
      <c r="CJ123" s="235"/>
      <c r="CK123" s="235"/>
      <c r="CL123" s="235"/>
      <c r="CM123" s="235"/>
      <c r="CN123" s="235"/>
      <c r="CO123" s="235"/>
      <c r="CP123" s="235"/>
      <c r="CQ123" s="235"/>
      <c r="CR123" s="235"/>
      <c r="CS123" s="235"/>
      <c r="CT123" s="235"/>
      <c r="CU123" s="235"/>
      <c r="CV123" s="235"/>
      <c r="CW123" s="235"/>
      <c r="CX123" s="235"/>
      <c r="CY123" s="235"/>
      <c r="CZ123" s="235"/>
      <c r="DA123" s="235"/>
      <c r="DB123" s="235"/>
      <c r="DC123" s="235"/>
      <c r="DD123" s="235"/>
      <c r="DE123" s="235"/>
      <c r="DF123" s="235"/>
      <c r="DG123" s="235"/>
      <c r="DH123" s="235"/>
      <c r="DI123" s="235"/>
      <c r="DJ123" s="235"/>
      <c r="DK123" s="235"/>
      <c r="DL123" s="235"/>
      <c r="DM123" s="235"/>
      <c r="DN123" s="235"/>
      <c r="DO123" s="235"/>
      <c r="DP123" s="235"/>
      <c r="DQ123" s="235"/>
      <c r="DR123" s="235"/>
    </row>
    <row r="124" spans="1:122" s="41" customFormat="1" x14ac:dyDescent="0.2">
      <c r="A124" s="44"/>
      <c r="B124" s="196"/>
      <c r="C124" s="147"/>
      <c r="D124" s="154"/>
      <c r="E124" s="45"/>
      <c r="F124" s="42"/>
      <c r="G124" s="180"/>
      <c r="H124" s="179"/>
      <c r="I124" s="179"/>
      <c r="J124" s="176"/>
      <c r="K124" s="3"/>
      <c r="L124" s="187"/>
      <c r="M124" s="176"/>
      <c r="N124" s="176"/>
      <c r="O124" s="176"/>
      <c r="P124" s="225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228"/>
      <c r="AN124" s="228"/>
      <c r="AO124" s="228"/>
      <c r="AP124" s="228"/>
      <c r="AQ124" s="228"/>
      <c r="AR124" s="228"/>
      <c r="AS124" s="228"/>
      <c r="AT124" s="228"/>
      <c r="AU124" s="228"/>
      <c r="AV124" s="228"/>
      <c r="AW124" s="228"/>
      <c r="AX124" s="228"/>
      <c r="AY124" s="228"/>
      <c r="AZ124" s="228"/>
      <c r="BA124" s="228"/>
      <c r="BB124" s="228"/>
      <c r="BC124" s="228"/>
      <c r="BD124" s="228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  <c r="BO124" s="228"/>
      <c r="BP124" s="228"/>
      <c r="BQ124" s="228"/>
      <c r="BR124" s="228"/>
      <c r="BS124" s="228"/>
      <c r="BT124" s="228"/>
      <c r="BU124" s="228"/>
      <c r="BV124" s="228"/>
      <c r="BW124" s="228"/>
      <c r="BX124" s="228"/>
      <c r="BY124" s="228"/>
      <c r="BZ124" s="228"/>
      <c r="CA124" s="228"/>
      <c r="CB124" s="228"/>
      <c r="CC124" s="228"/>
      <c r="CD124" s="228"/>
      <c r="CE124" s="228"/>
      <c r="CF124" s="228"/>
      <c r="CG124" s="228"/>
      <c r="CH124" s="228"/>
      <c r="CI124" s="228"/>
      <c r="CJ124" s="228"/>
      <c r="CK124" s="228"/>
      <c r="CL124" s="228"/>
      <c r="CM124" s="228"/>
      <c r="CN124" s="228"/>
      <c r="CO124" s="228"/>
      <c r="CP124" s="228"/>
      <c r="CQ124" s="228"/>
      <c r="CR124" s="228"/>
      <c r="CS124" s="228"/>
      <c r="CT124" s="228"/>
      <c r="CU124" s="228"/>
      <c r="CV124" s="228"/>
      <c r="CW124" s="228"/>
      <c r="CX124" s="228"/>
      <c r="CY124" s="228"/>
      <c r="CZ124" s="228"/>
      <c r="DA124" s="228"/>
      <c r="DB124" s="228"/>
      <c r="DC124" s="228"/>
      <c r="DD124" s="228"/>
      <c r="DE124" s="228"/>
      <c r="DF124" s="228"/>
      <c r="DG124" s="228"/>
      <c r="DH124" s="228"/>
      <c r="DI124" s="228"/>
      <c r="DJ124" s="228"/>
      <c r="DK124" s="228"/>
      <c r="DL124" s="228"/>
      <c r="DM124" s="228"/>
      <c r="DN124" s="228"/>
      <c r="DO124" s="228"/>
      <c r="DP124" s="228"/>
      <c r="DQ124" s="228"/>
      <c r="DR124" s="228"/>
    </row>
    <row r="125" spans="1:122" s="45" customFormat="1" x14ac:dyDescent="0.2">
      <c r="A125" s="44"/>
      <c r="B125" s="209"/>
      <c r="C125" s="147"/>
      <c r="D125" s="154"/>
      <c r="E125" s="26"/>
      <c r="F125" s="27"/>
      <c r="G125" s="176"/>
      <c r="H125" s="183"/>
      <c r="I125" s="179"/>
      <c r="J125" s="176"/>
      <c r="K125" s="3"/>
      <c r="L125" s="187"/>
      <c r="M125" s="176"/>
      <c r="N125" s="176"/>
      <c r="O125" s="176"/>
      <c r="P125" s="36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7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7"/>
      <c r="BM125" s="227"/>
      <c r="BN125" s="227"/>
      <c r="BO125" s="227"/>
      <c r="BP125" s="227"/>
      <c r="BQ125" s="227"/>
      <c r="BR125" s="227"/>
      <c r="BS125" s="227"/>
      <c r="BT125" s="227"/>
      <c r="BU125" s="227"/>
      <c r="BV125" s="227"/>
      <c r="BW125" s="227"/>
      <c r="BX125" s="227"/>
      <c r="BY125" s="227"/>
      <c r="BZ125" s="227"/>
      <c r="CA125" s="227"/>
      <c r="CB125" s="227"/>
      <c r="CC125" s="227"/>
      <c r="CD125" s="227"/>
      <c r="CE125" s="227"/>
      <c r="CF125" s="227"/>
      <c r="CG125" s="227"/>
      <c r="CH125" s="227"/>
      <c r="CI125" s="227"/>
      <c r="CJ125" s="227"/>
      <c r="CK125" s="227"/>
      <c r="CL125" s="227"/>
      <c r="CM125" s="227"/>
      <c r="CN125" s="227"/>
      <c r="CO125" s="227"/>
      <c r="CP125" s="227"/>
      <c r="CQ125" s="227"/>
      <c r="CR125" s="227"/>
      <c r="CS125" s="227"/>
      <c r="CT125" s="227"/>
      <c r="CU125" s="227"/>
      <c r="CV125" s="227"/>
      <c r="CW125" s="227"/>
      <c r="CX125" s="227"/>
      <c r="CY125" s="227"/>
      <c r="CZ125" s="227"/>
      <c r="DA125" s="227"/>
      <c r="DB125" s="227"/>
      <c r="DC125" s="227"/>
      <c r="DD125" s="227"/>
      <c r="DE125" s="227"/>
      <c r="DF125" s="227"/>
      <c r="DG125" s="227"/>
      <c r="DH125" s="227"/>
      <c r="DI125" s="227"/>
      <c r="DJ125" s="227"/>
      <c r="DK125" s="227"/>
      <c r="DL125" s="227"/>
      <c r="DM125" s="227"/>
      <c r="DN125" s="227"/>
      <c r="DO125" s="227"/>
      <c r="DP125" s="227"/>
      <c r="DQ125" s="227"/>
      <c r="DR125" s="227"/>
    </row>
    <row r="126" spans="1:122" s="45" customFormat="1" x14ac:dyDescent="0.2">
      <c r="A126" s="26"/>
      <c r="B126" s="196"/>
      <c r="C126" s="143"/>
      <c r="D126" s="156"/>
      <c r="E126" s="26"/>
      <c r="F126" s="27"/>
      <c r="G126" s="176"/>
      <c r="H126" s="183"/>
      <c r="I126" s="179"/>
      <c r="J126" s="176"/>
      <c r="K126" s="3"/>
      <c r="L126" s="187"/>
      <c r="M126" s="176"/>
      <c r="N126" s="176"/>
      <c r="O126" s="176"/>
      <c r="P126" s="36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  <c r="AP126" s="227"/>
      <c r="AQ126" s="227"/>
      <c r="AR126" s="227"/>
      <c r="AS126" s="227"/>
      <c r="AT126" s="227"/>
      <c r="AU126" s="227"/>
      <c r="AV126" s="227"/>
      <c r="AW126" s="227"/>
      <c r="AX126" s="227"/>
      <c r="AY126" s="227"/>
      <c r="AZ126" s="227"/>
      <c r="BA126" s="227"/>
      <c r="BB126" s="227"/>
      <c r="BC126" s="227"/>
      <c r="BD126" s="227"/>
      <c r="BE126" s="227"/>
      <c r="BF126" s="227"/>
      <c r="BG126" s="227"/>
      <c r="BH126" s="227"/>
      <c r="BI126" s="227"/>
      <c r="BJ126" s="227"/>
      <c r="BK126" s="227"/>
      <c r="BL126" s="227"/>
      <c r="BM126" s="227"/>
      <c r="BN126" s="227"/>
      <c r="BO126" s="227"/>
      <c r="BP126" s="227"/>
      <c r="BQ126" s="227"/>
      <c r="BR126" s="227"/>
      <c r="BS126" s="227"/>
      <c r="BT126" s="227"/>
      <c r="BU126" s="227"/>
      <c r="BV126" s="227"/>
      <c r="BW126" s="227"/>
      <c r="BX126" s="227"/>
      <c r="BY126" s="227"/>
      <c r="BZ126" s="227"/>
      <c r="CA126" s="227"/>
      <c r="CB126" s="227"/>
      <c r="CC126" s="227"/>
      <c r="CD126" s="227"/>
      <c r="CE126" s="227"/>
      <c r="CF126" s="227"/>
      <c r="CG126" s="227"/>
      <c r="CH126" s="227"/>
      <c r="CI126" s="227"/>
      <c r="CJ126" s="227"/>
      <c r="CK126" s="227"/>
      <c r="CL126" s="227"/>
      <c r="CM126" s="227"/>
      <c r="CN126" s="227"/>
      <c r="CO126" s="227"/>
      <c r="CP126" s="227"/>
      <c r="CQ126" s="227"/>
      <c r="CR126" s="227"/>
      <c r="CS126" s="227"/>
      <c r="CT126" s="227"/>
      <c r="CU126" s="227"/>
      <c r="CV126" s="227"/>
      <c r="CW126" s="227"/>
      <c r="CX126" s="227"/>
      <c r="CY126" s="227"/>
      <c r="CZ126" s="227"/>
      <c r="DA126" s="227"/>
      <c r="DB126" s="227"/>
      <c r="DC126" s="227"/>
      <c r="DD126" s="227"/>
      <c r="DE126" s="227"/>
      <c r="DF126" s="227"/>
      <c r="DG126" s="227"/>
      <c r="DH126" s="227"/>
      <c r="DI126" s="227"/>
      <c r="DJ126" s="227"/>
      <c r="DK126" s="227"/>
      <c r="DL126" s="227"/>
      <c r="DM126" s="227"/>
      <c r="DN126" s="227"/>
      <c r="DO126" s="227"/>
      <c r="DP126" s="227"/>
      <c r="DQ126" s="227"/>
      <c r="DR126" s="227"/>
    </row>
    <row r="127" spans="1:122" s="45" customFormat="1" x14ac:dyDescent="0.2">
      <c r="A127" s="26"/>
      <c r="B127" s="131"/>
      <c r="C127" s="143"/>
      <c r="D127" s="156"/>
      <c r="E127" s="26"/>
      <c r="F127" s="27"/>
      <c r="G127" s="176"/>
      <c r="H127" s="183"/>
      <c r="I127" s="179"/>
      <c r="J127" s="176"/>
      <c r="K127" s="3"/>
      <c r="L127" s="187"/>
      <c r="M127" s="176"/>
      <c r="N127" s="176"/>
      <c r="O127" s="176"/>
      <c r="P127" s="227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7"/>
      <c r="AJ127" s="227"/>
      <c r="AK127" s="227"/>
      <c r="AL127" s="227"/>
      <c r="AM127" s="227"/>
      <c r="AN127" s="227"/>
      <c r="AO127" s="227"/>
      <c r="AP127" s="227"/>
      <c r="AQ127" s="227"/>
      <c r="AR127" s="227"/>
      <c r="AS127" s="227"/>
      <c r="AT127" s="227"/>
      <c r="AU127" s="227"/>
      <c r="AV127" s="227"/>
      <c r="AW127" s="227"/>
      <c r="AX127" s="227"/>
      <c r="AY127" s="227"/>
      <c r="AZ127" s="227"/>
      <c r="BA127" s="227"/>
      <c r="BB127" s="227"/>
      <c r="BC127" s="227"/>
      <c r="BD127" s="227"/>
      <c r="BE127" s="227"/>
      <c r="BF127" s="227"/>
      <c r="BG127" s="227"/>
      <c r="BH127" s="227"/>
      <c r="BI127" s="227"/>
      <c r="BJ127" s="227"/>
      <c r="BK127" s="227"/>
      <c r="BL127" s="227"/>
      <c r="BM127" s="227"/>
      <c r="BN127" s="227"/>
      <c r="BO127" s="227"/>
      <c r="BP127" s="227"/>
      <c r="BQ127" s="227"/>
      <c r="BR127" s="227"/>
      <c r="BS127" s="227"/>
      <c r="BT127" s="227"/>
      <c r="BU127" s="227"/>
      <c r="BV127" s="227"/>
      <c r="BW127" s="227"/>
      <c r="BX127" s="227"/>
      <c r="BY127" s="227"/>
      <c r="BZ127" s="227"/>
      <c r="CA127" s="227"/>
      <c r="CB127" s="227"/>
      <c r="CC127" s="227"/>
      <c r="CD127" s="227"/>
      <c r="CE127" s="227"/>
      <c r="CF127" s="227"/>
      <c r="CG127" s="227"/>
      <c r="CH127" s="227"/>
      <c r="CI127" s="227"/>
      <c r="CJ127" s="227"/>
      <c r="CK127" s="227"/>
      <c r="CL127" s="227"/>
      <c r="CM127" s="227"/>
      <c r="CN127" s="227"/>
      <c r="CO127" s="227"/>
      <c r="CP127" s="227"/>
      <c r="CQ127" s="227"/>
      <c r="CR127" s="227"/>
      <c r="CS127" s="227"/>
      <c r="CT127" s="227"/>
      <c r="CU127" s="227"/>
      <c r="CV127" s="227"/>
      <c r="CW127" s="227"/>
      <c r="CX127" s="227"/>
      <c r="CY127" s="227"/>
      <c r="CZ127" s="227"/>
      <c r="DA127" s="227"/>
      <c r="DB127" s="227"/>
      <c r="DC127" s="227"/>
      <c r="DD127" s="227"/>
      <c r="DE127" s="227"/>
      <c r="DF127" s="227"/>
      <c r="DG127" s="227"/>
      <c r="DH127" s="227"/>
      <c r="DI127" s="227"/>
      <c r="DJ127" s="227"/>
      <c r="DK127" s="227"/>
      <c r="DL127" s="227"/>
      <c r="DM127" s="227"/>
      <c r="DN127" s="227"/>
      <c r="DO127" s="227"/>
      <c r="DP127" s="227"/>
      <c r="DQ127" s="227"/>
      <c r="DR127" s="227"/>
    </row>
    <row r="128" spans="1:122" s="45" customFormat="1" x14ac:dyDescent="0.2">
      <c r="A128" s="26"/>
      <c r="B128" s="131"/>
      <c r="C128" s="143"/>
      <c r="D128" s="156"/>
      <c r="E128" s="26"/>
      <c r="F128" s="27"/>
      <c r="G128" s="176"/>
      <c r="H128" s="183"/>
      <c r="I128" s="179"/>
      <c r="J128" s="176"/>
      <c r="K128" s="3"/>
      <c r="L128" s="187"/>
      <c r="M128" s="176"/>
      <c r="N128" s="176"/>
      <c r="O128" s="176"/>
      <c r="P128" s="228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  <c r="AK128" s="227"/>
      <c r="AL128" s="227"/>
      <c r="AM128" s="227"/>
      <c r="AN128" s="227"/>
      <c r="AO128" s="227"/>
      <c r="AP128" s="227"/>
      <c r="AQ128" s="227"/>
      <c r="AR128" s="227"/>
      <c r="AS128" s="227"/>
      <c r="AT128" s="227"/>
      <c r="AU128" s="227"/>
      <c r="AV128" s="227"/>
      <c r="AW128" s="227"/>
      <c r="AX128" s="227"/>
      <c r="AY128" s="227"/>
      <c r="AZ128" s="227"/>
      <c r="BA128" s="227"/>
      <c r="BB128" s="227"/>
      <c r="BC128" s="227"/>
      <c r="BD128" s="227"/>
      <c r="BE128" s="227"/>
      <c r="BF128" s="227"/>
      <c r="BG128" s="227"/>
      <c r="BH128" s="227"/>
      <c r="BI128" s="227"/>
      <c r="BJ128" s="227"/>
      <c r="BK128" s="227"/>
      <c r="BL128" s="227"/>
      <c r="BM128" s="227"/>
      <c r="BN128" s="227"/>
      <c r="BO128" s="227"/>
      <c r="BP128" s="227"/>
      <c r="BQ128" s="227"/>
      <c r="BR128" s="227"/>
      <c r="BS128" s="227"/>
      <c r="BT128" s="227"/>
      <c r="BU128" s="227"/>
      <c r="BV128" s="227"/>
      <c r="BW128" s="227"/>
      <c r="BX128" s="227"/>
      <c r="BY128" s="227"/>
      <c r="BZ128" s="227"/>
      <c r="CA128" s="227"/>
      <c r="CB128" s="227"/>
      <c r="CC128" s="227"/>
      <c r="CD128" s="227"/>
      <c r="CE128" s="227"/>
      <c r="CF128" s="227"/>
      <c r="CG128" s="227"/>
      <c r="CH128" s="227"/>
      <c r="CI128" s="227"/>
      <c r="CJ128" s="227"/>
      <c r="CK128" s="227"/>
      <c r="CL128" s="227"/>
      <c r="CM128" s="227"/>
      <c r="CN128" s="227"/>
      <c r="CO128" s="227"/>
      <c r="CP128" s="227"/>
      <c r="CQ128" s="227"/>
      <c r="CR128" s="227"/>
      <c r="CS128" s="227"/>
      <c r="CT128" s="227"/>
      <c r="CU128" s="227"/>
      <c r="CV128" s="227"/>
      <c r="CW128" s="227"/>
      <c r="CX128" s="227"/>
      <c r="CY128" s="227"/>
      <c r="CZ128" s="227"/>
      <c r="DA128" s="227"/>
      <c r="DB128" s="227"/>
      <c r="DC128" s="227"/>
      <c r="DD128" s="227"/>
      <c r="DE128" s="227"/>
      <c r="DF128" s="227"/>
      <c r="DG128" s="227"/>
      <c r="DH128" s="227"/>
      <c r="DI128" s="227"/>
      <c r="DJ128" s="227"/>
      <c r="DK128" s="227"/>
      <c r="DL128" s="227"/>
      <c r="DM128" s="227"/>
      <c r="DN128" s="227"/>
      <c r="DO128" s="227"/>
      <c r="DP128" s="227"/>
      <c r="DQ128" s="227"/>
      <c r="DR128" s="227"/>
    </row>
    <row r="129" spans="1:122" s="45" customFormat="1" x14ac:dyDescent="0.2">
      <c r="A129" s="26"/>
      <c r="B129" s="131"/>
      <c r="C129" s="143"/>
      <c r="D129" s="156"/>
      <c r="E129" s="26"/>
      <c r="F129" s="27"/>
      <c r="G129" s="176"/>
      <c r="H129" s="183"/>
      <c r="I129" s="179"/>
      <c r="J129" s="176"/>
      <c r="K129" s="3"/>
      <c r="L129" s="187"/>
      <c r="M129" s="176"/>
      <c r="N129" s="176"/>
      <c r="O129" s="176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  <c r="AK129" s="227"/>
      <c r="AL129" s="227"/>
      <c r="AM129" s="227"/>
      <c r="AN129" s="227"/>
      <c r="AO129" s="227"/>
      <c r="AP129" s="227"/>
      <c r="AQ129" s="227"/>
      <c r="AR129" s="227"/>
      <c r="AS129" s="227"/>
      <c r="AT129" s="227"/>
      <c r="AU129" s="227"/>
      <c r="AV129" s="227"/>
      <c r="AW129" s="227"/>
      <c r="AX129" s="227"/>
      <c r="AY129" s="227"/>
      <c r="AZ129" s="227"/>
      <c r="BA129" s="227"/>
      <c r="BB129" s="227"/>
      <c r="BC129" s="227"/>
      <c r="BD129" s="227"/>
      <c r="BE129" s="227"/>
      <c r="BF129" s="227"/>
      <c r="BG129" s="227"/>
      <c r="BH129" s="227"/>
      <c r="BI129" s="227"/>
      <c r="BJ129" s="227"/>
      <c r="BK129" s="227"/>
      <c r="BL129" s="227"/>
      <c r="BM129" s="227"/>
      <c r="BN129" s="227"/>
      <c r="BO129" s="227"/>
      <c r="BP129" s="227"/>
      <c r="BQ129" s="227"/>
      <c r="BR129" s="227"/>
      <c r="BS129" s="227"/>
      <c r="BT129" s="227"/>
      <c r="BU129" s="227"/>
      <c r="BV129" s="227"/>
      <c r="BW129" s="227"/>
      <c r="BX129" s="227"/>
      <c r="BY129" s="227"/>
      <c r="BZ129" s="227"/>
      <c r="CA129" s="227"/>
      <c r="CB129" s="227"/>
      <c r="CC129" s="227"/>
      <c r="CD129" s="227"/>
      <c r="CE129" s="227"/>
      <c r="CF129" s="227"/>
      <c r="CG129" s="227"/>
      <c r="CH129" s="227"/>
      <c r="CI129" s="227"/>
      <c r="CJ129" s="227"/>
      <c r="CK129" s="227"/>
      <c r="CL129" s="227"/>
      <c r="CM129" s="227"/>
      <c r="CN129" s="227"/>
      <c r="CO129" s="227"/>
      <c r="CP129" s="227"/>
      <c r="CQ129" s="227"/>
      <c r="CR129" s="227"/>
      <c r="CS129" s="227"/>
      <c r="CT129" s="227"/>
      <c r="CU129" s="227"/>
      <c r="CV129" s="227"/>
      <c r="CW129" s="227"/>
      <c r="CX129" s="227"/>
      <c r="CY129" s="227"/>
      <c r="CZ129" s="227"/>
      <c r="DA129" s="227"/>
      <c r="DB129" s="227"/>
      <c r="DC129" s="227"/>
      <c r="DD129" s="227"/>
      <c r="DE129" s="227"/>
      <c r="DF129" s="227"/>
      <c r="DG129" s="227"/>
      <c r="DH129" s="227"/>
      <c r="DI129" s="227"/>
      <c r="DJ129" s="227"/>
      <c r="DK129" s="227"/>
      <c r="DL129" s="227"/>
      <c r="DM129" s="227"/>
      <c r="DN129" s="227"/>
      <c r="DO129" s="227"/>
      <c r="DP129" s="227"/>
      <c r="DQ129" s="227"/>
      <c r="DR129" s="227"/>
    </row>
    <row r="130" spans="1:122" x14ac:dyDescent="0.2">
      <c r="P130" s="227"/>
    </row>
    <row r="131" spans="1:122" x14ac:dyDescent="0.2">
      <c r="P131" s="227"/>
    </row>
    <row r="132" spans="1:122" x14ac:dyDescent="0.2">
      <c r="P132" s="227"/>
    </row>
    <row r="133" spans="1:122" x14ac:dyDescent="0.2">
      <c r="P133" s="227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49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tabSelected="1" topLeftCell="A58" zoomScaleNormal="100" workbookViewId="0">
      <selection activeCell="A75" sqref="A75:XFD75"/>
    </sheetView>
  </sheetViews>
  <sheetFormatPr defaultColWidth="9.140625" defaultRowHeight="12.75" outlineLevelRow="1" x14ac:dyDescent="0.2"/>
  <cols>
    <col min="1" max="1" width="21.7109375" style="46" customWidth="1"/>
    <col min="2" max="2" width="15" style="46" customWidth="1"/>
    <col min="3" max="3" width="11.5703125" style="49" customWidth="1"/>
    <col min="4" max="4" width="11.5703125" style="75" customWidth="1"/>
    <col min="5" max="5" width="2.28515625" style="46" customWidth="1"/>
    <col min="6" max="6" width="16.140625" style="22" bestFit="1" customWidth="1"/>
    <col min="7" max="7" width="8.140625" style="47" customWidth="1"/>
    <col min="8" max="8" width="15" style="22" customWidth="1"/>
    <col min="9" max="9" width="1.5703125" style="50" customWidth="1"/>
    <col min="10" max="10" width="16.140625" style="22" bestFit="1" customWidth="1"/>
    <col min="11" max="11" width="9.42578125" style="47" bestFit="1" customWidth="1"/>
    <col min="12" max="12" width="17.5703125" style="22" customWidth="1"/>
    <col min="13" max="13" width="1.42578125" style="22" customWidth="1"/>
    <col min="14" max="14" width="16.28515625" style="102" customWidth="1"/>
    <col min="15" max="16384" width="9.140625" style="70"/>
  </cols>
  <sheetData>
    <row r="1" spans="1:256" x14ac:dyDescent="0.2">
      <c r="A1"/>
      <c r="B1" s="48"/>
      <c r="I1" s="100"/>
      <c r="M1" s="98"/>
    </row>
    <row r="2" spans="1:256" s="82" customFormat="1" x14ac:dyDescent="0.2">
      <c r="B2" s="86"/>
      <c r="C2" s="81"/>
      <c r="D2" s="80"/>
      <c r="E2" s="80"/>
      <c r="F2" s="57"/>
      <c r="G2" s="89">
        <v>43617</v>
      </c>
      <c r="H2" s="57"/>
      <c r="I2" s="95"/>
      <c r="J2" s="57"/>
      <c r="K2" s="89">
        <v>43709</v>
      </c>
      <c r="L2" s="57"/>
      <c r="M2" s="95"/>
      <c r="N2" s="102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pans="1:256" s="82" customFormat="1" x14ac:dyDescent="0.2">
      <c r="A3" s="80" t="s">
        <v>55</v>
      </c>
      <c r="B3" s="87" t="s">
        <v>20</v>
      </c>
      <c r="C3" s="81" t="s">
        <v>21</v>
      </c>
      <c r="D3" s="80" t="s">
        <v>56</v>
      </c>
      <c r="E3" s="80"/>
      <c r="F3" s="57" t="s">
        <v>57</v>
      </c>
      <c r="G3" s="83" t="s">
        <v>58</v>
      </c>
      <c r="H3" s="57"/>
      <c r="I3" s="95"/>
      <c r="J3" s="57" t="s">
        <v>57</v>
      </c>
      <c r="K3" s="83" t="s">
        <v>58</v>
      </c>
      <c r="L3" s="57"/>
      <c r="M3" s="95"/>
      <c r="N3" s="102" t="s">
        <v>59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pans="1:256" s="82" customFormat="1" ht="13.5" customHeight="1" x14ac:dyDescent="0.2">
      <c r="A4" s="80"/>
      <c r="B4" s="87" t="s">
        <v>28</v>
      </c>
      <c r="C4" s="81" t="s">
        <v>29</v>
      </c>
      <c r="D4" s="80" t="s">
        <v>60</v>
      </c>
      <c r="E4" s="80"/>
      <c r="F4" s="57" t="s">
        <v>61</v>
      </c>
      <c r="G4" s="83" t="s">
        <v>62</v>
      </c>
      <c r="H4" s="57" t="s">
        <v>63</v>
      </c>
      <c r="I4" s="95"/>
      <c r="J4" s="57" t="s">
        <v>61</v>
      </c>
      <c r="K4" s="83" t="s">
        <v>62</v>
      </c>
      <c r="L4" s="57" t="s">
        <v>63</v>
      </c>
      <c r="M4" s="95"/>
      <c r="N4" s="102" t="s">
        <v>18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pans="1:256" s="82" customFormat="1" ht="5.25" customHeight="1" x14ac:dyDescent="0.2">
      <c r="A5" s="92"/>
      <c r="B5" s="93"/>
      <c r="C5" s="94"/>
      <c r="D5" s="92"/>
      <c r="E5" s="92"/>
      <c r="F5" s="95"/>
      <c r="G5" s="101"/>
      <c r="H5" s="95"/>
      <c r="I5" s="95"/>
      <c r="J5" s="95"/>
      <c r="K5" s="101"/>
      <c r="L5" s="95"/>
      <c r="M5" s="95"/>
      <c r="N5" s="103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pans="1:256" s="14" customFormat="1" outlineLevel="1" x14ac:dyDescent="0.2">
      <c r="A6" s="36" t="s">
        <v>34</v>
      </c>
      <c r="B6" s="46" t="s">
        <v>136</v>
      </c>
      <c r="C6" s="66"/>
      <c r="D6" s="76">
        <v>43738</v>
      </c>
      <c r="E6" s="51"/>
      <c r="F6" s="22">
        <v>7208893.5899999999</v>
      </c>
      <c r="G6" s="128">
        <f>+H6/F6</f>
        <v>1</v>
      </c>
      <c r="H6" s="22">
        <v>7208893.5899999999</v>
      </c>
      <c r="I6" s="100" t="s">
        <v>65</v>
      </c>
      <c r="J6" s="22">
        <v>1779093.36</v>
      </c>
      <c r="K6" s="128">
        <f>+L6/J6</f>
        <v>1</v>
      </c>
      <c r="L6" s="22">
        <v>1779093.36</v>
      </c>
      <c r="M6" s="98"/>
      <c r="N6" s="1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14" customFormat="1" outlineLevel="1" x14ac:dyDescent="0.2">
      <c r="A7" s="36"/>
      <c r="B7" s="36" t="s">
        <v>64</v>
      </c>
      <c r="C7" s="66"/>
      <c r="D7" s="76">
        <v>43738</v>
      </c>
      <c r="E7" s="51"/>
      <c r="F7" s="22">
        <v>800</v>
      </c>
      <c r="G7" s="128">
        <f t="shared" ref="G7:G23" si="0">+H7/F7</f>
        <v>1</v>
      </c>
      <c r="H7" s="22">
        <v>800</v>
      </c>
      <c r="I7" s="100"/>
      <c r="J7" s="22">
        <v>800</v>
      </c>
      <c r="K7" s="128">
        <f t="shared" ref="K7:K19" si="1">+L7/J7</f>
        <v>1</v>
      </c>
      <c r="L7" s="22">
        <v>800</v>
      </c>
      <c r="M7" s="98"/>
      <c r="N7" s="1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14" customFormat="1" outlineLevel="1" x14ac:dyDescent="0.2">
      <c r="A8" s="36"/>
      <c r="B8" s="36" t="s">
        <v>124</v>
      </c>
      <c r="C8" s="66"/>
      <c r="D8" s="76">
        <v>43738</v>
      </c>
      <c r="E8" s="51"/>
      <c r="F8" s="22">
        <v>20500000</v>
      </c>
      <c r="G8" s="128">
        <f t="shared" si="0"/>
        <v>1</v>
      </c>
      <c r="H8" s="22">
        <v>20500000</v>
      </c>
      <c r="I8" s="100" t="s">
        <v>65</v>
      </c>
      <c r="J8" s="22">
        <v>15500000</v>
      </c>
      <c r="K8" s="128">
        <f t="shared" si="1"/>
        <v>1</v>
      </c>
      <c r="L8" s="22">
        <v>15500000</v>
      </c>
      <c r="M8" s="98"/>
      <c r="N8" s="1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s="14" customFormat="1" outlineLevel="1" x14ac:dyDescent="0.2">
      <c r="A9" s="36"/>
      <c r="B9" s="36" t="s">
        <v>159</v>
      </c>
      <c r="C9" s="66"/>
      <c r="D9" s="76">
        <v>43741</v>
      </c>
      <c r="E9" s="51"/>
      <c r="F9" s="22">
        <v>2000000</v>
      </c>
      <c r="G9" s="128">
        <f t="shared" si="0"/>
        <v>1</v>
      </c>
      <c r="H9" s="22">
        <v>2000000</v>
      </c>
      <c r="I9" s="100" t="s">
        <v>65</v>
      </c>
      <c r="J9" s="22">
        <v>2000000</v>
      </c>
      <c r="K9" s="128">
        <f t="shared" si="1"/>
        <v>1</v>
      </c>
      <c r="L9" s="22">
        <v>2000000</v>
      </c>
      <c r="M9" s="98"/>
      <c r="N9" s="1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14" customFormat="1" outlineLevel="1" x14ac:dyDescent="0.2">
      <c r="A10" s="36"/>
      <c r="B10" s="36" t="s">
        <v>159</v>
      </c>
      <c r="C10" s="66"/>
      <c r="D10" s="76">
        <v>43777</v>
      </c>
      <c r="E10" s="51"/>
      <c r="F10" s="22">
        <v>0</v>
      </c>
      <c r="G10" s="128"/>
      <c r="H10" s="22">
        <v>0</v>
      </c>
      <c r="I10" s="100" t="s">
        <v>65</v>
      </c>
      <c r="J10" s="22">
        <v>1000000</v>
      </c>
      <c r="K10" s="128">
        <f t="shared" si="1"/>
        <v>1</v>
      </c>
      <c r="L10" s="22">
        <v>1000000</v>
      </c>
      <c r="M10" s="98"/>
      <c r="N10" s="1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s="14" customFormat="1" outlineLevel="1" x14ac:dyDescent="0.2">
      <c r="A11" s="36"/>
      <c r="B11" s="36" t="s">
        <v>159</v>
      </c>
      <c r="C11" s="66"/>
      <c r="D11" s="76">
        <v>43906</v>
      </c>
      <c r="E11" s="51"/>
      <c r="F11" s="22">
        <v>0</v>
      </c>
      <c r="G11" s="128"/>
      <c r="H11" s="22">
        <v>0</v>
      </c>
      <c r="I11" s="100" t="s">
        <v>65</v>
      </c>
      <c r="J11" s="22">
        <v>1000000</v>
      </c>
      <c r="K11" s="128">
        <f t="shared" si="1"/>
        <v>1</v>
      </c>
      <c r="L11" s="22">
        <v>1000000</v>
      </c>
      <c r="M11" s="98"/>
      <c r="N11" s="1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s="14" customFormat="1" outlineLevel="1" x14ac:dyDescent="0.2">
      <c r="A12" s="36"/>
      <c r="B12" s="36" t="s">
        <v>159</v>
      </c>
      <c r="C12" s="66"/>
      <c r="D12" s="76">
        <v>43909</v>
      </c>
      <c r="E12" s="51"/>
      <c r="F12" s="22">
        <v>0</v>
      </c>
      <c r="G12" s="128"/>
      <c r="H12" s="22">
        <v>0</v>
      </c>
      <c r="I12" s="100" t="s">
        <v>65</v>
      </c>
      <c r="J12" s="22">
        <v>2000000</v>
      </c>
      <c r="K12" s="128">
        <f t="shared" si="1"/>
        <v>1</v>
      </c>
      <c r="L12" s="22">
        <v>2000000</v>
      </c>
      <c r="M12" s="98"/>
      <c r="N12" s="1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s="14" customFormat="1" outlineLevel="1" x14ac:dyDescent="0.2">
      <c r="A13" s="36"/>
      <c r="B13" s="36" t="s">
        <v>154</v>
      </c>
      <c r="C13" s="66" t="s">
        <v>152</v>
      </c>
      <c r="D13" s="76">
        <v>43784</v>
      </c>
      <c r="E13" s="51"/>
      <c r="F13" s="22">
        <v>248000</v>
      </c>
      <c r="G13" s="128">
        <f t="shared" si="0"/>
        <v>0.99841903225806461</v>
      </c>
      <c r="H13" s="22">
        <v>247607.92</v>
      </c>
      <c r="I13" s="100" t="s">
        <v>65</v>
      </c>
      <c r="J13" s="22">
        <v>248000</v>
      </c>
      <c r="K13" s="128">
        <f t="shared" si="1"/>
        <v>0.99978092741935487</v>
      </c>
      <c r="L13" s="22">
        <v>247945.67</v>
      </c>
      <c r="M13" s="98"/>
      <c r="N13" s="1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s="14" customFormat="1" outlineLevel="1" x14ac:dyDescent="0.2">
      <c r="A14" s="36"/>
      <c r="B14" s="36" t="s">
        <v>117</v>
      </c>
      <c r="C14" s="66" t="s">
        <v>153</v>
      </c>
      <c r="D14" s="76">
        <v>43784</v>
      </c>
      <c r="E14" s="51"/>
      <c r="F14" s="22">
        <v>248000</v>
      </c>
      <c r="G14" s="128">
        <f t="shared" si="0"/>
        <v>0.99841903225806461</v>
      </c>
      <c r="H14" s="22">
        <v>247607.92</v>
      </c>
      <c r="I14" s="100" t="s">
        <v>65</v>
      </c>
      <c r="J14" s="22">
        <v>248000</v>
      </c>
      <c r="K14" s="128">
        <f t="shared" si="1"/>
        <v>0.99978092741935487</v>
      </c>
      <c r="L14" s="22">
        <v>247945.67</v>
      </c>
      <c r="M14" s="98"/>
      <c r="N14" s="1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s="14" customFormat="1" outlineLevel="1" x14ac:dyDescent="0.2">
      <c r="A15" s="36"/>
      <c r="B15" s="36" t="s">
        <v>155</v>
      </c>
      <c r="C15" s="66" t="s">
        <v>156</v>
      </c>
      <c r="D15" s="76">
        <v>43781</v>
      </c>
      <c r="E15" s="51"/>
      <c r="F15" s="22">
        <v>248000</v>
      </c>
      <c r="G15" s="128">
        <f t="shared" si="0"/>
        <v>0.9984494758064516</v>
      </c>
      <c r="H15" s="22">
        <v>247615.47</v>
      </c>
      <c r="I15" s="100" t="s">
        <v>65</v>
      </c>
      <c r="J15" s="22">
        <v>248000</v>
      </c>
      <c r="K15" s="128">
        <f t="shared" si="1"/>
        <v>0.9998062096774194</v>
      </c>
      <c r="L15" s="22">
        <v>247951.94</v>
      </c>
      <c r="M15" s="98"/>
      <c r="N15" s="1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s="14" customFormat="1" outlineLevel="1" x14ac:dyDescent="0.2">
      <c r="A16" s="36"/>
      <c r="B16" s="36" t="s">
        <v>170</v>
      </c>
      <c r="C16" s="66" t="s">
        <v>171</v>
      </c>
      <c r="D16" s="76">
        <v>43917</v>
      </c>
      <c r="E16" s="51"/>
      <c r="F16" s="22">
        <v>1000000</v>
      </c>
      <c r="G16" s="128">
        <f>+H16/F16</f>
        <v>1.0019</v>
      </c>
      <c r="H16" s="22">
        <v>1001900</v>
      </c>
      <c r="I16" s="100" t="s">
        <v>65</v>
      </c>
      <c r="J16" s="22">
        <v>1000000</v>
      </c>
      <c r="K16" s="128">
        <f t="shared" si="1"/>
        <v>1.002</v>
      </c>
      <c r="L16" s="22">
        <v>1002000</v>
      </c>
      <c r="M16" s="98"/>
      <c r="N16" s="1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pans="1:256" s="14" customFormat="1" outlineLevel="1" x14ac:dyDescent="0.2">
      <c r="A17" s="36"/>
      <c r="B17" s="36" t="s">
        <v>172</v>
      </c>
      <c r="C17" s="66" t="s">
        <v>173</v>
      </c>
      <c r="D17" s="76">
        <v>43920</v>
      </c>
      <c r="E17" s="51"/>
      <c r="F17" s="22">
        <v>246000</v>
      </c>
      <c r="G17" s="128">
        <f>+H17/F17</f>
        <v>1</v>
      </c>
      <c r="H17" s="22">
        <v>246000</v>
      </c>
      <c r="I17" s="100" t="s">
        <v>65</v>
      </c>
      <c r="J17" s="22">
        <v>246000</v>
      </c>
      <c r="K17" s="128">
        <f t="shared" si="1"/>
        <v>1</v>
      </c>
      <c r="L17" s="22">
        <v>246000</v>
      </c>
      <c r="M17" s="98"/>
      <c r="N17" s="1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pans="1:256" s="14" customFormat="1" outlineLevel="1" x14ac:dyDescent="0.2">
      <c r="A18" s="36"/>
      <c r="B18" s="36" t="s">
        <v>188</v>
      </c>
      <c r="C18" s="66" t="s">
        <v>186</v>
      </c>
      <c r="D18" s="76">
        <v>44368</v>
      </c>
      <c r="E18" s="51"/>
      <c r="F18" s="22">
        <v>248000</v>
      </c>
      <c r="G18" s="128">
        <f>+H18/F18</f>
        <v>1</v>
      </c>
      <c r="H18" s="22">
        <v>248000</v>
      </c>
      <c r="I18" s="100" t="s">
        <v>65</v>
      </c>
      <c r="J18" s="22">
        <v>248000</v>
      </c>
      <c r="K18" s="128">
        <f t="shared" si="1"/>
        <v>1</v>
      </c>
      <c r="L18" s="22">
        <v>248000</v>
      </c>
      <c r="M18" s="98"/>
      <c r="N18" s="1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pans="1:256" s="14" customFormat="1" outlineLevel="1" x14ac:dyDescent="0.2">
      <c r="A19" s="36"/>
      <c r="B19" s="36" t="s">
        <v>190</v>
      </c>
      <c r="C19" s="66" t="s">
        <v>195</v>
      </c>
      <c r="D19" s="76">
        <v>44348</v>
      </c>
      <c r="E19" s="51"/>
      <c r="F19" s="22">
        <v>0</v>
      </c>
      <c r="G19" s="128"/>
      <c r="H19" s="22">
        <v>0</v>
      </c>
      <c r="I19" s="100" t="s">
        <v>65</v>
      </c>
      <c r="J19" s="22">
        <v>1005212.19</v>
      </c>
      <c r="K19" s="128">
        <f t="shared" si="1"/>
        <v>0.99594857678755377</v>
      </c>
      <c r="L19" s="22">
        <v>1001139.65</v>
      </c>
      <c r="M19" s="98"/>
      <c r="N19" s="1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pans="1:256" s="14" customFormat="1" outlineLevel="1" x14ac:dyDescent="0.2">
      <c r="A20" s="36"/>
      <c r="B20" s="36" t="s">
        <v>149</v>
      </c>
      <c r="C20" s="66">
        <v>882722385</v>
      </c>
      <c r="D20" s="76">
        <v>43678</v>
      </c>
      <c r="E20" s="51"/>
      <c r="F20" s="22">
        <v>1009730</v>
      </c>
      <c r="G20" s="128">
        <f t="shared" si="0"/>
        <v>0.98986857872896716</v>
      </c>
      <c r="H20" s="22">
        <v>999500</v>
      </c>
      <c r="I20" s="100" t="s">
        <v>65</v>
      </c>
      <c r="J20" s="22">
        <v>0</v>
      </c>
      <c r="K20" s="128"/>
      <c r="L20" s="22">
        <v>0</v>
      </c>
      <c r="M20" s="98"/>
      <c r="N20" s="1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pans="1:256" s="14" customFormat="1" outlineLevel="1" x14ac:dyDescent="0.2">
      <c r="A21" s="36"/>
      <c r="B21" s="36" t="s">
        <v>150</v>
      </c>
      <c r="C21" s="66" t="s">
        <v>147</v>
      </c>
      <c r="D21" s="76">
        <v>43707</v>
      </c>
      <c r="E21" s="51"/>
      <c r="F21" s="22">
        <v>247000</v>
      </c>
      <c r="G21" s="128">
        <f t="shared" si="0"/>
        <v>1</v>
      </c>
      <c r="H21" s="22">
        <v>247000</v>
      </c>
      <c r="I21" s="100" t="s">
        <v>65</v>
      </c>
      <c r="J21" s="22">
        <v>0</v>
      </c>
      <c r="K21" s="128"/>
      <c r="L21" s="22">
        <v>0</v>
      </c>
      <c r="M21" s="98"/>
      <c r="N21" s="1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pans="1:256" s="14" customFormat="1" outlineLevel="1" x14ac:dyDescent="0.2">
      <c r="A22" s="36"/>
      <c r="B22" s="36" t="s">
        <v>166</v>
      </c>
      <c r="C22" s="66" t="s">
        <v>167</v>
      </c>
      <c r="D22" s="76">
        <v>43738</v>
      </c>
      <c r="E22" s="51"/>
      <c r="F22" s="22">
        <v>248000</v>
      </c>
      <c r="G22" s="128">
        <f t="shared" si="0"/>
        <v>1.0002227419354839</v>
      </c>
      <c r="H22" s="22">
        <v>248055.24</v>
      </c>
      <c r="I22" s="100" t="s">
        <v>65</v>
      </c>
      <c r="J22" s="22">
        <v>0</v>
      </c>
      <c r="K22" s="128"/>
      <c r="L22" s="22">
        <v>0</v>
      </c>
      <c r="M22" s="98"/>
      <c r="N22" s="1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pans="1:256" s="14" customFormat="1" outlineLevel="1" x14ac:dyDescent="0.2">
      <c r="A23" s="36"/>
      <c r="B23" s="36" t="s">
        <v>174</v>
      </c>
      <c r="C23" s="66" t="s">
        <v>169</v>
      </c>
      <c r="D23" s="76">
        <v>43738</v>
      </c>
      <c r="E23" s="51"/>
      <c r="F23" s="22">
        <v>248000</v>
      </c>
      <c r="G23" s="128">
        <f t="shared" si="0"/>
        <v>1.0001083870967742</v>
      </c>
      <c r="H23" s="22">
        <v>248026.88</v>
      </c>
      <c r="I23" s="100" t="s">
        <v>65</v>
      </c>
      <c r="J23" s="22">
        <v>0</v>
      </c>
      <c r="K23" s="128"/>
      <c r="L23" s="22">
        <v>0</v>
      </c>
      <c r="M23" s="98"/>
      <c r="N23" s="1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pans="1:256" s="14" customFormat="1" outlineLevel="1" x14ac:dyDescent="0.2">
      <c r="A24" s="36"/>
      <c r="B24" s="36" t="s">
        <v>187</v>
      </c>
      <c r="C24" s="66" t="s">
        <v>184</v>
      </c>
      <c r="D24" s="76">
        <v>44364</v>
      </c>
      <c r="E24" s="51"/>
      <c r="F24" s="22">
        <v>2000000</v>
      </c>
      <c r="G24" s="128">
        <f>+H24/F24</f>
        <v>1.0004</v>
      </c>
      <c r="H24" s="22">
        <v>2000800</v>
      </c>
      <c r="I24" s="100" t="s">
        <v>65</v>
      </c>
      <c r="J24" s="22">
        <v>0</v>
      </c>
      <c r="K24" s="128"/>
      <c r="L24" s="22">
        <v>0</v>
      </c>
      <c r="M24" s="98"/>
      <c r="N24" s="1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  <row r="25" spans="1:256" s="14" customFormat="1" ht="12" customHeight="1" x14ac:dyDescent="0.2">
      <c r="A25" s="36" t="s">
        <v>85</v>
      </c>
      <c r="B25" s="91"/>
      <c r="C25" s="116"/>
      <c r="D25" s="124"/>
      <c r="E25" s="51"/>
      <c r="F25" s="54">
        <f>SUM(F6:F24)</f>
        <v>35700423.590000004</v>
      </c>
      <c r="G25" s="129"/>
      <c r="H25" s="54">
        <f>SUM(H6:H24)</f>
        <v>35691807.020000003</v>
      </c>
      <c r="I25" s="95"/>
      <c r="J25" s="54">
        <f>SUM(J6:J24)</f>
        <v>26523105.550000001</v>
      </c>
      <c r="K25" s="129"/>
      <c r="L25" s="54">
        <f>SUM(L6:L24)</f>
        <v>26520876.290000003</v>
      </c>
      <c r="M25" s="96"/>
      <c r="N25" s="170">
        <f>SUM(L25-H25)</f>
        <v>-9170930.7300000004</v>
      </c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</row>
    <row r="26" spans="1:256" s="14" customFormat="1" ht="12" customHeight="1" x14ac:dyDescent="0.2">
      <c r="A26" s="36"/>
      <c r="B26" s="91"/>
      <c r="C26" s="116"/>
      <c r="D26" s="124"/>
      <c r="E26" s="51"/>
      <c r="F26" s="54"/>
      <c r="G26" s="129"/>
      <c r="H26" s="54"/>
      <c r="I26" s="95"/>
      <c r="J26" s="54"/>
      <c r="K26" s="129"/>
      <c r="L26" s="54"/>
      <c r="M26" s="96"/>
      <c r="N26" s="1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</row>
    <row r="27" spans="1:256" s="14" customFormat="1" x14ac:dyDescent="0.2">
      <c r="A27" s="36" t="s">
        <v>7</v>
      </c>
      <c r="B27" s="36" t="s">
        <v>136</v>
      </c>
      <c r="C27" s="66"/>
      <c r="D27" s="76">
        <v>43738</v>
      </c>
      <c r="E27" s="51"/>
      <c r="F27" s="50">
        <v>1301712.74</v>
      </c>
      <c r="G27" s="129">
        <f t="shared" ref="G27" si="2">H27/F27</f>
        <v>1</v>
      </c>
      <c r="H27" s="50">
        <v>1301712.74</v>
      </c>
      <c r="I27" s="100" t="s">
        <v>65</v>
      </c>
      <c r="J27" s="50">
        <v>1309113.47</v>
      </c>
      <c r="K27" s="129">
        <f t="shared" ref="K27:K66" si="3">L27/J27</f>
        <v>1</v>
      </c>
      <c r="L27" s="50">
        <v>1309113.47</v>
      </c>
      <c r="M27" s="98"/>
      <c r="N27" s="10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</row>
    <row r="28" spans="1:256" s="14" customFormat="1" x14ac:dyDescent="0.2">
      <c r="A28" s="36"/>
      <c r="B28" s="36"/>
      <c r="C28" s="66"/>
      <c r="D28" s="76"/>
      <c r="E28" s="51"/>
      <c r="F28" s="54">
        <f>SUM(F27)</f>
        <v>1301712.74</v>
      </c>
      <c r="G28" s="129"/>
      <c r="H28" s="54">
        <f>SUM(H27)</f>
        <v>1301712.74</v>
      </c>
      <c r="I28" s="95"/>
      <c r="J28" s="54">
        <f>SUM(J27)</f>
        <v>1309113.47</v>
      </c>
      <c r="K28" s="129"/>
      <c r="L28" s="54">
        <f>SUM(L27)</f>
        <v>1309113.47</v>
      </c>
      <c r="M28" s="96"/>
      <c r="N28" s="102">
        <f>SUM(L28-H28)</f>
        <v>7400.7299999999814</v>
      </c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</row>
    <row r="29" spans="1:256" s="14" customFormat="1" x14ac:dyDescent="0.2">
      <c r="A29" s="36"/>
      <c r="B29" s="36"/>
      <c r="C29" s="66"/>
      <c r="D29" s="76"/>
      <c r="E29" s="51"/>
      <c r="F29" s="54"/>
      <c r="G29" s="129"/>
      <c r="H29" s="54"/>
      <c r="I29" s="95"/>
      <c r="J29" s="54"/>
      <c r="K29" s="129"/>
      <c r="L29" s="54"/>
      <c r="M29" s="96"/>
      <c r="N29" s="102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</row>
    <row r="30" spans="1:256" s="14" customFormat="1" x14ac:dyDescent="0.2">
      <c r="A30" s="36" t="s">
        <v>87</v>
      </c>
      <c r="B30" s="36" t="s">
        <v>136</v>
      </c>
      <c r="C30" s="66"/>
      <c r="D30" s="76">
        <v>43738</v>
      </c>
      <c r="E30" s="51"/>
      <c r="F30" s="22">
        <v>2956.82</v>
      </c>
      <c r="G30" s="129">
        <f t="shared" ref="G30" si="4">H30/F30</f>
        <v>1</v>
      </c>
      <c r="H30" s="22">
        <v>2956.82</v>
      </c>
      <c r="I30" s="95" t="s">
        <v>65</v>
      </c>
      <c r="J30" s="22">
        <v>40096.61</v>
      </c>
      <c r="K30" s="129">
        <f t="shared" si="3"/>
        <v>1</v>
      </c>
      <c r="L30" s="22">
        <v>40096.61</v>
      </c>
      <c r="M30" s="98"/>
      <c r="N30" s="102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14" customFormat="1" x14ac:dyDescent="0.2">
      <c r="A31" s="36"/>
      <c r="B31" s="36"/>
      <c r="C31" s="66"/>
      <c r="D31" s="76"/>
      <c r="E31" s="51"/>
      <c r="F31" s="54">
        <f>SUM(F30)</f>
        <v>2956.82</v>
      </c>
      <c r="G31" s="129"/>
      <c r="H31" s="54">
        <f>SUM(H30)</f>
        <v>2956.82</v>
      </c>
      <c r="I31" s="95"/>
      <c r="J31" s="54">
        <f>SUM(J30)</f>
        <v>40096.61</v>
      </c>
      <c r="K31" s="129"/>
      <c r="L31" s="54">
        <f>SUM(L30)</f>
        <v>40096.61</v>
      </c>
      <c r="M31" s="96"/>
      <c r="N31" s="102">
        <f>SUM(L31-H31)</f>
        <v>37139.79</v>
      </c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</row>
    <row r="32" spans="1:256" s="14" customFormat="1" x14ac:dyDescent="0.2">
      <c r="A32" s="36"/>
      <c r="B32" s="36"/>
      <c r="C32" s="66"/>
      <c r="D32" s="76"/>
      <c r="E32" s="51"/>
      <c r="F32" s="54"/>
      <c r="G32" s="129"/>
      <c r="H32" s="54"/>
      <c r="I32" s="95"/>
      <c r="J32" s="54"/>
      <c r="K32" s="129"/>
      <c r="L32" s="54"/>
      <c r="M32" s="96"/>
      <c r="N32" s="102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</row>
    <row r="33" spans="1:256" s="14" customFormat="1" x14ac:dyDescent="0.2">
      <c r="A33" s="36" t="s">
        <v>180</v>
      </c>
      <c r="B33" s="36" t="s">
        <v>136</v>
      </c>
      <c r="C33" s="66"/>
      <c r="D33" s="76">
        <v>43738</v>
      </c>
      <c r="E33" s="51"/>
      <c r="F33" s="22">
        <v>1590442.88</v>
      </c>
      <c r="G33" s="129">
        <f t="shared" ref="G33" si="5">H33/F33</f>
        <v>1</v>
      </c>
      <c r="H33" s="22">
        <v>1590442.88</v>
      </c>
      <c r="I33" s="95" t="s">
        <v>65</v>
      </c>
      <c r="J33" s="22">
        <v>1431536.65</v>
      </c>
      <c r="K33" s="129">
        <f t="shared" si="3"/>
        <v>1</v>
      </c>
      <c r="L33" s="22">
        <v>1431536.65</v>
      </c>
      <c r="M33" s="96"/>
      <c r="N33" s="102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</row>
    <row r="34" spans="1:256" s="14" customFormat="1" x14ac:dyDescent="0.2">
      <c r="A34" s="36"/>
      <c r="B34" s="36"/>
      <c r="C34" s="66"/>
      <c r="D34" s="76"/>
      <c r="E34" s="51"/>
      <c r="F34" s="54">
        <f>SUM(F33)</f>
        <v>1590442.88</v>
      </c>
      <c r="G34" s="129"/>
      <c r="H34" s="54">
        <f>SUM(H33)</f>
        <v>1590442.88</v>
      </c>
      <c r="I34" s="95"/>
      <c r="J34" s="54">
        <f>SUM(J33)</f>
        <v>1431536.65</v>
      </c>
      <c r="K34" s="129"/>
      <c r="L34" s="54">
        <f>SUM(L33)</f>
        <v>1431536.65</v>
      </c>
      <c r="M34" s="96"/>
      <c r="N34" s="102">
        <f t="shared" ref="N34" si="6">SUM(L34-H34)</f>
        <v>-158906.22999999998</v>
      </c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</row>
    <row r="35" spans="1:256" s="14" customFormat="1" x14ac:dyDescent="0.2">
      <c r="A35" s="36"/>
      <c r="B35" s="36"/>
      <c r="C35" s="66"/>
      <c r="D35" s="76"/>
      <c r="E35" s="51"/>
      <c r="F35" s="54"/>
      <c r="G35" s="129"/>
      <c r="H35" s="54"/>
      <c r="I35" s="95"/>
      <c r="J35" s="54"/>
      <c r="K35" s="129"/>
      <c r="L35" s="54"/>
      <c r="M35" s="96"/>
      <c r="N35" s="102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</row>
    <row r="36" spans="1:256" s="14" customFormat="1" x14ac:dyDescent="0.2">
      <c r="A36" s="36" t="s">
        <v>8</v>
      </c>
      <c r="B36" s="36" t="s">
        <v>136</v>
      </c>
      <c r="C36" s="66"/>
      <c r="D36" s="76">
        <v>43738</v>
      </c>
      <c r="E36" s="51"/>
      <c r="F36" s="22">
        <v>4560.42</v>
      </c>
      <c r="G36" s="129">
        <f t="shared" ref="G36" si="7">H36/F36</f>
        <v>1</v>
      </c>
      <c r="H36" s="22">
        <v>4560.42</v>
      </c>
      <c r="I36" s="100" t="s">
        <v>65</v>
      </c>
      <c r="J36" s="22">
        <v>4586.3500000000004</v>
      </c>
      <c r="K36" s="129">
        <f t="shared" si="3"/>
        <v>1</v>
      </c>
      <c r="L36" s="22">
        <v>4586.3500000000004</v>
      </c>
      <c r="M36" s="98"/>
      <c r="N36" s="102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</row>
    <row r="37" spans="1:256" s="14" customFormat="1" x14ac:dyDescent="0.2">
      <c r="A37" s="36"/>
      <c r="B37" s="36"/>
      <c r="C37" s="66"/>
      <c r="D37" s="76"/>
      <c r="E37" s="51"/>
      <c r="F37" s="54">
        <f>SUM(F36)</f>
        <v>4560.42</v>
      </c>
      <c r="G37" s="129"/>
      <c r="H37" s="54">
        <f>SUM(H36)</f>
        <v>4560.42</v>
      </c>
      <c r="I37" s="95"/>
      <c r="J37" s="54">
        <f>SUM(J36)</f>
        <v>4586.3500000000004</v>
      </c>
      <c r="K37" s="129"/>
      <c r="L37" s="54">
        <f>SUM(L36)</f>
        <v>4586.3500000000004</v>
      </c>
      <c r="M37" s="96"/>
      <c r="N37" s="102">
        <f>SUM(L37-H37)</f>
        <v>25.930000000000291</v>
      </c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</row>
    <row r="38" spans="1:256" s="14" customFormat="1" ht="12" customHeight="1" x14ac:dyDescent="0.2">
      <c r="A38" s="36"/>
      <c r="B38" s="91"/>
      <c r="C38" s="116"/>
      <c r="D38" s="124"/>
      <c r="E38" s="51"/>
      <c r="F38" s="54"/>
      <c r="G38" s="129"/>
      <c r="H38" s="54"/>
      <c r="I38" s="95"/>
      <c r="J38" s="54"/>
      <c r="K38" s="129"/>
      <c r="L38" s="54"/>
      <c r="M38" s="96"/>
      <c r="N38" s="10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</row>
    <row r="40" spans="1:256" s="85" customFormat="1" ht="15" customHeight="1" x14ac:dyDescent="0.2">
      <c r="A40" s="81"/>
      <c r="B40" s="81"/>
      <c r="C40" s="81"/>
      <c r="D40" s="84"/>
      <c r="E40" s="84"/>
      <c r="G40" s="89">
        <v>43617</v>
      </c>
      <c r="I40" s="95"/>
      <c r="K40" s="89">
        <v>43709</v>
      </c>
      <c r="M40" s="95"/>
      <c r="N40" s="102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s="85" customFormat="1" x14ac:dyDescent="0.2">
      <c r="A41" s="81" t="s">
        <v>55</v>
      </c>
      <c r="B41" s="88" t="s">
        <v>20</v>
      </c>
      <c r="C41" s="81" t="s">
        <v>21</v>
      </c>
      <c r="D41" s="81" t="s">
        <v>56</v>
      </c>
      <c r="E41" s="81"/>
      <c r="F41" s="57" t="s">
        <v>57</v>
      </c>
      <c r="G41" s="83" t="s">
        <v>58</v>
      </c>
      <c r="H41" s="57"/>
      <c r="I41" s="95"/>
      <c r="J41" s="57" t="s">
        <v>57</v>
      </c>
      <c r="K41" s="83" t="s">
        <v>58</v>
      </c>
      <c r="L41" s="57"/>
      <c r="M41" s="95"/>
      <c r="N41" s="102" t="s">
        <v>59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85" customFormat="1" x14ac:dyDescent="0.2">
      <c r="A42" s="81"/>
      <c r="B42" s="88" t="s">
        <v>28</v>
      </c>
      <c r="C42" s="81" t="s">
        <v>29</v>
      </c>
      <c r="D42" s="81" t="s">
        <v>60</v>
      </c>
      <c r="E42" s="81"/>
      <c r="F42" s="57" t="s">
        <v>61</v>
      </c>
      <c r="G42" s="83" t="s">
        <v>62</v>
      </c>
      <c r="H42" s="57" t="s">
        <v>63</v>
      </c>
      <c r="I42" s="95"/>
      <c r="J42" s="57" t="s">
        <v>61</v>
      </c>
      <c r="K42" s="83" t="s">
        <v>62</v>
      </c>
      <c r="L42" s="57" t="s">
        <v>63</v>
      </c>
      <c r="M42" s="95"/>
      <c r="N42" s="102" t="s">
        <v>18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85" customFormat="1" ht="7.9" customHeight="1" x14ac:dyDescent="0.2">
      <c r="A43" s="94"/>
      <c r="B43" s="97"/>
      <c r="C43" s="94"/>
      <c r="D43" s="94"/>
      <c r="E43" s="94"/>
      <c r="F43" s="95"/>
      <c r="G43" s="101"/>
      <c r="H43" s="95"/>
      <c r="I43" s="95"/>
      <c r="J43" s="95"/>
      <c r="K43" s="101"/>
      <c r="L43" s="95"/>
      <c r="M43" s="95"/>
      <c r="N43" s="103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 s="14" customFormat="1" outlineLevel="1" x14ac:dyDescent="0.2">
      <c r="A44" s="36" t="s">
        <v>9</v>
      </c>
      <c r="B44" s="36" t="s">
        <v>136</v>
      </c>
      <c r="C44" s="49"/>
      <c r="D44" s="76">
        <v>43738</v>
      </c>
      <c r="E44" s="51"/>
      <c r="F44" s="55">
        <v>611628.41</v>
      </c>
      <c r="G44" s="129">
        <f>H44/F44</f>
        <v>1</v>
      </c>
      <c r="H44" s="55">
        <v>611628.41</v>
      </c>
      <c r="I44" s="100" t="s">
        <v>65</v>
      </c>
      <c r="J44" s="55">
        <v>628680.63</v>
      </c>
      <c r="K44" s="129">
        <f>L44/J44</f>
        <v>1</v>
      </c>
      <c r="L44" s="55">
        <v>628680.63</v>
      </c>
      <c r="M44" s="99"/>
      <c r="N44" s="102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</row>
    <row r="45" spans="1:256" s="14" customFormat="1" outlineLevel="1" x14ac:dyDescent="0.2">
      <c r="A45" s="36"/>
      <c r="B45" s="36" t="s">
        <v>125</v>
      </c>
      <c r="C45" s="49"/>
      <c r="D45" s="216">
        <v>43826</v>
      </c>
      <c r="E45" s="51"/>
      <c r="F45" s="55">
        <v>0</v>
      </c>
      <c r="G45" s="129"/>
      <c r="H45" s="55">
        <v>0</v>
      </c>
      <c r="I45" s="100" t="s">
        <v>65</v>
      </c>
      <c r="J45" s="55">
        <v>2000000</v>
      </c>
      <c r="K45" s="129">
        <f>L45/J45</f>
        <v>1</v>
      </c>
      <c r="L45" s="55">
        <v>2000000</v>
      </c>
      <c r="M45" s="99"/>
      <c r="N45" s="102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</row>
    <row r="46" spans="1:256" s="14" customFormat="1" outlineLevel="1" x14ac:dyDescent="0.2">
      <c r="A46" s="36"/>
      <c r="B46" s="36" t="s">
        <v>125</v>
      </c>
      <c r="C46" s="49"/>
      <c r="D46" s="216">
        <v>43676</v>
      </c>
      <c r="E46" s="51"/>
      <c r="F46" s="55">
        <v>2000000</v>
      </c>
      <c r="G46" s="129">
        <f>H46/F46</f>
        <v>1</v>
      </c>
      <c r="H46" s="55">
        <v>2000000</v>
      </c>
      <c r="I46" s="100" t="s">
        <v>65</v>
      </c>
      <c r="J46" s="55">
        <v>0</v>
      </c>
      <c r="K46" s="129"/>
      <c r="L46" s="55">
        <v>0</v>
      </c>
      <c r="M46" s="99"/>
      <c r="N46" s="102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70"/>
      <c r="IV46" s="70"/>
    </row>
    <row r="47" spans="1:256" s="14" customFormat="1" x14ac:dyDescent="0.2">
      <c r="A47" s="36"/>
      <c r="B47" s="36"/>
      <c r="C47" s="49"/>
      <c r="D47" s="49"/>
      <c r="E47" s="51"/>
      <c r="F47" s="54">
        <f>SUM(F44:F46)</f>
        <v>2611628.41</v>
      </c>
      <c r="G47" s="129"/>
      <c r="H47" s="54">
        <f>SUM(H44:H46)</f>
        <v>2611628.41</v>
      </c>
      <c r="I47" s="95"/>
      <c r="J47" s="54">
        <f>SUM(J44:J46)</f>
        <v>2628680.63</v>
      </c>
      <c r="K47" s="129">
        <f t="shared" ref="K47:K50" si="8">L47/J47</f>
        <v>1</v>
      </c>
      <c r="L47" s="54">
        <f>SUM(L44:L46)</f>
        <v>2628680.63</v>
      </c>
      <c r="M47" s="96"/>
      <c r="N47" s="102">
        <f>SUM(L47-H47)</f>
        <v>17052.219999999739</v>
      </c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</row>
    <row r="48" spans="1:256" s="14" customFormat="1" x14ac:dyDescent="0.2">
      <c r="A48" s="36"/>
      <c r="B48" s="36"/>
      <c r="C48" s="49"/>
      <c r="D48" s="76"/>
      <c r="E48" s="51"/>
      <c r="F48" s="22"/>
      <c r="G48" s="129"/>
      <c r="H48" s="22"/>
      <c r="I48" s="100"/>
      <c r="J48" s="22"/>
      <c r="K48" s="129"/>
      <c r="L48" s="22"/>
      <c r="M48" s="98"/>
      <c r="N48" s="22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</row>
    <row r="49" spans="1:256" s="14" customFormat="1" x14ac:dyDescent="0.2">
      <c r="A49" s="36" t="s">
        <v>66</v>
      </c>
      <c r="B49" s="219" t="s">
        <v>136</v>
      </c>
      <c r="C49" s="49"/>
      <c r="D49" s="76">
        <v>43738</v>
      </c>
      <c r="E49" s="51"/>
      <c r="F49" s="22">
        <v>480004.67</v>
      </c>
      <c r="G49" s="129"/>
      <c r="H49" s="22">
        <v>480004.67</v>
      </c>
      <c r="I49" s="100" t="s">
        <v>65</v>
      </c>
      <c r="J49" s="22">
        <v>611847.66</v>
      </c>
      <c r="K49" s="129">
        <f t="shared" si="8"/>
        <v>1</v>
      </c>
      <c r="L49" s="22">
        <v>611847.66</v>
      </c>
      <c r="M49" s="98"/>
      <c r="N49" s="229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</row>
    <row r="50" spans="1:256" s="14" customFormat="1" x14ac:dyDescent="0.2">
      <c r="A50" s="36"/>
      <c r="B50" s="219" t="s">
        <v>181</v>
      </c>
      <c r="C50" s="49"/>
      <c r="D50" s="76">
        <v>43825</v>
      </c>
      <c r="E50" s="51"/>
      <c r="F50" s="22">
        <v>0</v>
      </c>
      <c r="G50" s="129"/>
      <c r="H50" s="22">
        <v>0</v>
      </c>
      <c r="I50" s="100" t="s">
        <v>65</v>
      </c>
      <c r="J50" s="22">
        <v>1000000</v>
      </c>
      <c r="K50" s="129">
        <f t="shared" si="8"/>
        <v>1</v>
      </c>
      <c r="L50" s="22">
        <v>1000000</v>
      </c>
      <c r="M50" s="98"/>
      <c r="N50" s="229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4" customFormat="1" outlineLevel="1" x14ac:dyDescent="0.2">
      <c r="A51" s="36"/>
      <c r="B51" s="219" t="s">
        <v>181</v>
      </c>
      <c r="C51" s="49"/>
      <c r="D51" s="124">
        <v>43676</v>
      </c>
      <c r="E51" s="51"/>
      <c r="F51" s="55">
        <v>1000000</v>
      </c>
      <c r="G51" s="129">
        <f t="shared" ref="G51" si="9">H51/F51</f>
        <v>1</v>
      </c>
      <c r="H51" s="55">
        <v>1000000</v>
      </c>
      <c r="I51" s="100" t="s">
        <v>65</v>
      </c>
      <c r="J51" s="55">
        <v>0</v>
      </c>
      <c r="K51" s="129"/>
      <c r="L51" s="55">
        <v>0</v>
      </c>
      <c r="M51" s="99"/>
      <c r="N51" s="102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4" customFormat="1" x14ac:dyDescent="0.2">
      <c r="A52" s="36"/>
      <c r="B52" s="36"/>
      <c r="C52" s="49"/>
      <c r="D52" s="76"/>
      <c r="E52" s="51"/>
      <c r="F52" s="54">
        <f>SUM(F49:F51)</f>
        <v>1480004.67</v>
      </c>
      <c r="G52" s="129"/>
      <c r="H52" s="54">
        <f>SUM(H49:H51)</f>
        <v>1480004.67</v>
      </c>
      <c r="I52" s="95"/>
      <c r="J52" s="54">
        <f>SUM(J49:J51)</f>
        <v>1611847.6600000001</v>
      </c>
      <c r="K52" s="129"/>
      <c r="L52" s="54">
        <f>SUM(L49:L51)</f>
        <v>1611847.6600000001</v>
      </c>
      <c r="M52" s="96"/>
      <c r="N52" s="102">
        <f>SUM(L52-H52)</f>
        <v>131842.99000000022</v>
      </c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4" customFormat="1" x14ac:dyDescent="0.2">
      <c r="A53" s="36"/>
      <c r="B53" s="36"/>
      <c r="C53" s="49"/>
      <c r="D53" s="76"/>
      <c r="E53" s="51"/>
      <c r="F53" s="54"/>
      <c r="G53" s="129"/>
      <c r="H53" s="54"/>
      <c r="I53" s="95"/>
      <c r="J53" s="54"/>
      <c r="K53" s="129"/>
      <c r="L53" s="54"/>
      <c r="M53" s="96"/>
      <c r="N53" s="102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4" customFormat="1" x14ac:dyDescent="0.2">
      <c r="A54" s="36" t="s">
        <v>67</v>
      </c>
      <c r="B54" s="36" t="s">
        <v>136</v>
      </c>
      <c r="C54" s="49"/>
      <c r="D54" s="76">
        <v>43738</v>
      </c>
      <c r="E54" s="49"/>
      <c r="F54" s="50">
        <v>1986903.01</v>
      </c>
      <c r="G54" s="129">
        <f t="shared" ref="G54" si="10">H54/F54</f>
        <v>1</v>
      </c>
      <c r="H54" s="50">
        <v>1986903.01</v>
      </c>
      <c r="I54" s="100" t="s">
        <v>65</v>
      </c>
      <c r="J54" s="50">
        <v>2523538.38</v>
      </c>
      <c r="K54" s="129">
        <f t="shared" si="3"/>
        <v>1</v>
      </c>
      <c r="L54" s="50">
        <v>2523538.38</v>
      </c>
      <c r="M54" s="100"/>
      <c r="N54" s="102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4" customFormat="1" x14ac:dyDescent="0.2">
      <c r="A55" s="36"/>
      <c r="B55" s="36"/>
      <c r="C55" s="49"/>
      <c r="D55" s="77"/>
      <c r="E55" s="49"/>
      <c r="F55" s="57">
        <f>SUM(F54)</f>
        <v>1986903.01</v>
      </c>
      <c r="G55" s="129"/>
      <c r="H55" s="57">
        <f>SUM(H54)</f>
        <v>1986903.01</v>
      </c>
      <c r="I55" s="95"/>
      <c r="J55" s="57">
        <f>SUM(J54)</f>
        <v>2523538.38</v>
      </c>
      <c r="K55" s="129"/>
      <c r="L55" s="57">
        <f>SUM(L54)</f>
        <v>2523538.38</v>
      </c>
      <c r="M55" s="95"/>
      <c r="N55" s="102">
        <f>SUM(L55-H55)</f>
        <v>536635.36999999988</v>
      </c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14" customFormat="1" x14ac:dyDescent="0.2">
      <c r="A56" s="38"/>
      <c r="B56" s="36"/>
      <c r="C56" s="49"/>
      <c r="D56" s="76"/>
      <c r="E56" s="51"/>
      <c r="F56" s="54"/>
      <c r="G56" s="129"/>
      <c r="H56" s="54"/>
      <c r="I56" s="95"/>
      <c r="J56" s="54"/>
      <c r="K56" s="129"/>
      <c r="L56" s="54"/>
      <c r="M56" s="96"/>
      <c r="N56" s="10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36" customFormat="1" ht="14.25" customHeight="1" x14ac:dyDescent="0.2">
      <c r="A57" s="36" t="s">
        <v>12</v>
      </c>
      <c r="B57" s="36" t="s">
        <v>136</v>
      </c>
      <c r="C57" s="49"/>
      <c r="D57" s="76">
        <v>43738</v>
      </c>
      <c r="E57" s="51"/>
      <c r="F57" s="22">
        <v>68015.289999999994</v>
      </c>
      <c r="G57" s="129">
        <f t="shared" ref="G57" si="11">H57/F57</f>
        <v>1</v>
      </c>
      <c r="H57" s="22">
        <v>68015.289999999994</v>
      </c>
      <c r="I57" s="100" t="s">
        <v>65</v>
      </c>
      <c r="J57" s="22">
        <v>65442.31</v>
      </c>
      <c r="K57" s="129">
        <f t="shared" si="3"/>
        <v>1</v>
      </c>
      <c r="L57" s="22">
        <v>65442.31</v>
      </c>
      <c r="M57" s="98"/>
      <c r="N57" s="102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</row>
    <row r="58" spans="1:256" s="14" customFormat="1" x14ac:dyDescent="0.2">
      <c r="C58" s="67"/>
      <c r="D58" s="78"/>
      <c r="F58" s="54">
        <f>SUM(F57)</f>
        <v>68015.289999999994</v>
      </c>
      <c r="G58" s="129"/>
      <c r="H58" s="54">
        <f>SUM(H57)</f>
        <v>68015.289999999994</v>
      </c>
      <c r="I58" s="95"/>
      <c r="J58" s="54">
        <f>SUM(J57)</f>
        <v>65442.31</v>
      </c>
      <c r="K58" s="129"/>
      <c r="L58" s="54">
        <f>SUM(L57)</f>
        <v>65442.31</v>
      </c>
      <c r="M58" s="96"/>
      <c r="N58" s="102">
        <f>SUM(L58-H58)</f>
        <v>-2572.9799999999959</v>
      </c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</row>
    <row r="59" spans="1:256" s="14" customFormat="1" x14ac:dyDescent="0.2">
      <c r="A59" s="36"/>
      <c r="B59" s="36"/>
      <c r="C59" s="49"/>
      <c r="D59" s="77"/>
      <c r="E59" s="36"/>
      <c r="F59" s="22"/>
      <c r="G59" s="129"/>
      <c r="H59" s="22"/>
      <c r="I59" s="100"/>
      <c r="J59" s="22"/>
      <c r="K59" s="129"/>
      <c r="L59" s="22"/>
      <c r="M59" s="98"/>
      <c r="N59" s="102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</row>
    <row r="60" spans="1:256" s="14" customFormat="1" x14ac:dyDescent="0.2">
      <c r="A60" s="36" t="s">
        <v>35</v>
      </c>
      <c r="B60" s="36" t="s">
        <v>136</v>
      </c>
      <c r="C60" s="49"/>
      <c r="D60" s="76">
        <v>43738</v>
      </c>
      <c r="E60" s="36"/>
      <c r="F60" s="22">
        <v>446646.13</v>
      </c>
      <c r="G60" s="129">
        <f t="shared" ref="G60" si="12">H60/F60</f>
        <v>1</v>
      </c>
      <c r="H60" s="22">
        <v>446646.13</v>
      </c>
      <c r="I60" s="100" t="s">
        <v>65</v>
      </c>
      <c r="J60" s="22">
        <v>469301.34</v>
      </c>
      <c r="K60" s="129">
        <f t="shared" si="3"/>
        <v>1</v>
      </c>
      <c r="L60" s="22">
        <v>469301.34</v>
      </c>
      <c r="M60" s="98"/>
      <c r="N60" s="102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</row>
    <row r="61" spans="1:256" s="14" customFormat="1" x14ac:dyDescent="0.2">
      <c r="A61" s="36"/>
      <c r="B61" s="36"/>
      <c r="C61" s="49"/>
      <c r="D61" s="77"/>
      <c r="E61" s="36"/>
      <c r="F61" s="54">
        <f>SUM(F60)</f>
        <v>446646.13</v>
      </c>
      <c r="G61" s="129"/>
      <c r="H61" s="54">
        <f>SUM(H60)</f>
        <v>446646.13</v>
      </c>
      <c r="I61" s="95"/>
      <c r="J61" s="54">
        <f>SUM(J60)</f>
        <v>469301.34</v>
      </c>
      <c r="K61" s="129"/>
      <c r="L61" s="54">
        <f>SUM(L60)</f>
        <v>469301.34</v>
      </c>
      <c r="M61" s="96"/>
      <c r="N61" s="102">
        <f>SUM(L61-H61)</f>
        <v>22655.210000000021</v>
      </c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</row>
    <row r="62" spans="1:256" s="14" customFormat="1" x14ac:dyDescent="0.2">
      <c r="A62" s="36"/>
      <c r="B62" s="36"/>
      <c r="C62" s="49"/>
      <c r="D62" s="77"/>
      <c r="E62" s="36"/>
      <c r="F62" s="54"/>
      <c r="G62" s="129"/>
      <c r="H62" s="54"/>
      <c r="I62" s="95"/>
      <c r="J62" s="54"/>
      <c r="K62" s="129"/>
      <c r="L62" s="54"/>
      <c r="M62" s="96"/>
      <c r="N62" s="102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  <c r="IV62" s="70"/>
    </row>
    <row r="63" spans="1:256" s="14" customFormat="1" x14ac:dyDescent="0.2">
      <c r="A63" s="36" t="s">
        <v>36</v>
      </c>
      <c r="B63" s="36" t="s">
        <v>136</v>
      </c>
      <c r="C63" s="49"/>
      <c r="D63" s="76">
        <v>43738</v>
      </c>
      <c r="E63" s="51"/>
      <c r="F63" s="22">
        <v>88096.47</v>
      </c>
      <c r="G63" s="129">
        <f t="shared" ref="G63" si="13">H63/F63</f>
        <v>1</v>
      </c>
      <c r="H63" s="22">
        <v>88096.47</v>
      </c>
      <c r="I63" s="100" t="s">
        <v>65</v>
      </c>
      <c r="J63" s="22">
        <v>147022.88</v>
      </c>
      <c r="K63" s="129">
        <f t="shared" si="3"/>
        <v>1</v>
      </c>
      <c r="L63" s="22">
        <v>147022.88</v>
      </c>
      <c r="M63" s="98"/>
      <c r="N63" s="102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  <c r="IV63" s="70"/>
    </row>
    <row r="64" spans="1:256" s="14" customFormat="1" ht="11.45" customHeight="1" x14ac:dyDescent="0.2">
      <c r="A64" s="36"/>
      <c r="B64" s="52"/>
      <c r="C64" s="68"/>
      <c r="D64" s="53"/>
      <c r="E64" s="36"/>
      <c r="F64" s="54">
        <f>SUM(F63)</f>
        <v>88096.47</v>
      </c>
      <c r="G64" s="129"/>
      <c r="H64" s="54">
        <f>SUM(H63)</f>
        <v>88096.47</v>
      </c>
      <c r="I64" s="95"/>
      <c r="J64" s="54">
        <f>SUM(J63)</f>
        <v>147022.88</v>
      </c>
      <c r="K64" s="129"/>
      <c r="L64" s="54">
        <f>SUM(L63)</f>
        <v>147022.88</v>
      </c>
      <c r="M64" s="96"/>
      <c r="N64" s="102">
        <f>SUM(L64-H64)</f>
        <v>58926.41</v>
      </c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</row>
    <row r="65" spans="1:256" s="14" customFormat="1" ht="12" customHeight="1" x14ac:dyDescent="0.2">
      <c r="A65" s="36"/>
      <c r="B65" s="52"/>
      <c r="C65" s="68"/>
      <c r="D65" s="53"/>
      <c r="E65" s="36"/>
      <c r="F65" s="54"/>
      <c r="G65" s="129"/>
      <c r="H65" s="54"/>
      <c r="I65" s="95"/>
      <c r="J65" s="54"/>
      <c r="K65" s="129"/>
      <c r="L65" s="54"/>
      <c r="M65" s="96"/>
      <c r="N65" s="102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</row>
    <row r="66" spans="1:256" s="14" customFormat="1" x14ac:dyDescent="0.2">
      <c r="A66" s="36" t="s">
        <v>37</v>
      </c>
      <c r="B66" s="36" t="s">
        <v>136</v>
      </c>
      <c r="C66" s="49"/>
      <c r="D66" s="76">
        <v>43738</v>
      </c>
      <c r="E66" s="51"/>
      <c r="F66" s="22">
        <v>2209423.7599999998</v>
      </c>
      <c r="G66" s="129">
        <f t="shared" ref="G66" si="14">H66/F66</f>
        <v>1</v>
      </c>
      <c r="H66" s="22">
        <v>2209423.7599999998</v>
      </c>
      <c r="I66" s="100" t="s">
        <v>65</v>
      </c>
      <c r="J66" s="22">
        <v>2363932.3199999998</v>
      </c>
      <c r="K66" s="129">
        <f t="shared" si="3"/>
        <v>1</v>
      </c>
      <c r="L66" s="22">
        <v>2363932.3199999998</v>
      </c>
      <c r="M66" s="98"/>
      <c r="N66" s="102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</row>
    <row r="67" spans="1:256" s="14" customFormat="1" ht="13.5" customHeight="1" x14ac:dyDescent="0.2">
      <c r="A67" s="36"/>
      <c r="B67" s="36" t="s">
        <v>136</v>
      </c>
      <c r="C67" s="49"/>
      <c r="D67" s="77"/>
      <c r="E67" s="36"/>
      <c r="F67" s="54">
        <f>SUM(F66)</f>
        <v>2209423.7599999998</v>
      </c>
      <c r="G67" s="129"/>
      <c r="H67" s="54">
        <f>SUM(H66)</f>
        <v>2209423.7599999998</v>
      </c>
      <c r="I67" s="95"/>
      <c r="J67" s="54">
        <f>SUM(J66)</f>
        <v>2363932.3199999998</v>
      </c>
      <c r="K67" s="129"/>
      <c r="L67" s="54">
        <f>SUM(L66)</f>
        <v>2363932.3199999998</v>
      </c>
      <c r="M67" s="96"/>
      <c r="N67" s="102">
        <f>SUM(L67-H67)</f>
        <v>154508.56000000006</v>
      </c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70"/>
      <c r="IV67" s="70"/>
    </row>
    <row r="68" spans="1:256" s="14" customFormat="1" ht="13.5" customHeight="1" x14ac:dyDescent="0.2">
      <c r="A68" s="36"/>
      <c r="B68" s="36"/>
      <c r="C68" s="49"/>
      <c r="D68" s="77"/>
      <c r="E68" s="36"/>
      <c r="F68" s="54"/>
      <c r="G68" s="129"/>
      <c r="H68" s="54"/>
      <c r="I68" s="95"/>
      <c r="J68" s="54"/>
      <c r="K68" s="129"/>
      <c r="L68" s="54"/>
      <c r="M68" s="96"/>
      <c r="N68" s="102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</row>
    <row r="69" spans="1:256" x14ac:dyDescent="0.2">
      <c r="A69" s="46" t="s">
        <v>130</v>
      </c>
      <c r="B69" s="46" t="s">
        <v>136</v>
      </c>
      <c r="D69" s="76">
        <v>43738</v>
      </c>
      <c r="F69" s="22">
        <v>552876.59</v>
      </c>
      <c r="G69" s="129">
        <f t="shared" ref="G69:G70" si="15">H69/F69</f>
        <v>1</v>
      </c>
      <c r="H69" s="22">
        <v>552876.59</v>
      </c>
      <c r="I69" s="95" t="s">
        <v>65</v>
      </c>
      <c r="J69" s="22">
        <v>4917717.13</v>
      </c>
      <c r="K69" s="129">
        <f t="shared" ref="K69:K71" si="16">L69/J69</f>
        <v>1</v>
      </c>
      <c r="L69" s="22">
        <v>4917717.13</v>
      </c>
      <c r="M69" s="95"/>
    </row>
    <row r="70" spans="1:256" x14ac:dyDescent="0.2">
      <c r="B70" s="46" t="s">
        <v>124</v>
      </c>
      <c r="D70" s="76">
        <v>43738</v>
      </c>
      <c r="F70" s="22">
        <v>27926864.780000001</v>
      </c>
      <c r="G70" s="129">
        <f t="shared" si="15"/>
        <v>1</v>
      </c>
      <c r="H70" s="22">
        <v>27926864.780000001</v>
      </c>
      <c r="I70" s="95" t="s">
        <v>65</v>
      </c>
      <c r="J70" s="22">
        <v>20174003.07</v>
      </c>
      <c r="K70" s="129">
        <f t="shared" si="16"/>
        <v>1</v>
      </c>
      <c r="L70" s="22">
        <v>20174003.07</v>
      </c>
      <c r="M70" s="95"/>
    </row>
    <row r="71" spans="1:256" x14ac:dyDescent="0.2">
      <c r="B71" s="46" t="s">
        <v>131</v>
      </c>
      <c r="D71" s="76">
        <v>43825</v>
      </c>
      <c r="G71" s="129"/>
      <c r="I71" s="95" t="s">
        <v>65</v>
      </c>
      <c r="J71" s="22">
        <v>10000000</v>
      </c>
      <c r="K71" s="129">
        <f t="shared" si="16"/>
        <v>1</v>
      </c>
      <c r="L71" s="22">
        <v>10000000</v>
      </c>
      <c r="M71" s="95"/>
    </row>
    <row r="72" spans="1:256" x14ac:dyDescent="0.2">
      <c r="B72" s="46" t="s">
        <v>131</v>
      </c>
      <c r="D72" s="53">
        <v>43676</v>
      </c>
      <c r="F72" s="22">
        <v>10000000</v>
      </c>
      <c r="G72" s="129">
        <f>H70/F70</f>
        <v>1</v>
      </c>
      <c r="H72" s="22">
        <v>10000000</v>
      </c>
      <c r="I72" s="95" t="s">
        <v>65</v>
      </c>
      <c r="J72" s="22">
        <v>0</v>
      </c>
      <c r="K72" s="129">
        <f>L70/J70</f>
        <v>1</v>
      </c>
      <c r="L72" s="22">
        <v>0</v>
      </c>
      <c r="M72" s="95"/>
    </row>
    <row r="73" spans="1:256" x14ac:dyDescent="0.2">
      <c r="F73" s="54">
        <f>SUM(F69:F72)</f>
        <v>38479741.370000005</v>
      </c>
      <c r="G73" s="129"/>
      <c r="H73" s="54">
        <f>SUM(H69:H72)</f>
        <v>38479741.370000005</v>
      </c>
      <c r="I73" s="95"/>
      <c r="J73" s="54">
        <f>SUM(J69:J72)</f>
        <v>35091720.200000003</v>
      </c>
      <c r="K73" s="129"/>
      <c r="L73" s="54">
        <f>SUM(L69:L72)</f>
        <v>35091720.200000003</v>
      </c>
      <c r="M73" s="95"/>
      <c r="N73" s="102">
        <f t="shared" ref="N73" si="17">SUM(L73-H73)</f>
        <v>-3388021.1700000018</v>
      </c>
    </row>
    <row r="74" spans="1:256" x14ac:dyDescent="0.2">
      <c r="F74" s="54"/>
      <c r="G74" s="129"/>
      <c r="H74" s="54"/>
      <c r="I74" s="95"/>
      <c r="J74" s="54"/>
      <c r="K74" s="129"/>
      <c r="L74" s="54"/>
      <c r="M74" s="95"/>
    </row>
    <row r="75" spans="1:256" x14ac:dyDescent="0.2">
      <c r="F75" s="54"/>
      <c r="G75" s="129"/>
      <c r="H75" s="54"/>
      <c r="I75" s="95"/>
      <c r="J75" s="54"/>
      <c r="K75" s="129"/>
      <c r="L75" s="54"/>
      <c r="M75" s="95"/>
    </row>
    <row r="76" spans="1:256" x14ac:dyDescent="0.2">
      <c r="F76" s="54"/>
      <c r="G76" s="129"/>
      <c r="H76" s="54"/>
      <c r="I76" s="95"/>
      <c r="J76" s="54"/>
      <c r="K76" s="129"/>
      <c r="L76" s="54"/>
      <c r="M76" s="95"/>
    </row>
    <row r="77" spans="1:256" s="85" customFormat="1" ht="15" customHeight="1" x14ac:dyDescent="0.2">
      <c r="A77" s="81"/>
      <c r="B77" s="81"/>
      <c r="C77" s="81"/>
      <c r="D77" s="84"/>
      <c r="E77" s="84"/>
      <c r="I77" s="95"/>
      <c r="M77" s="95"/>
      <c r="N77" s="102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</row>
    <row r="78" spans="1:256" s="85" customFormat="1" ht="15" customHeight="1" x14ac:dyDescent="0.2">
      <c r="A78" s="81"/>
      <c r="B78" s="81"/>
      <c r="C78" s="81"/>
      <c r="D78" s="84"/>
      <c r="E78" s="84"/>
      <c r="G78" s="89">
        <v>43617</v>
      </c>
      <c r="I78" s="95"/>
      <c r="K78" s="89">
        <v>43709</v>
      </c>
      <c r="M78" s="95"/>
      <c r="N78" s="102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</row>
    <row r="79" spans="1:256" s="85" customFormat="1" x14ac:dyDescent="0.2">
      <c r="A79" s="81" t="s">
        <v>55</v>
      </c>
      <c r="B79" s="88" t="s">
        <v>20</v>
      </c>
      <c r="C79" s="81" t="s">
        <v>21</v>
      </c>
      <c r="D79" s="81" t="s">
        <v>56</v>
      </c>
      <c r="E79" s="81"/>
      <c r="F79" s="57" t="s">
        <v>57</v>
      </c>
      <c r="G79" s="83" t="s">
        <v>58</v>
      </c>
      <c r="H79" s="57"/>
      <c r="I79" s="95"/>
      <c r="J79" s="57" t="s">
        <v>57</v>
      </c>
      <c r="K79" s="83" t="s">
        <v>58</v>
      </c>
      <c r="L79" s="57"/>
      <c r="M79" s="95"/>
      <c r="N79" s="102" t="s">
        <v>59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</row>
    <row r="80" spans="1:256" s="85" customFormat="1" x14ac:dyDescent="0.2">
      <c r="A80" s="81"/>
      <c r="B80" s="88" t="s">
        <v>28</v>
      </c>
      <c r="C80" s="81" t="s">
        <v>29</v>
      </c>
      <c r="D80" s="81" t="s">
        <v>60</v>
      </c>
      <c r="E80" s="81"/>
      <c r="F80" s="57" t="s">
        <v>61</v>
      </c>
      <c r="G80" s="83" t="s">
        <v>62</v>
      </c>
      <c r="H80" s="57" t="s">
        <v>63</v>
      </c>
      <c r="I80" s="95"/>
      <c r="J80" s="57" t="s">
        <v>61</v>
      </c>
      <c r="K80" s="83" t="s">
        <v>62</v>
      </c>
      <c r="L80" s="57" t="s">
        <v>63</v>
      </c>
      <c r="M80" s="95"/>
      <c r="N80" s="102" t="s">
        <v>18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</row>
    <row r="81" spans="1:256" s="85" customFormat="1" ht="7.9" customHeight="1" x14ac:dyDescent="0.2">
      <c r="A81" s="94"/>
      <c r="B81" s="97"/>
      <c r="C81" s="94"/>
      <c r="D81" s="94"/>
      <c r="E81" s="94"/>
      <c r="F81" s="95"/>
      <c r="G81" s="101"/>
      <c r="H81" s="95"/>
      <c r="I81" s="95"/>
      <c r="J81" s="95"/>
      <c r="K81" s="101"/>
      <c r="L81" s="95"/>
      <c r="M81" s="95"/>
      <c r="N81" s="103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</row>
    <row r="82" spans="1:256" x14ac:dyDescent="0.2">
      <c r="I82" s="95"/>
      <c r="M82" s="95"/>
      <c r="N82" s="22"/>
    </row>
    <row r="83" spans="1:256" s="14" customFormat="1" x14ac:dyDescent="0.2">
      <c r="A83" s="36" t="s">
        <v>105</v>
      </c>
      <c r="B83" s="46" t="s">
        <v>136</v>
      </c>
      <c r="C83" s="49"/>
      <c r="D83" s="76">
        <v>43738</v>
      </c>
      <c r="E83" s="51"/>
      <c r="F83" s="22">
        <v>964258.84</v>
      </c>
      <c r="G83" s="129">
        <f t="shared" ref="G83" si="18">H83/F83</f>
        <v>1</v>
      </c>
      <c r="H83" s="22">
        <v>964258.84</v>
      </c>
      <c r="I83" s="100" t="s">
        <v>65</v>
      </c>
      <c r="J83" s="22">
        <v>974914.77</v>
      </c>
      <c r="K83" s="129">
        <f t="shared" ref="K83:K89" si="19">L83/J83</f>
        <v>1</v>
      </c>
      <c r="L83" s="22">
        <v>974914.77</v>
      </c>
      <c r="M83" s="98"/>
      <c r="N83" s="102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70"/>
      <c r="HR83" s="70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70"/>
      <c r="IG83" s="70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70"/>
      <c r="IV83" s="70"/>
    </row>
    <row r="84" spans="1:256" s="14" customFormat="1" x14ac:dyDescent="0.2">
      <c r="A84" s="36"/>
      <c r="B84" s="36"/>
      <c r="C84" s="49"/>
      <c r="D84" s="77"/>
      <c r="E84" s="36"/>
      <c r="F84" s="54">
        <f>SUM(F83)</f>
        <v>964258.84</v>
      </c>
      <c r="G84" s="129"/>
      <c r="H84" s="54">
        <f>SUM(H83)</f>
        <v>964258.84</v>
      </c>
      <c r="I84" s="95"/>
      <c r="J84" s="54">
        <f>SUM(J83)</f>
        <v>974914.77</v>
      </c>
      <c r="K84" s="129"/>
      <c r="L84" s="54">
        <f>SUM(L83)</f>
        <v>974914.77</v>
      </c>
      <c r="M84" s="96"/>
      <c r="N84" s="102">
        <f>SUM(L84-H84)</f>
        <v>10655.930000000051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</row>
    <row r="85" spans="1:256" s="14" customFormat="1" x14ac:dyDescent="0.2">
      <c r="A85" s="36"/>
      <c r="B85" s="36"/>
      <c r="C85" s="49"/>
      <c r="D85" s="77"/>
      <c r="E85" s="36"/>
      <c r="F85" s="54"/>
      <c r="G85" s="129"/>
      <c r="H85" s="54"/>
      <c r="I85" s="95"/>
      <c r="J85" s="54"/>
      <c r="K85" s="129"/>
      <c r="L85" s="54"/>
      <c r="M85" s="96"/>
      <c r="N85" s="102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</row>
    <row r="86" spans="1:256" s="14" customFormat="1" x14ac:dyDescent="0.2">
      <c r="A86" s="36" t="s">
        <v>16</v>
      </c>
      <c r="B86" s="46" t="s">
        <v>136</v>
      </c>
      <c r="C86" s="69"/>
      <c r="D86" s="76">
        <v>43738</v>
      </c>
      <c r="E86" s="51"/>
      <c r="F86" s="22">
        <v>1455984.79</v>
      </c>
      <c r="G86" s="129">
        <f t="shared" ref="G86" si="20">H86/F86</f>
        <v>1</v>
      </c>
      <c r="H86" s="22">
        <v>1455984.79</v>
      </c>
      <c r="I86" s="100" t="s">
        <v>65</v>
      </c>
      <c r="J86" s="22">
        <v>529637.14</v>
      </c>
      <c r="K86" s="129">
        <f t="shared" si="19"/>
        <v>1</v>
      </c>
      <c r="L86" s="22">
        <v>529637.14</v>
      </c>
      <c r="M86" s="98"/>
      <c r="N86" s="102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</row>
    <row r="87" spans="1:256" s="14" customFormat="1" ht="12.6" customHeight="1" x14ac:dyDescent="0.2">
      <c r="A87" s="38"/>
      <c r="B87" s="52"/>
      <c r="C87" s="68"/>
      <c r="D87" s="53"/>
      <c r="E87" s="38"/>
      <c r="F87" s="54">
        <f>SUM(F86)</f>
        <v>1455984.79</v>
      </c>
      <c r="G87" s="129"/>
      <c r="H87" s="54">
        <f>SUM(H86)</f>
        <v>1455984.79</v>
      </c>
      <c r="I87" s="95"/>
      <c r="J87" s="54">
        <f>SUM(J86)</f>
        <v>529637.14</v>
      </c>
      <c r="K87" s="129"/>
      <c r="L87" s="54">
        <f>SUM(L86)</f>
        <v>529637.14</v>
      </c>
      <c r="M87" s="96"/>
      <c r="N87" s="102">
        <f>SUM(L87-H87)</f>
        <v>-926347.65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</row>
    <row r="88" spans="1:256" s="14" customFormat="1" x14ac:dyDescent="0.2">
      <c r="A88" s="38"/>
      <c r="B88" s="52"/>
      <c r="C88" s="68"/>
      <c r="D88" s="53"/>
      <c r="E88" s="38"/>
      <c r="F88" s="54"/>
      <c r="G88" s="129"/>
      <c r="H88" s="54"/>
      <c r="I88" s="95"/>
      <c r="J88" s="54"/>
      <c r="K88" s="129"/>
      <c r="L88" s="54"/>
      <c r="M88" s="96"/>
      <c r="N88" s="102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</row>
    <row r="89" spans="1:256" s="14" customFormat="1" outlineLevel="1" x14ac:dyDescent="0.2">
      <c r="A89" s="36" t="s">
        <v>17</v>
      </c>
      <c r="B89" s="46" t="s">
        <v>136</v>
      </c>
      <c r="C89" s="49"/>
      <c r="D89" s="76">
        <v>43738</v>
      </c>
      <c r="E89" s="51"/>
      <c r="F89" s="22">
        <v>10087101.779999999</v>
      </c>
      <c r="G89" s="129">
        <f t="shared" ref="G89" si="21">H89/F89</f>
        <v>1</v>
      </c>
      <c r="H89" s="22">
        <v>10087101.779999999</v>
      </c>
      <c r="I89" s="100" t="s">
        <v>65</v>
      </c>
      <c r="J89" s="22">
        <v>9698297.0099999998</v>
      </c>
      <c r="K89" s="129">
        <f t="shared" si="19"/>
        <v>1</v>
      </c>
      <c r="L89" s="22">
        <v>9698297.0099999998</v>
      </c>
      <c r="M89" s="98"/>
      <c r="N89" s="102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  <c r="IV89" s="70"/>
    </row>
    <row r="90" spans="1:256" s="14" customFormat="1" x14ac:dyDescent="0.2">
      <c r="A90" s="36"/>
      <c r="B90" s="36"/>
      <c r="C90" s="49"/>
      <c r="D90" s="79"/>
      <c r="E90" s="36"/>
      <c r="F90" s="54">
        <f>SUM(F89)</f>
        <v>10087101.779999999</v>
      </c>
      <c r="G90" s="129"/>
      <c r="H90" s="54">
        <f>SUM(H89)</f>
        <v>10087101.779999999</v>
      </c>
      <c r="I90" s="95"/>
      <c r="J90" s="54">
        <f>SUM(J89)</f>
        <v>9698297.0099999998</v>
      </c>
      <c r="K90" s="129"/>
      <c r="L90" s="54">
        <f>SUM(L89)</f>
        <v>9698297.0099999998</v>
      </c>
      <c r="M90" s="96"/>
      <c r="N90" s="102">
        <f>SUM(L90-H90)</f>
        <v>-388804.76999999955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  <c r="IV90" s="70"/>
    </row>
    <row r="91" spans="1:256" s="14" customFormat="1" x14ac:dyDescent="0.2">
      <c r="A91" s="36"/>
      <c r="B91" s="36"/>
      <c r="C91" s="49"/>
      <c r="D91" s="76"/>
      <c r="E91" s="36"/>
      <c r="F91" s="22"/>
      <c r="G91" s="129"/>
      <c r="H91" s="22"/>
      <c r="I91" s="100"/>
      <c r="J91" s="22"/>
      <c r="K91" s="129"/>
      <c r="L91" s="22"/>
      <c r="M91" s="98"/>
      <c r="N91" s="102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  <c r="IV91" s="70"/>
    </row>
    <row r="92" spans="1:256" s="105" customFormat="1" ht="13.5" thickBot="1" x14ac:dyDescent="0.25">
      <c r="A92" s="104" t="s">
        <v>68</v>
      </c>
      <c r="B92" s="111"/>
      <c r="C92" s="106"/>
      <c r="D92" s="107"/>
      <c r="F92" s="161">
        <v>98477900.969999999</v>
      </c>
      <c r="G92" s="164"/>
      <c r="H92" s="162">
        <v>98469284.400000006</v>
      </c>
      <c r="I92" s="163"/>
      <c r="J92" s="161">
        <v>85412773.269999996</v>
      </c>
      <c r="K92" s="164"/>
      <c r="L92" s="162">
        <v>85410544.010000005</v>
      </c>
      <c r="M92" s="165"/>
      <c r="N92" s="171">
        <f t="shared" ref="N92" si="22">SUM(L92-H92)</f>
        <v>-13058740.390000001</v>
      </c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</row>
    <row r="93" spans="1:256" ht="13.5" thickTop="1" x14ac:dyDescent="0.2">
      <c r="A93" s="75"/>
      <c r="B93" s="58"/>
      <c r="G93" s="56"/>
      <c r="H93" s="22" t="s">
        <v>0</v>
      </c>
      <c r="K93" s="56"/>
      <c r="L93" s="22" t="s">
        <v>0</v>
      </c>
      <c r="N93" s="22"/>
    </row>
    <row r="94" spans="1:256" x14ac:dyDescent="0.2">
      <c r="N94" s="22"/>
    </row>
    <row r="95" spans="1:256" x14ac:dyDescent="0.2">
      <c r="F95" s="108"/>
      <c r="G95" s="109"/>
      <c r="H95" s="108"/>
      <c r="N95" s="22"/>
    </row>
    <row r="96" spans="1:256" x14ac:dyDescent="0.2">
      <c r="N96" s="22"/>
    </row>
    <row r="97" spans="14:14" x14ac:dyDescent="0.2">
      <c r="N97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Cover</vt:lpstr>
      <vt:lpstr>Gov Code</vt:lpstr>
      <vt:lpstr>Recap Sheet</vt:lpstr>
      <vt:lpstr>Report</vt:lpstr>
      <vt:lpstr>Market Comp</vt:lpstr>
      <vt:lpstr>'Market Comp'!Print_Area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2019-11-05T22:54:52Z</cp:lastPrinted>
  <dcterms:created xsi:type="dcterms:W3CDTF">2010-07-30T14:08:17Z</dcterms:created>
  <dcterms:modified xsi:type="dcterms:W3CDTF">2019-11-05T22:56:00Z</dcterms:modified>
</cp:coreProperties>
</file>