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Comp'!$A$1:$N$93</definedName>
    <definedName name="_xlnm.Print_Area" localSheetId="2">'Recap Sheet'!$A$4:$L$43</definedName>
    <definedName name="_xlnm.Print_Area" localSheetId="3">Report!$A$1:$L$129</definedName>
  </definedNames>
  <calcPr calcId="162913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7" i="1"/>
  <c r="J27" i="1"/>
  <c r="I27" i="1"/>
  <c r="H27" i="1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K72" i="3"/>
  <c r="K73" i="3"/>
  <c r="K84" i="3"/>
  <c r="K87" i="3"/>
  <c r="K90" i="3"/>
  <c r="L91" i="3"/>
  <c r="J91" i="3"/>
  <c r="L88" i="3"/>
  <c r="J88" i="3"/>
  <c r="L85" i="3"/>
  <c r="J85" i="3"/>
  <c r="K7" i="3"/>
  <c r="K8" i="3"/>
  <c r="K9" i="3"/>
  <c r="K10" i="3"/>
  <c r="K11" i="3"/>
  <c r="K12" i="3"/>
  <c r="K13" i="3"/>
  <c r="K14" i="3"/>
  <c r="K15" i="3"/>
  <c r="K45" i="3"/>
  <c r="K24" i="3"/>
  <c r="K27" i="3"/>
  <c r="K30" i="3"/>
  <c r="K33" i="3"/>
  <c r="L73" i="3"/>
  <c r="J73" i="3"/>
  <c r="L67" i="3"/>
  <c r="J67" i="3"/>
  <c r="L64" i="3"/>
  <c r="J64" i="3"/>
  <c r="L61" i="3"/>
  <c r="J61" i="3"/>
  <c r="L58" i="3"/>
  <c r="J58" i="3"/>
  <c r="L55" i="3"/>
  <c r="J55" i="3"/>
  <c r="L52" i="3"/>
  <c r="J52" i="3"/>
  <c r="L47" i="3"/>
  <c r="J47" i="3"/>
  <c r="L34" i="3"/>
  <c r="J34" i="3"/>
  <c r="L31" i="3"/>
  <c r="J31" i="3"/>
  <c r="L28" i="3"/>
  <c r="J28" i="3"/>
  <c r="L25" i="3"/>
  <c r="J25" i="3"/>
  <c r="G72" i="3"/>
  <c r="G51" i="3"/>
  <c r="G46" i="3"/>
  <c r="G21" i="3"/>
  <c r="G20" i="3"/>
  <c r="G19" i="3"/>
  <c r="G18" i="3"/>
  <c r="H91" i="3"/>
  <c r="F91" i="3"/>
  <c r="G90" i="3"/>
  <c r="H88" i="3"/>
  <c r="F88" i="3"/>
  <c r="G87" i="3"/>
  <c r="H85" i="3"/>
  <c r="F85" i="3"/>
  <c r="G84" i="3"/>
  <c r="H73" i="3"/>
  <c r="F73" i="3"/>
  <c r="G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H55" i="3"/>
  <c r="F55" i="3"/>
  <c r="G54" i="3"/>
  <c r="H52" i="3"/>
  <c r="F52" i="3"/>
  <c r="G49" i="3"/>
  <c r="H47" i="3"/>
  <c r="F47" i="3"/>
  <c r="G44" i="3"/>
  <c r="H34" i="3"/>
  <c r="F34" i="3"/>
  <c r="G33" i="3"/>
  <c r="H31" i="3"/>
  <c r="F31" i="3"/>
  <c r="G30" i="3"/>
  <c r="H28" i="3"/>
  <c r="F28" i="3"/>
  <c r="G27" i="3"/>
  <c r="H25" i="3"/>
  <c r="F25" i="3"/>
  <c r="G24" i="3"/>
  <c r="H22" i="3"/>
  <c r="F22" i="3"/>
  <c r="G15" i="3"/>
  <c r="G14" i="3"/>
  <c r="G13" i="3"/>
  <c r="G11" i="3"/>
  <c r="G10" i="3"/>
  <c r="G17" i="3"/>
  <c r="G16" i="3"/>
  <c r="G8" i="3"/>
  <c r="G7" i="3"/>
  <c r="G6" i="3"/>
  <c r="L8" i="2"/>
  <c r="L9" i="2"/>
  <c r="L10" i="2"/>
  <c r="L11" i="2"/>
  <c r="L58" i="2"/>
  <c r="L79" i="2"/>
  <c r="L80" i="2"/>
  <c r="L62" i="2"/>
  <c r="J116" i="2"/>
  <c r="L116" i="2" s="1"/>
  <c r="L93" i="2"/>
  <c r="L94" i="2"/>
  <c r="J23" i="2"/>
  <c r="L105" i="2"/>
  <c r="I116" i="2"/>
  <c r="H116" i="2"/>
  <c r="L63" i="2"/>
  <c r="G116" i="2"/>
  <c r="G23" i="2"/>
  <c r="I23" i="2"/>
  <c r="H23" i="2"/>
  <c r="L115" i="2"/>
  <c r="L114" i="2"/>
  <c r="L112" i="2"/>
  <c r="L111" i="2"/>
  <c r="L109" i="2"/>
  <c r="L101" i="2"/>
  <c r="L102" i="2"/>
  <c r="L103" i="2"/>
  <c r="L104" i="2"/>
  <c r="L100" i="2"/>
  <c r="L98" i="2"/>
  <c r="L97" i="2"/>
  <c r="L95" i="2"/>
  <c r="L92" i="2"/>
  <c r="L73" i="2"/>
  <c r="L75" i="2"/>
  <c r="L77" i="2"/>
  <c r="L78" i="2"/>
  <c r="L82" i="2"/>
  <c r="L71" i="2"/>
  <c r="L59" i="2"/>
  <c r="L61" i="2"/>
  <c r="L65" i="2"/>
  <c r="L67" i="2"/>
  <c r="L57" i="2"/>
  <c r="L55" i="2"/>
  <c r="L53" i="2"/>
  <c r="L51" i="2"/>
  <c r="L49" i="2"/>
  <c r="L6" i="2"/>
  <c r="L7" i="2"/>
  <c r="L15" i="2"/>
  <c r="L16" i="2"/>
  <c r="L17" i="2"/>
  <c r="L19" i="2"/>
  <c r="L20" i="2"/>
  <c r="L21" i="2"/>
  <c r="L12" i="2"/>
  <c r="L13" i="2"/>
  <c r="L18" i="2"/>
  <c r="L14" i="2"/>
  <c r="L5" i="2"/>
  <c r="F27" i="1" l="1"/>
  <c r="L27" i="1"/>
  <c r="G47" i="3"/>
  <c r="L23" i="2"/>
  <c r="K49" i="3"/>
  <c r="K50" i="3"/>
  <c r="K71" i="3"/>
  <c r="L22" i="3"/>
  <c r="J22" i="3"/>
  <c r="N31" i="3" l="1"/>
  <c r="K70" i="3" l="1"/>
  <c r="N93" i="3" l="1"/>
  <c r="N73" i="3" l="1"/>
  <c r="G22" i="1" l="1"/>
  <c r="K69" i="3" l="1"/>
  <c r="K44" i="3" l="1"/>
  <c r="K54" i="3"/>
  <c r="K57" i="3"/>
  <c r="K60" i="3"/>
  <c r="K63" i="3"/>
  <c r="K66" i="3"/>
  <c r="K6" i="3"/>
  <c r="N22" i="3" l="1"/>
  <c r="B22" i="2"/>
  <c r="B24" i="2" s="1"/>
  <c r="N47" i="3" l="1"/>
  <c r="N25" i="3"/>
  <c r="N34" i="3"/>
  <c r="N28" i="3"/>
  <c r="K92" i="2" l="1"/>
  <c r="N55" i="3" l="1"/>
  <c r="N58" i="3"/>
  <c r="G24" i="1"/>
  <c r="G23" i="1"/>
  <c r="G21" i="1"/>
  <c r="G19" i="1"/>
  <c r="G18" i="1"/>
  <c r="G16" i="1"/>
  <c r="G15" i="1"/>
  <c r="G10" i="1"/>
  <c r="N64" i="3"/>
  <c r="N67" i="3"/>
  <c r="N91" i="3"/>
  <c r="G11" i="1"/>
  <c r="G14" i="1"/>
  <c r="G17" i="1"/>
  <c r="G20" i="1"/>
  <c r="G25" i="1"/>
  <c r="N61" i="3" l="1"/>
  <c r="N88" i="3"/>
  <c r="N85" i="3"/>
  <c r="N52" i="3"/>
  <c r="G27" i="1"/>
  <c r="H29" i="1"/>
  <c r="I29" i="1"/>
  <c r="J29" i="1"/>
  <c r="L29" i="1" s="1"/>
  <c r="K29" i="1"/>
</calcChain>
</file>

<file path=xl/sharedStrings.xml><?xml version="1.0" encoding="utf-8"?>
<sst xmlns="http://schemas.openxmlformats.org/spreadsheetml/2006/main" count="406" uniqueCount="166">
  <si>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</si>
  <si>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</si>
  <si>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</si>
  <si>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</si>
  <si>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</si>
  <si>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</si>
  <si>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</si>
  <si>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</si>
  <si>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</si>
  <si>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</si>
  <si>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</si>
  <si>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</si>
  <si>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</si>
  <si>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</si>
  <si>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</si>
  <si>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</si>
  <si>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</si>
  <si>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</si>
  <si>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</si>
  <si>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</si>
  <si>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</si>
  <si>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</si>
  <si>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</si>
  <si>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</si>
  <si>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</si>
  <si>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</si>
  <si>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</si>
  <si>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</si>
  <si>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</si>
  <si>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</si>
  <si>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</si>
  <si>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</si>
  <si>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</si>
  <si>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</si>
  <si>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</si>
  <si>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</si>
  <si>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</si>
  <si>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</si>
  <si>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</si>
  <si>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</si>
  <si>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</si>
  <si>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</si>
  <si>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</si>
  <si>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</si>
  <si>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</si>
  <si>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</si>
  <si>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</si>
  <si>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</si>
  <si>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</si>
  <si>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</si>
  <si>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</si>
  <si>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</si>
  <si>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</si>
  <si>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</si>
  <si>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</si>
  <si>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</si>
  <si>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</si>
  <si>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</si>
  <si>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</si>
  <si>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</si>
  <si>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</si>
  <si>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</si>
  <si>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</si>
  <si>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</si>
  <si>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</si>
  <si>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</si>
  <si>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</si>
  <si>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</si>
  <si>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</si>
  <si>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</si>
  <si>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</si>
  <si>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</si>
  <si>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</si>
  <si>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</si>
  <si>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</si>
  <si>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</si>
  <si>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</si>
  <si>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</si>
  <si>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</si>
  <si>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</si>
  <si>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</si>
  <si>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</si>
  <si>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</si>
  <si>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</si>
  <si>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</si>
  <si>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</si>
  <si>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</si>
  <si>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</si>
  <si>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</si>
  <si>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</si>
  <si>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</si>
  <si>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</si>
  <si>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</si>
  <si>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</si>
  <si>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</si>
  <si>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</si>
  <si>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</si>
  <si>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</si>
  <si>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</si>
  <si>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</si>
  <si>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</si>
  <si>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</si>
  <si>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</si>
  <si>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</si>
  <si>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</si>
  <si>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</si>
  <si>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</si>
  <si>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</si>
  <si>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</si>
  <si>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</si>
  <si>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</si>
  <si>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</si>
  <si>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</si>
  <si>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</si>
  <si>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</si>
  <si>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</si>
  <si>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</si>
  <si>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</si>
  <si>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</si>
  <si>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</si>
  <si>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</si>
  <si>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</si>
  <si>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</si>
  <si>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</si>
  <si>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</si>
  <si>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</si>
  <si>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</si>
  <si>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</si>
  <si>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</si>
  <si>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</si>
  <si>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</si>
  <si>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</si>
  <si>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</si>
  <si>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</si>
  <si>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</si>
  <si>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</si>
  <si>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</si>
  <si>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Tex Term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</si>
  <si>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</si>
  <si>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</si>
  <si>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</si>
  <si>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</si>
  <si>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</si>
  <si>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</si>
  <si>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</si>
  <si>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</si>
  <si>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CF (FFCB)</t>
  </si>
  <si>
    <t>3133EJH6</t>
  </si>
  <si>
    <t>CF (BMW BK NA)</t>
  </si>
  <si>
    <t>05580AMC5</t>
  </si>
  <si>
    <t>Money Mkt/FFINDaily</t>
  </si>
  <si>
    <t>1st Qtr</t>
  </si>
  <si>
    <t>Sheriff-Bail Bond Vouchers</t>
  </si>
  <si>
    <t>Courthouse Restoration</t>
  </si>
  <si>
    <t>48128HG85</t>
  </si>
  <si>
    <t>CF (JPMorgan Ch)</t>
  </si>
  <si>
    <t>WF (FarmerMac)</t>
  </si>
  <si>
    <t>31422BJC5</t>
  </si>
  <si>
    <t>FFIN Investments</t>
  </si>
  <si>
    <t>TexTerm Daily</t>
  </si>
  <si>
    <t>`31422BJC5</t>
  </si>
  <si>
    <t xml:space="preserve">Tex Term </t>
  </si>
  <si>
    <t>12/31/2019*</t>
  </si>
  <si>
    <r>
      <t xml:space="preserve">CF </t>
    </r>
    <r>
      <rPr>
        <sz val="7"/>
        <rFont val="Arial"/>
        <family val="2"/>
      </rPr>
      <t xml:space="preserve">(JP Morgan Chase) </t>
    </r>
    <r>
      <rPr>
        <sz val="7"/>
        <color theme="3" tint="0.39997558519241921"/>
        <rFont val="Arial"/>
        <family val="2"/>
      </rPr>
      <t>CALLED</t>
    </r>
  </si>
  <si>
    <t>Local Provider Particpation Fund</t>
  </si>
  <si>
    <t>CALLED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</si>
</sst>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sz val="7"/>
      <color theme="3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Fill="1"/>
    <xf numFmtId="164" fontId="0" fillId="8" borderId="3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164" fontId="3" fillId="8" borderId="7" xfId="1" applyFont="1" applyFill="1" applyBorder="1" applyAlignment="1" applyProtection="1">
      <alignment horizontal="center"/>
    </xf>
    <xf numFmtId="0" fontId="18" fillId="0" borderId="0" xfId="0" applyFont="1" applyFill="1"/>
    <xf numFmtId="164" fontId="0" fillId="8" borderId="0" xfId="1" applyFont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72664848.400000006</c:v>
                </c:pt>
                <c:pt idx="1">
                  <c:v>246000</c:v>
                </c:pt>
                <c:pt idx="2">
                  <c:v>2005900.18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63169561.079999998</c:v>
                </c:pt>
                <c:pt idx="1">
                  <c:v>1237843.28</c:v>
                </c:pt>
                <c:pt idx="2">
                  <c:v>2003139.65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72664848.400000006</c:v>
                </c:pt>
                <c:pt idx="1">
                  <c:v>246000</c:v>
                </c:pt>
                <c:pt idx="2">
                  <c:v>2005900.18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72664848.400000006</c:v>
                </c:pt>
                <c:pt idx="1">
                  <c:v>246000</c:v>
                </c:pt>
                <c:pt idx="2">
                  <c:v>2005900.18</c:v>
                </c:pt>
                <c:pt idx="3">
                  <c:v>19000000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1" sqref="E21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8"/>
    </row>
    <row r="14" spans="2:5" ht="35.25" x14ac:dyDescent="0.5">
      <c r="B14" s="58"/>
      <c r="E14" s="59" t="s">
        <v>69</v>
      </c>
    </row>
    <row r="17" spans="5:5" ht="18" x14ac:dyDescent="0.25">
      <c r="E17" s="60" t="s">
        <v>70</v>
      </c>
    </row>
    <row r="20" spans="5:5" x14ac:dyDescent="0.2">
      <c r="E20" s="47" t="s">
        <v>71</v>
      </c>
    </row>
    <row r="21" spans="5:5" x14ac:dyDescent="0.2">
      <c r="E21" s="61">
        <v>43830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2" t="s">
        <v>72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3:14" ht="15" x14ac:dyDescent="0.2">
      <c r="C2" s="62" t="s">
        <v>73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3:14" ht="15" x14ac:dyDescent="0.2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3:14" ht="15" x14ac:dyDescent="0.2">
      <c r="C4" s="62" t="s">
        <v>88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3:14" ht="15" x14ac:dyDescent="0.2">
      <c r="C5" s="62" t="s">
        <v>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3:14" ht="15" x14ac:dyDescent="0.2">
      <c r="C6" s="62" t="s">
        <v>75</v>
      </c>
      <c r="D6" s="62"/>
      <c r="E6" s="62"/>
      <c r="F6" s="62"/>
      <c r="G6" s="62"/>
      <c r="H6" s="62" t="s">
        <v>76</v>
      </c>
      <c r="I6" s="62"/>
      <c r="J6" s="62"/>
      <c r="K6" s="62"/>
      <c r="L6" s="62"/>
      <c r="M6" s="62"/>
      <c r="N6" s="62"/>
    </row>
    <row r="7" spans="3:14" ht="15" x14ac:dyDescent="0.2"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3:14" ht="15" x14ac:dyDescent="0.2">
      <c r="C8" s="62" t="s">
        <v>77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3:14" ht="16.5" customHeight="1" x14ac:dyDescent="0.2">
      <c r="C9" s="62" t="s">
        <v>78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3:14" ht="15" x14ac:dyDescent="0.2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3:14" ht="15" x14ac:dyDescent="0.2"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3:14" ht="15" x14ac:dyDescent="0.2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3:14" ht="15" x14ac:dyDescent="0.2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3:14" ht="15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3:14" ht="15" x14ac:dyDescent="0.2">
      <c r="C15" s="63"/>
      <c r="D15" s="63"/>
      <c r="E15" s="63"/>
      <c r="F15" s="63"/>
      <c r="G15" s="62"/>
      <c r="H15" s="62"/>
      <c r="I15" s="63"/>
      <c r="J15" s="63"/>
      <c r="K15" s="63"/>
      <c r="L15" s="63"/>
      <c r="M15" s="62"/>
      <c r="N15" s="62"/>
    </row>
    <row r="16" spans="3:14" ht="15" x14ac:dyDescent="0.2">
      <c r="C16" s="64" t="s">
        <v>82</v>
      </c>
      <c r="D16" s="62" t="s">
        <v>83</v>
      </c>
      <c r="E16" s="62"/>
      <c r="F16" s="62"/>
      <c r="G16" s="62"/>
      <c r="H16" s="62"/>
      <c r="I16" s="62" t="s">
        <v>136</v>
      </c>
      <c r="J16" s="62"/>
      <c r="K16" s="62"/>
      <c r="L16" s="62"/>
      <c r="M16" s="62"/>
      <c r="N16" s="62"/>
    </row>
    <row r="17" spans="3:14" ht="15" x14ac:dyDescent="0.2">
      <c r="C17" s="6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3:14" ht="15" x14ac:dyDescent="0.2">
      <c r="C18" s="64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3:14" ht="15" x14ac:dyDescent="0.2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3:14" ht="15" x14ac:dyDescent="0.2">
      <c r="C20" s="63"/>
      <c r="D20" s="63"/>
      <c r="E20" s="63"/>
      <c r="F20" s="63"/>
      <c r="G20" s="62"/>
      <c r="H20" s="62"/>
      <c r="I20" s="63"/>
      <c r="J20" s="63"/>
      <c r="K20" s="63"/>
      <c r="L20" s="63"/>
      <c r="M20" s="62"/>
      <c r="N20" s="62"/>
    </row>
    <row r="21" spans="3:14" ht="15" x14ac:dyDescent="0.2">
      <c r="C21" s="62" t="s">
        <v>79</v>
      </c>
      <c r="D21" s="62"/>
      <c r="E21" s="62"/>
      <c r="F21" s="62"/>
      <c r="G21" s="62"/>
      <c r="H21" s="62"/>
      <c r="I21" s="62" t="s">
        <v>128</v>
      </c>
      <c r="J21" s="62"/>
      <c r="K21" s="62"/>
      <c r="L21" s="62"/>
      <c r="M21" s="62"/>
      <c r="N21" s="62"/>
    </row>
    <row r="22" spans="3:14" ht="15" x14ac:dyDescent="0.2"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3:14" ht="15" x14ac:dyDescent="0.2"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3:14" ht="15" x14ac:dyDescent="0.2"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3:14" ht="15" x14ac:dyDescent="0.2"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3:14" ht="15" x14ac:dyDescent="0.2">
      <c r="C26" s="63"/>
      <c r="D26" s="63"/>
      <c r="E26" s="63"/>
      <c r="F26" s="63"/>
      <c r="G26" s="62"/>
      <c r="H26" s="62"/>
      <c r="I26" s="63"/>
      <c r="J26" s="63"/>
      <c r="K26" s="63"/>
      <c r="L26" s="63"/>
      <c r="M26" s="62"/>
      <c r="N26" s="62"/>
    </row>
    <row r="27" spans="3:14" ht="15" x14ac:dyDescent="0.2">
      <c r="C27" s="62" t="s">
        <v>80</v>
      </c>
      <c r="D27" s="62"/>
      <c r="E27" s="62"/>
      <c r="F27" s="62"/>
      <c r="G27" s="62"/>
      <c r="H27" s="62"/>
      <c r="I27" s="62" t="s">
        <v>89</v>
      </c>
      <c r="J27" s="62"/>
      <c r="K27" s="62"/>
      <c r="L27" s="62"/>
      <c r="M27" s="62"/>
      <c r="N27" s="62"/>
    </row>
    <row r="28" spans="3:14" ht="15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3:14" ht="1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3:14" ht="15" x14ac:dyDescent="0.2">
      <c r="C30" s="62" t="s">
        <v>90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3:14" ht="15" x14ac:dyDescent="0.2">
      <c r="C31" s="62" t="s">
        <v>91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3:14" ht="15" x14ac:dyDescent="0.2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R33" sqref="R33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6" customFormat="1" ht="19.5" x14ac:dyDescent="0.3">
      <c r="B5" s="117"/>
      <c r="C5" s="117"/>
      <c r="D5" s="120" t="s">
        <v>102</v>
      </c>
      <c r="E5" s="117"/>
      <c r="F5" s="117"/>
      <c r="G5" s="118"/>
      <c r="H5" s="117"/>
      <c r="I5" s="117"/>
      <c r="J5" s="119" t="s">
        <v>102</v>
      </c>
      <c r="K5" s="117"/>
      <c r="L5" s="117"/>
    </row>
    <row r="6" spans="1:12" s="11" customFormat="1" x14ac:dyDescent="0.2">
      <c r="B6" s="3"/>
      <c r="C6" s="3"/>
      <c r="D6" s="12">
        <v>43709</v>
      </c>
      <c r="E6" s="3"/>
      <c r="F6" s="3"/>
      <c r="G6" s="10"/>
      <c r="H6" s="3"/>
      <c r="I6" s="3"/>
      <c r="J6" s="12">
        <v>43800</v>
      </c>
      <c r="K6" s="3"/>
      <c r="L6" s="3"/>
    </row>
    <row r="7" spans="1:12" x14ac:dyDescent="0.2">
      <c r="B7" s="13"/>
      <c r="C7" s="3"/>
      <c r="D7" s="13"/>
      <c r="E7" s="3"/>
      <c r="F7" s="3"/>
      <c r="G7" s="10"/>
      <c r="H7" s="13"/>
      <c r="J7" s="13"/>
    </row>
    <row r="8" spans="1:12" x14ac:dyDescent="0.2">
      <c r="B8" s="112" t="s">
        <v>127</v>
      </c>
      <c r="C8" s="13" t="s">
        <v>1</v>
      </c>
      <c r="D8" s="13" t="s">
        <v>2</v>
      </c>
      <c r="E8" s="3"/>
      <c r="F8" s="3"/>
      <c r="G8" s="10"/>
      <c r="H8" s="112" t="s">
        <v>127</v>
      </c>
      <c r="I8" s="13" t="s">
        <v>1</v>
      </c>
      <c r="J8" s="13" t="s">
        <v>2</v>
      </c>
    </row>
    <row r="9" spans="1:12" s="16" customFormat="1" x14ac:dyDescent="0.2">
      <c r="A9" s="14"/>
      <c r="B9" s="114" t="s">
        <v>150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14" t="s">
        <v>150</v>
      </c>
      <c r="I9" s="15" t="s">
        <v>3</v>
      </c>
      <c r="J9" s="15" t="s">
        <v>100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11">
        <v>17279893.359999999</v>
      </c>
      <c r="C10" s="124">
        <v>1237843.28</v>
      </c>
      <c r="D10" s="18">
        <v>2003139.65</v>
      </c>
      <c r="E10" s="18">
        <v>6000000</v>
      </c>
      <c r="F10" s="18">
        <f>SUM(B10:E10)</f>
        <v>26520876.289999999</v>
      </c>
      <c r="G10" s="19">
        <f>SUM(C10:F10)</f>
        <v>35761859.219999999</v>
      </c>
      <c r="H10" s="111">
        <v>31097140.969999999</v>
      </c>
      <c r="I10" s="124">
        <v>246000</v>
      </c>
      <c r="J10" s="18">
        <v>2005900.18</v>
      </c>
      <c r="K10" s="18">
        <v>6000000</v>
      </c>
      <c r="L10" s="18">
        <f>SUM(H10:K10)</f>
        <v>39349041.149999999</v>
      </c>
    </row>
    <row r="11" spans="1:12" s="17" customFormat="1" x14ac:dyDescent="0.2">
      <c r="A11" s="17" t="s">
        <v>7</v>
      </c>
      <c r="B11" s="18">
        <v>1309113.47</v>
      </c>
      <c r="D11" s="18"/>
      <c r="E11" s="18"/>
      <c r="F11" s="18">
        <f t="shared" ref="F11:F25" si="0">SUM(B11:E11)</f>
        <v>1309113.47</v>
      </c>
      <c r="G11" s="19">
        <f>SUM(C11:F11)</f>
        <v>1309113.47</v>
      </c>
      <c r="H11" s="18">
        <v>985310.52</v>
      </c>
      <c r="J11" s="18"/>
      <c r="K11" s="18"/>
      <c r="L11" s="18">
        <f t="shared" ref="L11:L25" si="1">SUM(H11:K11)</f>
        <v>985310.52</v>
      </c>
    </row>
    <row r="12" spans="1:12" s="17" customFormat="1" x14ac:dyDescent="0.2">
      <c r="A12" s="17" t="s">
        <v>87</v>
      </c>
      <c r="B12" s="18">
        <v>40096.61</v>
      </c>
      <c r="D12" s="18"/>
      <c r="E12" s="18"/>
      <c r="F12" s="18">
        <f t="shared" si="0"/>
        <v>40096.61</v>
      </c>
      <c r="G12" s="19"/>
      <c r="H12" s="18">
        <v>9519.7099999999991</v>
      </c>
      <c r="J12" s="18"/>
      <c r="K12" s="18"/>
      <c r="L12" s="18">
        <f t="shared" si="1"/>
        <v>9519.7099999999991</v>
      </c>
    </row>
    <row r="13" spans="1:12" s="17" customFormat="1" x14ac:dyDescent="0.2">
      <c r="A13" s="17" t="s">
        <v>153</v>
      </c>
      <c r="B13" s="18">
        <v>1431536.65</v>
      </c>
      <c r="D13" s="18"/>
      <c r="E13" s="18"/>
      <c r="F13" s="18">
        <f t="shared" si="0"/>
        <v>1431536.65</v>
      </c>
      <c r="G13" s="19"/>
      <c r="H13" s="18">
        <v>1098070.21</v>
      </c>
      <c r="J13" s="18"/>
      <c r="K13" s="18"/>
      <c r="L13" s="18">
        <f t="shared" si="1"/>
        <v>1098070.21</v>
      </c>
    </row>
    <row r="14" spans="1:12" s="17" customFormat="1" x14ac:dyDescent="0.2">
      <c r="A14" s="17" t="s">
        <v>8</v>
      </c>
      <c r="B14" s="18">
        <v>4586.3500000000004</v>
      </c>
      <c r="D14" s="18"/>
      <c r="E14" s="18"/>
      <c r="F14" s="18">
        <f t="shared" si="0"/>
        <v>4586.3500000000004</v>
      </c>
      <c r="G14" s="19">
        <f t="shared" ref="G14:G23" si="2">SUM(C14:F14)</f>
        <v>4586.3500000000004</v>
      </c>
      <c r="H14" s="18">
        <v>4607.84</v>
      </c>
      <c r="J14" s="18"/>
      <c r="K14" s="18"/>
      <c r="L14" s="18">
        <f t="shared" si="1"/>
        <v>4607.84</v>
      </c>
    </row>
    <row r="15" spans="1:12" s="17" customFormat="1" x14ac:dyDescent="0.2">
      <c r="A15" s="17" t="s">
        <v>9</v>
      </c>
      <c r="B15" s="20">
        <v>628680.63</v>
      </c>
      <c r="D15" s="20"/>
      <c r="E15" s="18">
        <v>2000000</v>
      </c>
      <c r="F15" s="18">
        <f t="shared" si="0"/>
        <v>2628680.63</v>
      </c>
      <c r="G15" s="19">
        <f t="shared" si="2"/>
        <v>4628680.63</v>
      </c>
      <c r="H15" s="20">
        <v>611484.34</v>
      </c>
      <c r="J15" s="20"/>
      <c r="K15" s="18">
        <v>2000000</v>
      </c>
      <c r="L15" s="18">
        <f t="shared" si="1"/>
        <v>2611484.34</v>
      </c>
    </row>
    <row r="16" spans="1:12" s="17" customFormat="1" x14ac:dyDescent="0.2">
      <c r="A16" s="17" t="s">
        <v>10</v>
      </c>
      <c r="B16" s="18">
        <v>611847.66</v>
      </c>
      <c r="D16" s="18"/>
      <c r="E16" s="18">
        <v>1000000</v>
      </c>
      <c r="F16" s="18">
        <f t="shared" si="0"/>
        <v>1611847.6600000001</v>
      </c>
      <c r="G16" s="19">
        <f t="shared" si="2"/>
        <v>2611847.66</v>
      </c>
      <c r="H16" s="18">
        <v>720394.23</v>
      </c>
      <c r="J16" s="18"/>
      <c r="K16" s="18">
        <v>1000000</v>
      </c>
      <c r="L16" s="18">
        <f t="shared" si="1"/>
        <v>1720394.23</v>
      </c>
    </row>
    <row r="17" spans="1:13" s="17" customFormat="1" x14ac:dyDescent="0.2">
      <c r="A17" s="17" t="s">
        <v>11</v>
      </c>
      <c r="B17" s="18">
        <v>2523538.38</v>
      </c>
      <c r="D17" s="18"/>
      <c r="E17" s="18"/>
      <c r="F17" s="18">
        <f t="shared" si="0"/>
        <v>2523538.38</v>
      </c>
      <c r="G17" s="19">
        <f t="shared" si="2"/>
        <v>2523538.38</v>
      </c>
      <c r="H17" s="18">
        <v>2584415.77</v>
      </c>
      <c r="J17" s="18"/>
      <c r="K17" s="18"/>
      <c r="L17" s="18">
        <f t="shared" si="1"/>
        <v>2584415.77</v>
      </c>
    </row>
    <row r="18" spans="1:13" s="17" customFormat="1" x14ac:dyDescent="0.2">
      <c r="A18" s="17" t="s">
        <v>12</v>
      </c>
      <c r="B18" s="18">
        <v>65442.31</v>
      </c>
      <c r="D18" s="21"/>
      <c r="E18" s="18"/>
      <c r="F18" s="18">
        <f t="shared" si="0"/>
        <v>65442.31</v>
      </c>
      <c r="G18" s="19">
        <f t="shared" si="2"/>
        <v>65442.31</v>
      </c>
      <c r="H18" s="18">
        <v>63707.57</v>
      </c>
      <c r="J18" s="21"/>
      <c r="K18" s="18"/>
      <c r="L18" s="18">
        <f t="shared" si="1"/>
        <v>63707.57</v>
      </c>
    </row>
    <row r="19" spans="1:13" s="17" customFormat="1" x14ac:dyDescent="0.2">
      <c r="A19" s="17" t="s">
        <v>13</v>
      </c>
      <c r="B19" s="18">
        <v>469301.34</v>
      </c>
      <c r="D19" s="21"/>
      <c r="E19" s="18"/>
      <c r="F19" s="18">
        <f t="shared" si="0"/>
        <v>469301.34</v>
      </c>
      <c r="G19" s="19">
        <f t="shared" si="2"/>
        <v>469301.34</v>
      </c>
      <c r="H19" s="18">
        <v>483419.81</v>
      </c>
      <c r="J19" s="21"/>
      <c r="K19" s="18"/>
      <c r="L19" s="18">
        <f t="shared" si="1"/>
        <v>483419.81</v>
      </c>
    </row>
    <row r="20" spans="1:13" s="17" customFormat="1" x14ac:dyDescent="0.2">
      <c r="A20" s="17" t="s">
        <v>14</v>
      </c>
      <c r="B20" s="18">
        <v>147022.88</v>
      </c>
      <c r="D20" s="18"/>
      <c r="E20" s="18"/>
      <c r="F20" s="18">
        <f t="shared" si="0"/>
        <v>147022.88</v>
      </c>
      <c r="G20" s="19">
        <f t="shared" si="2"/>
        <v>147022.88</v>
      </c>
      <c r="H20" s="18">
        <v>38395.800000000003</v>
      </c>
      <c r="J20" s="18"/>
      <c r="K20" s="18"/>
      <c r="L20" s="18">
        <f t="shared" si="1"/>
        <v>38395.800000000003</v>
      </c>
    </row>
    <row r="21" spans="1:13" s="17" customFormat="1" x14ac:dyDescent="0.2">
      <c r="A21" s="17" t="s">
        <v>15</v>
      </c>
      <c r="B21" s="18">
        <v>2363932.3199999998</v>
      </c>
      <c r="D21" s="18"/>
      <c r="E21" s="18"/>
      <c r="F21" s="18">
        <f t="shared" si="0"/>
        <v>2363932.3199999998</v>
      </c>
      <c r="G21" s="19">
        <f t="shared" si="2"/>
        <v>2363932.3199999998</v>
      </c>
      <c r="H21" s="18">
        <v>1772993.91</v>
      </c>
      <c r="J21" s="18"/>
      <c r="K21" s="18"/>
      <c r="L21" s="18">
        <f t="shared" si="1"/>
        <v>1772993.91</v>
      </c>
    </row>
    <row r="22" spans="1:13" s="17" customFormat="1" x14ac:dyDescent="0.2">
      <c r="A22" s="17" t="s">
        <v>132</v>
      </c>
      <c r="B22" s="18">
        <v>25091720.199999999</v>
      </c>
      <c r="D22" s="18"/>
      <c r="E22" s="18">
        <v>10000000</v>
      </c>
      <c r="F22" s="18">
        <f t="shared" si="0"/>
        <v>35091720.200000003</v>
      </c>
      <c r="G22" s="19">
        <f t="shared" si="2"/>
        <v>45091720.200000003</v>
      </c>
      <c r="H22" s="18">
        <v>16149207.470000001</v>
      </c>
      <c r="J22" s="18"/>
      <c r="K22" s="18">
        <v>10000000</v>
      </c>
      <c r="L22" s="18">
        <f t="shared" si="1"/>
        <v>26149207.469999999</v>
      </c>
    </row>
    <row r="23" spans="1:13" s="17" customFormat="1" x14ac:dyDescent="0.2">
      <c r="A23" s="17" t="s">
        <v>105</v>
      </c>
      <c r="B23" s="18">
        <v>974914.77</v>
      </c>
      <c r="D23" s="18"/>
      <c r="E23" s="18"/>
      <c r="F23" s="18">
        <f t="shared" si="0"/>
        <v>974914.77</v>
      </c>
      <c r="G23" s="19">
        <f t="shared" si="2"/>
        <v>974914.77</v>
      </c>
      <c r="H23" s="18">
        <v>984267.61</v>
      </c>
      <c r="J23" s="18"/>
      <c r="K23" s="18"/>
      <c r="L23" s="18">
        <f t="shared" si="1"/>
        <v>984267.61</v>
      </c>
    </row>
    <row r="24" spans="1:13" s="17" customFormat="1" x14ac:dyDescent="0.2">
      <c r="A24" s="17" t="s">
        <v>16</v>
      </c>
      <c r="B24" s="18">
        <v>529637.14</v>
      </c>
      <c r="D24" s="18"/>
      <c r="E24" s="18"/>
      <c r="F24" s="18">
        <f t="shared" si="0"/>
        <v>529637.14</v>
      </c>
      <c r="G24" s="19">
        <f>SUM(C24:F24)</f>
        <v>529637.14</v>
      </c>
      <c r="H24" s="18">
        <v>2778071.18</v>
      </c>
      <c r="J24" s="18"/>
      <c r="K24" s="18"/>
      <c r="L24" s="18">
        <f t="shared" si="1"/>
        <v>2778071.18</v>
      </c>
    </row>
    <row r="25" spans="1:13" s="17" customFormat="1" x14ac:dyDescent="0.2">
      <c r="A25" s="17" t="s">
        <v>17</v>
      </c>
      <c r="B25" s="18">
        <v>9698297.0099999998</v>
      </c>
      <c r="D25" s="18"/>
      <c r="E25" s="18"/>
      <c r="F25" s="18">
        <f t="shared" si="0"/>
        <v>9698297.0099999998</v>
      </c>
      <c r="G25" s="19">
        <f>SUM(C25:F25)</f>
        <v>9698297.0099999998</v>
      </c>
      <c r="H25" s="18">
        <v>13283841.460000001</v>
      </c>
      <c r="J25" s="18"/>
      <c r="K25" s="18"/>
      <c r="L25" s="18">
        <f t="shared" si="1"/>
        <v>13283841.460000001</v>
      </c>
    </row>
    <row r="26" spans="1:13" s="14" customFormat="1" x14ac:dyDescent="0.2">
      <c r="B26" s="22"/>
      <c r="D26" s="22"/>
      <c r="E26" s="3"/>
      <c r="F26" s="3"/>
      <c r="G26" s="23"/>
      <c r="H26" s="22"/>
      <c r="J26" s="22"/>
      <c r="K26" s="3"/>
    </row>
    <row r="27" spans="1:13" s="17" customFormat="1" x14ac:dyDescent="0.2">
      <c r="A27" s="24" t="s">
        <v>5</v>
      </c>
      <c r="B27" s="18">
        <f>SUM(B10:B26)</f>
        <v>63169561.079999998</v>
      </c>
      <c r="C27" s="125">
        <f>SUM(C10:C26)</f>
        <v>1237843.28</v>
      </c>
      <c r="D27" s="18">
        <f>SUM(D10:D26)</f>
        <v>2003139.65</v>
      </c>
      <c r="E27" s="18">
        <f>SUM(E10:E26)</f>
        <v>19000000</v>
      </c>
      <c r="F27" s="18">
        <f>SUM(F10:F26)</f>
        <v>85410544.010000005</v>
      </c>
      <c r="G27" s="19">
        <f t="shared" ref="G27" si="3">SUM(G10:G26)</f>
        <v>106179893.68000002</v>
      </c>
      <c r="H27" s="18">
        <f>SUM(H10:H26)</f>
        <v>72664848.400000006</v>
      </c>
      <c r="I27" s="125">
        <f>SUM(I10:I26)</f>
        <v>246000</v>
      </c>
      <c r="J27" s="18">
        <f>SUM(J10:J26)</f>
        <v>2005900.18</v>
      </c>
      <c r="K27" s="238">
        <f>SUM(K10:K26)</f>
        <v>19000000</v>
      </c>
      <c r="L27" s="240">
        <f>SUM(L10:L25)</f>
        <v>93916748.580000013</v>
      </c>
      <c r="M27" s="239"/>
    </row>
    <row r="28" spans="1:13" x14ac:dyDescent="0.2">
      <c r="B28" s="3"/>
      <c r="C28" s="3"/>
      <c r="D28" s="3"/>
      <c r="E28" s="3"/>
      <c r="F28" s="3"/>
      <c r="G28" s="10"/>
    </row>
    <row r="29" spans="1:13" x14ac:dyDescent="0.2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9495287.3200000077</v>
      </c>
      <c r="I29" s="3">
        <f>SUM(I27-C27)</f>
        <v>-991843.28</v>
      </c>
      <c r="J29" s="3">
        <f>SUM(J27-D27)</f>
        <v>2760.5300000000279</v>
      </c>
      <c r="K29" s="3">
        <f>SUM(K27-E27)</f>
        <v>0</v>
      </c>
      <c r="L29" s="3">
        <f>SUM(H29:K29)</f>
        <v>8506204.5700000077</v>
      </c>
    </row>
    <row r="30" spans="1:13" x14ac:dyDescent="0.2">
      <c r="B30" s="3"/>
      <c r="C30" s="22"/>
      <c r="D30" s="3"/>
      <c r="E30" s="3"/>
      <c r="F30" s="7"/>
      <c r="G30" s="23"/>
      <c r="L30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101</v>
      </c>
    </row>
    <row r="35" spans="2:12" x14ac:dyDescent="0.2">
      <c r="B35" s="3"/>
      <c r="C35" s="3"/>
      <c r="D35" s="3"/>
      <c r="E35" s="3" t="s">
        <v>144</v>
      </c>
      <c r="F35" s="3"/>
      <c r="G35" s="25"/>
      <c r="K35" s="3" t="s">
        <v>145</v>
      </c>
    </row>
    <row r="36" spans="2:12" x14ac:dyDescent="0.2">
      <c r="B36" s="3"/>
      <c r="C36" s="3"/>
      <c r="D36" s="3"/>
      <c r="E36" s="3" t="s">
        <v>97</v>
      </c>
      <c r="F36" s="3"/>
      <c r="G36" s="25"/>
      <c r="K36" s="3" t="s">
        <v>94</v>
      </c>
    </row>
    <row r="37" spans="2:12" x14ac:dyDescent="0.2">
      <c r="B37" s="3"/>
      <c r="C37" s="3"/>
      <c r="D37" s="3"/>
      <c r="E37" s="3" t="s">
        <v>98</v>
      </c>
      <c r="F37" s="3"/>
      <c r="G37" s="25"/>
      <c r="K37" s="3" t="s">
        <v>95</v>
      </c>
    </row>
    <row r="38" spans="2:12" x14ac:dyDescent="0.2">
      <c r="B38" s="3"/>
      <c r="C38" s="3"/>
      <c r="D38" s="3"/>
      <c r="E38" s="3" t="s">
        <v>99</v>
      </c>
      <c r="F38" s="3"/>
      <c r="G38" s="25"/>
      <c r="K38" s="3" t="s">
        <v>96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129"/>
  <sheetViews>
    <sheetView showGridLines="0" zoomScale="114" zoomScaleNormal="114" workbookViewId="0">
      <selection activeCell="A139" sqref="A139"/>
    </sheetView>
  </sheetViews>
  <sheetFormatPr defaultRowHeight="12.75" x14ac:dyDescent="0.2"/>
  <cols>
    <col min="1" max="1" width="17.85546875" style="26" customWidth="1"/>
    <col min="2" max="2" width="8.28515625" style="130" customWidth="1"/>
    <col min="3" max="3" width="20.140625" style="142" customWidth="1"/>
    <col min="4" max="4" width="5.28515625" style="155" customWidth="1"/>
    <col min="5" max="5" width="11.140625" style="26" customWidth="1"/>
    <col min="6" max="6" width="13" style="27" customWidth="1"/>
    <col min="7" max="7" width="22.7109375" style="174" customWidth="1"/>
    <col min="8" max="8" width="15.42578125" style="181" customWidth="1"/>
    <col min="9" max="9" width="17.140625" style="177" bestFit="1" customWidth="1"/>
    <col min="10" max="10" width="12.42578125" style="174" bestFit="1" customWidth="1"/>
    <col min="11" max="11" width="0" style="3" hidden="1" customWidth="1"/>
    <col min="12" max="12" width="15.140625" style="185" bestFit="1" customWidth="1"/>
    <col min="13" max="118" width="8.85546875" style="14"/>
  </cols>
  <sheetData>
    <row r="2" spans="1:118" s="35" customFormat="1" x14ac:dyDescent="0.2">
      <c r="B2" s="137"/>
      <c r="C2" s="138"/>
      <c r="D2" s="151"/>
      <c r="F2" s="30"/>
      <c r="G2" s="174"/>
      <c r="H2" s="181"/>
      <c r="I2" s="177"/>
      <c r="J2" s="192" t="s">
        <v>151</v>
      </c>
      <c r="K2" s="136"/>
      <c r="L2" s="185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</row>
    <row r="3" spans="1:118" x14ac:dyDescent="0.2">
      <c r="A3" s="29" t="s">
        <v>19</v>
      </c>
      <c r="C3" s="139" t="s">
        <v>20</v>
      </c>
      <c r="D3" s="151" t="s">
        <v>125</v>
      </c>
      <c r="E3" s="29" t="s">
        <v>21</v>
      </c>
      <c r="F3" s="30" t="s">
        <v>22</v>
      </c>
      <c r="G3" s="172" t="s">
        <v>23</v>
      </c>
      <c r="H3" s="181" t="s">
        <v>24</v>
      </c>
      <c r="I3" s="187" t="s">
        <v>25</v>
      </c>
      <c r="J3" s="174" t="s">
        <v>26</v>
      </c>
      <c r="K3" s="28" t="s">
        <v>27</v>
      </c>
      <c r="L3" s="185" t="s">
        <v>81</v>
      </c>
    </row>
    <row r="4" spans="1:118" s="16" customFormat="1" x14ac:dyDescent="0.2">
      <c r="A4" s="31"/>
      <c r="B4" s="131"/>
      <c r="C4" s="140" t="s">
        <v>28</v>
      </c>
      <c r="D4" s="152" t="s">
        <v>126</v>
      </c>
      <c r="E4" s="32" t="s">
        <v>29</v>
      </c>
      <c r="F4" s="33" t="s">
        <v>30</v>
      </c>
      <c r="G4" s="173" t="s">
        <v>31</v>
      </c>
      <c r="H4" s="183"/>
      <c r="I4" s="191"/>
      <c r="J4" s="179" t="s">
        <v>32</v>
      </c>
      <c r="K4" s="34" t="s">
        <v>33</v>
      </c>
      <c r="L4" s="186" t="s">
        <v>32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</row>
    <row r="5" spans="1:118" ht="14.25" customHeight="1" x14ac:dyDescent="0.2">
      <c r="A5" s="35" t="s">
        <v>34</v>
      </c>
      <c r="C5" s="141" t="s">
        <v>134</v>
      </c>
      <c r="D5" s="215">
        <v>1.6779999999999999</v>
      </c>
      <c r="F5" s="70">
        <v>43830</v>
      </c>
      <c r="G5" s="172">
        <v>21096340.969999999</v>
      </c>
      <c r="H5" s="172">
        <v>21096340.969999999</v>
      </c>
      <c r="I5" s="172">
        <v>21096340.969999999</v>
      </c>
      <c r="J5" s="180">
        <v>51761.67</v>
      </c>
      <c r="L5" s="185">
        <f>SUM(J5)</f>
        <v>51761.67</v>
      </c>
    </row>
    <row r="6" spans="1:118" ht="12" customHeight="1" x14ac:dyDescent="0.2">
      <c r="A6" s="35"/>
      <c r="C6" s="141" t="s">
        <v>118</v>
      </c>
      <c r="D6" s="215">
        <v>1.6226</v>
      </c>
      <c r="F6" s="70">
        <v>43830</v>
      </c>
      <c r="G6" s="172">
        <v>800</v>
      </c>
      <c r="H6" s="172">
        <v>800</v>
      </c>
      <c r="I6" s="172">
        <v>800</v>
      </c>
      <c r="J6" s="174">
        <v>2357.4499999999998</v>
      </c>
      <c r="L6" s="185">
        <f t="shared" ref="L6:L14" si="0">SUM(J6)</f>
        <v>2357.4499999999998</v>
      </c>
    </row>
    <row r="7" spans="1:118" ht="12" customHeight="1" x14ac:dyDescent="0.2">
      <c r="A7" s="35"/>
      <c r="C7" s="141" t="s">
        <v>119</v>
      </c>
      <c r="D7" s="215">
        <v>1.8321000000000001</v>
      </c>
      <c r="F7" s="70">
        <v>43830</v>
      </c>
      <c r="G7" s="172">
        <v>10000000</v>
      </c>
      <c r="H7" s="172">
        <v>10000000</v>
      </c>
      <c r="I7" s="172">
        <v>10000000</v>
      </c>
      <c r="J7" s="174">
        <v>53211.5</v>
      </c>
      <c r="L7" s="185">
        <f t="shared" si="0"/>
        <v>53211.5</v>
      </c>
    </row>
    <row r="8" spans="1:118" ht="12" customHeight="1" x14ac:dyDescent="0.2">
      <c r="A8" s="35"/>
      <c r="C8" s="141" t="s">
        <v>161</v>
      </c>
      <c r="D8" s="215">
        <v>1.94</v>
      </c>
      <c r="F8" s="70">
        <v>43837</v>
      </c>
      <c r="G8" s="172">
        <v>2000000</v>
      </c>
      <c r="H8" s="172">
        <v>2000000</v>
      </c>
      <c r="I8" s="172">
        <v>2000000</v>
      </c>
      <c r="J8" s="174">
        <v>9567</v>
      </c>
      <c r="L8" s="185">
        <f t="shared" si="0"/>
        <v>9567</v>
      </c>
    </row>
    <row r="9" spans="1:118" ht="12" customHeight="1" x14ac:dyDescent="0.2">
      <c r="A9" s="35"/>
      <c r="C9" s="141" t="s">
        <v>130</v>
      </c>
      <c r="D9" s="156">
        <v>2</v>
      </c>
      <c r="F9" s="70">
        <v>43906</v>
      </c>
      <c r="G9" s="172">
        <v>1000000</v>
      </c>
      <c r="H9" s="172">
        <v>1000000</v>
      </c>
      <c r="I9" s="172">
        <v>1000000</v>
      </c>
      <c r="J9" s="181">
        <v>5031.3</v>
      </c>
      <c r="L9" s="185">
        <f t="shared" si="0"/>
        <v>5031.3</v>
      </c>
    </row>
    <row r="10" spans="1:118" ht="12" customHeight="1" x14ac:dyDescent="0.2">
      <c r="A10" s="35"/>
      <c r="C10" s="141" t="s">
        <v>130</v>
      </c>
      <c r="D10" s="156">
        <v>2.02</v>
      </c>
      <c r="F10" s="70">
        <v>43909</v>
      </c>
      <c r="G10" s="172">
        <v>2000000</v>
      </c>
      <c r="H10" s="172">
        <v>2000000</v>
      </c>
      <c r="I10" s="172">
        <v>2000000</v>
      </c>
      <c r="J10" s="181">
        <v>10154.959999999999</v>
      </c>
      <c r="L10" s="185">
        <f t="shared" si="0"/>
        <v>10154.959999999999</v>
      </c>
    </row>
    <row r="11" spans="1:118" s="11" customFormat="1" ht="12" customHeight="1" x14ac:dyDescent="0.2">
      <c r="A11" s="230"/>
      <c r="B11" s="217"/>
      <c r="C11" s="141" t="s">
        <v>130</v>
      </c>
      <c r="D11" s="156">
        <v>1.78</v>
      </c>
      <c r="E11" s="26"/>
      <c r="F11" s="70">
        <v>43959</v>
      </c>
      <c r="G11" s="172">
        <v>1000000</v>
      </c>
      <c r="H11" s="172">
        <v>1000000</v>
      </c>
      <c r="I11" s="172">
        <v>1000000</v>
      </c>
      <c r="J11" s="181">
        <v>2777.4</v>
      </c>
      <c r="K11" s="3"/>
      <c r="L11" s="185">
        <f t="shared" si="0"/>
        <v>2777.4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</row>
    <row r="12" spans="1:118" s="11" customFormat="1" ht="12" customHeight="1" x14ac:dyDescent="0.2">
      <c r="A12" s="230"/>
      <c r="B12" s="217"/>
      <c r="C12" s="144" t="s">
        <v>146</v>
      </c>
      <c r="D12" s="156">
        <v>2.375</v>
      </c>
      <c r="E12" s="113" t="s">
        <v>147</v>
      </c>
      <c r="F12" s="70">
        <v>43917</v>
      </c>
      <c r="G12" s="174">
        <v>1000000</v>
      </c>
      <c r="H12" s="174">
        <v>1000000</v>
      </c>
      <c r="I12" s="181">
        <v>1001800</v>
      </c>
      <c r="J12" s="174">
        <v>5937.3</v>
      </c>
      <c r="K12" s="3"/>
      <c r="L12" s="185">
        <f t="shared" si="0"/>
        <v>5937.3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</row>
    <row r="13" spans="1:118" s="71" customFormat="1" x14ac:dyDescent="0.2">
      <c r="C13" s="144" t="s">
        <v>148</v>
      </c>
      <c r="D13" s="156">
        <v>2.4500000000000002</v>
      </c>
      <c r="E13" s="113" t="s">
        <v>149</v>
      </c>
      <c r="F13" s="70">
        <v>43920</v>
      </c>
      <c r="G13" s="174">
        <v>246000</v>
      </c>
      <c r="H13" s="174">
        <v>246000</v>
      </c>
      <c r="I13" s="181">
        <v>246000</v>
      </c>
      <c r="J13" s="174">
        <v>1512</v>
      </c>
      <c r="K13" s="3"/>
      <c r="L13" s="185">
        <f t="shared" si="0"/>
        <v>1512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</row>
    <row r="14" spans="1:118" ht="12" customHeight="1" x14ac:dyDescent="0.2">
      <c r="A14" s="121" t="s">
        <v>107</v>
      </c>
      <c r="B14" s="166">
        <v>91.76</v>
      </c>
      <c r="C14" s="144" t="s">
        <v>156</v>
      </c>
      <c r="D14" s="156">
        <v>1.9</v>
      </c>
      <c r="E14" s="113" t="s">
        <v>157</v>
      </c>
      <c r="F14" s="70">
        <v>44348</v>
      </c>
      <c r="G14" s="174">
        <v>1005212.19</v>
      </c>
      <c r="H14" s="174">
        <v>1006953.86</v>
      </c>
      <c r="I14" s="174">
        <v>1004100.18</v>
      </c>
      <c r="J14" s="174">
        <v>11607.64</v>
      </c>
      <c r="L14" s="185">
        <f t="shared" si="0"/>
        <v>11607.64</v>
      </c>
    </row>
    <row r="15" spans="1:118" ht="12" customHeight="1" x14ac:dyDescent="0.2">
      <c r="A15" s="121" t="s">
        <v>108</v>
      </c>
      <c r="B15" s="132">
        <v>5282.23</v>
      </c>
      <c r="C15" s="141" t="s">
        <v>130</v>
      </c>
      <c r="D15" s="156">
        <v>2.42</v>
      </c>
      <c r="F15" s="70">
        <v>43741</v>
      </c>
      <c r="G15" s="172">
        <v>0</v>
      </c>
      <c r="H15" s="172">
        <v>0</v>
      </c>
      <c r="I15" s="172">
        <v>0</v>
      </c>
      <c r="J15" s="174">
        <v>265.52999999999997</v>
      </c>
      <c r="L15" s="185">
        <f t="shared" ref="L15:L21" si="1">SUM(J15)</f>
        <v>265.52999999999997</v>
      </c>
    </row>
    <row r="16" spans="1:118" ht="12" customHeight="1" x14ac:dyDescent="0.2">
      <c r="A16" s="121" t="s">
        <v>116</v>
      </c>
      <c r="B16" s="132">
        <v>7120.25</v>
      </c>
      <c r="C16" s="141" t="s">
        <v>130</v>
      </c>
      <c r="D16" s="156">
        <v>2.2400000000000002</v>
      </c>
      <c r="F16" s="70">
        <v>43777</v>
      </c>
      <c r="G16" s="172">
        <v>0</v>
      </c>
      <c r="H16" s="172">
        <v>0</v>
      </c>
      <c r="I16" s="172"/>
      <c r="J16" s="174">
        <v>2332.04</v>
      </c>
      <c r="L16" s="185">
        <f t="shared" si="1"/>
        <v>2332.04</v>
      </c>
    </row>
    <row r="17" spans="1:118" ht="12" customHeight="1" x14ac:dyDescent="0.2">
      <c r="A17" s="121" t="s">
        <v>109</v>
      </c>
      <c r="B17" s="132">
        <v>222.15</v>
      </c>
      <c r="C17" s="69" t="s">
        <v>159</v>
      </c>
      <c r="D17" s="215">
        <v>2.117</v>
      </c>
      <c r="E17" s="71"/>
      <c r="F17" s="70" t="s">
        <v>162</v>
      </c>
      <c r="G17" s="172">
        <v>0</v>
      </c>
      <c r="H17" s="172">
        <v>0</v>
      </c>
      <c r="I17" s="172">
        <v>0</v>
      </c>
      <c r="J17" s="237">
        <v>193.23</v>
      </c>
      <c r="L17" s="185">
        <f t="shared" si="1"/>
        <v>193.23</v>
      </c>
    </row>
    <row r="18" spans="1:118" ht="12" customHeight="1" x14ac:dyDescent="0.2">
      <c r="A18" s="121" t="s">
        <v>110</v>
      </c>
      <c r="B18" s="132">
        <v>6323.01</v>
      </c>
      <c r="C18" s="144" t="s">
        <v>163</v>
      </c>
      <c r="D18" s="156">
        <v>2.2999999999999998</v>
      </c>
      <c r="E18" s="113" t="s">
        <v>154</v>
      </c>
      <c r="F18" s="70">
        <v>44368</v>
      </c>
      <c r="G18" s="174">
        <v>0</v>
      </c>
      <c r="H18" s="174">
        <v>0</v>
      </c>
      <c r="I18" s="174">
        <v>0</v>
      </c>
      <c r="J18" s="174">
        <v>1473.81</v>
      </c>
      <c r="L18" s="185">
        <f t="shared" si="1"/>
        <v>1473.81</v>
      </c>
    </row>
    <row r="19" spans="1:118" ht="12" customHeight="1" x14ac:dyDescent="0.2">
      <c r="A19" s="121" t="s">
        <v>111</v>
      </c>
      <c r="B19" s="132">
        <v>1052.6199999999999</v>
      </c>
      <c r="C19" s="142" t="s">
        <v>122</v>
      </c>
      <c r="D19" s="157">
        <v>1.75</v>
      </c>
      <c r="E19" s="113" t="s">
        <v>139</v>
      </c>
      <c r="F19" s="37">
        <v>43784</v>
      </c>
      <c r="G19" s="172">
        <v>0</v>
      </c>
      <c r="H19" s="177">
        <v>0</v>
      </c>
      <c r="I19" s="177">
        <v>0</v>
      </c>
      <c r="J19" s="174">
        <v>463.55</v>
      </c>
      <c r="L19" s="185">
        <f t="shared" si="1"/>
        <v>463.55</v>
      </c>
    </row>
    <row r="20" spans="1:118" ht="12" customHeight="1" x14ac:dyDescent="0.2">
      <c r="A20" s="121" t="s">
        <v>112</v>
      </c>
      <c r="B20" s="132">
        <v>67.040000000000006</v>
      </c>
      <c r="C20" s="143" t="s">
        <v>120</v>
      </c>
      <c r="D20" s="157">
        <v>1.75</v>
      </c>
      <c r="E20" s="171" t="s">
        <v>140</v>
      </c>
      <c r="F20" s="129">
        <v>43784</v>
      </c>
      <c r="G20" s="174">
        <v>0</v>
      </c>
      <c r="H20" s="181">
        <v>0</v>
      </c>
      <c r="I20" s="181">
        <v>0</v>
      </c>
      <c r="J20" s="174">
        <v>463.55</v>
      </c>
      <c r="L20" s="185">
        <f t="shared" si="1"/>
        <v>463.55</v>
      </c>
    </row>
    <row r="21" spans="1:118" x14ac:dyDescent="0.2">
      <c r="A21" s="159" t="s">
        <v>115</v>
      </c>
      <c r="B21" s="167">
        <v>2236.35</v>
      </c>
      <c r="C21" s="144" t="s">
        <v>121</v>
      </c>
      <c r="D21" s="157">
        <v>1.75</v>
      </c>
      <c r="E21" s="113" t="s">
        <v>138</v>
      </c>
      <c r="F21" s="70">
        <v>43781</v>
      </c>
      <c r="G21" s="172">
        <v>0</v>
      </c>
      <c r="H21" s="177">
        <v>0</v>
      </c>
      <c r="I21" s="177">
        <v>0</v>
      </c>
      <c r="J21" s="174">
        <v>600.11</v>
      </c>
      <c r="L21" s="185">
        <f t="shared" si="1"/>
        <v>600.11</v>
      </c>
    </row>
    <row r="22" spans="1:118" s="71" customFormat="1" x14ac:dyDescent="0.2">
      <c r="A22" s="122" t="s">
        <v>113</v>
      </c>
      <c r="B22" s="134">
        <f>SUM(B14:B21)</f>
        <v>22395.41</v>
      </c>
      <c r="C22" s="144"/>
      <c r="D22" s="156"/>
      <c r="E22" s="113"/>
      <c r="F22" s="70"/>
      <c r="G22" s="174"/>
      <c r="H22" s="174"/>
      <c r="I22" s="174"/>
      <c r="J22" s="174"/>
      <c r="K22" s="3"/>
      <c r="L22" s="185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</row>
    <row r="23" spans="1:118" ht="13.5" thickBot="1" x14ac:dyDescent="0.25">
      <c r="A23" s="122" t="s">
        <v>135</v>
      </c>
      <c r="B23" s="135">
        <v>29366.26</v>
      </c>
      <c r="C23" s="145"/>
      <c r="D23" s="154"/>
      <c r="E23" s="72" t="s">
        <v>84</v>
      </c>
      <c r="F23" s="73"/>
      <c r="G23" s="175">
        <f>SUM(G5:G22)</f>
        <v>39348353.159999996</v>
      </c>
      <c r="H23" s="184">
        <f>SUM(H5:H22)</f>
        <v>39350094.829999998</v>
      </c>
      <c r="I23" s="184">
        <f>SUM(I5:I22)</f>
        <v>39349041.149999999</v>
      </c>
      <c r="J23" s="182">
        <f>SUM(J5:J22)</f>
        <v>159710.03999999995</v>
      </c>
      <c r="K23" s="165"/>
      <c r="L23" s="218">
        <f>SUM(L5:L22)</f>
        <v>159710.03999999995</v>
      </c>
    </row>
    <row r="24" spans="1:118" ht="12" customHeight="1" thickTop="1" x14ac:dyDescent="0.2">
      <c r="A24" s="122" t="s">
        <v>114</v>
      </c>
      <c r="B24" s="132">
        <f>SUM(B22:B23)</f>
        <v>51761.67</v>
      </c>
      <c r="C24" s="145"/>
      <c r="D24" s="154"/>
      <c r="E24" s="72"/>
      <c r="F24" s="73"/>
      <c r="G24" s="172"/>
      <c r="H24" s="177"/>
      <c r="K24" s="126"/>
    </row>
    <row r="25" spans="1:118" ht="12" customHeight="1" x14ac:dyDescent="0.2">
      <c r="A25" s="234"/>
      <c r="B25" s="217"/>
      <c r="C25" s="145"/>
      <c r="D25" s="154"/>
      <c r="E25" s="72"/>
      <c r="F25" s="73"/>
      <c r="G25" s="172"/>
      <c r="H25" s="177"/>
      <c r="K25" s="126"/>
    </row>
    <row r="26" spans="1:118" ht="12" customHeight="1" x14ac:dyDescent="0.2">
      <c r="A26" s="234"/>
      <c r="B26" s="217"/>
      <c r="C26" s="145"/>
      <c r="D26" s="154"/>
      <c r="E26" s="72"/>
      <c r="F26" s="73"/>
      <c r="G26" s="172"/>
      <c r="H26" s="177"/>
      <c r="K26" s="126"/>
    </row>
    <row r="27" spans="1:118" ht="12" customHeight="1" x14ac:dyDescent="0.2">
      <c r="A27" s="234"/>
      <c r="B27" s="217"/>
      <c r="C27" s="145"/>
      <c r="D27" s="154"/>
      <c r="E27" s="72"/>
      <c r="F27" s="73"/>
      <c r="G27" s="172"/>
      <c r="H27" s="177"/>
      <c r="K27" s="126"/>
    </row>
    <row r="28" spans="1:118" ht="12" customHeight="1" x14ac:dyDescent="0.2">
      <c r="A28" s="234"/>
      <c r="B28" s="217"/>
      <c r="C28" s="145"/>
      <c r="D28" s="154"/>
      <c r="E28" s="72"/>
      <c r="F28" s="73"/>
      <c r="G28" s="172"/>
      <c r="H28" s="177"/>
      <c r="K28" s="126"/>
    </row>
    <row r="29" spans="1:118" ht="12" customHeight="1" x14ac:dyDescent="0.2">
      <c r="A29" s="234"/>
      <c r="B29" s="217"/>
      <c r="C29" s="145"/>
      <c r="D29" s="154"/>
      <c r="E29" s="72"/>
      <c r="F29" s="73"/>
      <c r="G29" s="172"/>
      <c r="H29" s="177"/>
      <c r="K29" s="126"/>
    </row>
    <row r="30" spans="1:118" ht="12" customHeight="1" x14ac:dyDescent="0.2">
      <c r="A30" s="234"/>
      <c r="B30" s="217"/>
      <c r="C30" s="145"/>
      <c r="D30" s="154"/>
      <c r="E30" s="72"/>
      <c r="F30" s="73"/>
      <c r="G30" s="172"/>
      <c r="H30" s="177"/>
      <c r="K30" s="126"/>
    </row>
    <row r="31" spans="1:118" ht="12" customHeight="1" x14ac:dyDescent="0.2">
      <c r="A31" s="234"/>
      <c r="B31" s="217"/>
      <c r="C31" s="145"/>
      <c r="D31" s="154"/>
      <c r="E31" s="72"/>
      <c r="F31" s="73"/>
      <c r="G31" s="172"/>
      <c r="H31" s="177"/>
      <c r="K31" s="126"/>
    </row>
    <row r="32" spans="1:118" ht="12" customHeight="1" x14ac:dyDescent="0.2">
      <c r="A32" s="234"/>
      <c r="B32" s="217"/>
      <c r="C32" s="145"/>
      <c r="D32" s="154"/>
      <c r="E32" s="72"/>
      <c r="F32" s="73"/>
      <c r="G32" s="172"/>
      <c r="H32" s="177"/>
      <c r="K32" s="126"/>
    </row>
    <row r="33" spans="1:12" ht="12" customHeight="1" x14ac:dyDescent="0.2">
      <c r="A33" s="234"/>
      <c r="B33" s="217"/>
      <c r="C33" s="145"/>
      <c r="D33" s="154"/>
      <c r="E33" s="72"/>
      <c r="F33" s="73"/>
      <c r="G33" s="172"/>
      <c r="H33" s="177"/>
      <c r="K33" s="126"/>
    </row>
    <row r="34" spans="1:12" ht="12" customHeight="1" x14ac:dyDescent="0.2">
      <c r="A34" s="234"/>
      <c r="B34" s="217"/>
      <c r="C34" s="145"/>
      <c r="D34" s="154"/>
      <c r="E34" s="72"/>
      <c r="F34" s="73"/>
      <c r="G34" s="172"/>
      <c r="H34" s="177"/>
      <c r="K34" s="126"/>
    </row>
    <row r="35" spans="1:12" ht="12" customHeight="1" x14ac:dyDescent="0.2">
      <c r="A35" s="234"/>
      <c r="B35" s="217"/>
      <c r="C35" s="145"/>
      <c r="D35" s="154"/>
      <c r="E35" s="72"/>
      <c r="F35" s="73"/>
      <c r="G35" s="172"/>
      <c r="H35" s="177"/>
      <c r="K35" s="126"/>
    </row>
    <row r="36" spans="1:12" ht="12" customHeight="1" x14ac:dyDescent="0.2">
      <c r="A36" s="234"/>
      <c r="B36" s="217"/>
      <c r="C36" s="145"/>
      <c r="D36" s="154"/>
      <c r="E36" s="72"/>
      <c r="F36" s="73"/>
      <c r="G36" s="172"/>
      <c r="H36" s="177"/>
      <c r="K36" s="126"/>
    </row>
    <row r="37" spans="1:12" ht="12" customHeight="1" x14ac:dyDescent="0.2">
      <c r="A37" s="234"/>
      <c r="B37" s="217"/>
      <c r="C37" s="145"/>
      <c r="D37" s="154"/>
      <c r="E37" s="72"/>
      <c r="F37" s="73"/>
      <c r="G37" s="172"/>
      <c r="H37" s="177"/>
      <c r="K37" s="126"/>
    </row>
    <row r="38" spans="1:12" ht="12" customHeight="1" x14ac:dyDescent="0.2">
      <c r="A38" s="234"/>
      <c r="B38" s="217"/>
      <c r="C38" s="145"/>
      <c r="D38" s="154"/>
      <c r="E38" s="72"/>
      <c r="F38" s="73"/>
      <c r="G38" s="172"/>
      <c r="H38" s="177"/>
      <c r="K38" s="126"/>
    </row>
    <row r="39" spans="1:12" ht="12" customHeight="1" x14ac:dyDescent="0.2">
      <c r="A39" s="234"/>
      <c r="B39" s="217"/>
      <c r="C39" s="145"/>
      <c r="D39" s="154"/>
      <c r="E39" s="72"/>
      <c r="F39" s="73"/>
      <c r="G39" s="172"/>
      <c r="H39" s="177"/>
      <c r="K39" s="126"/>
    </row>
    <row r="40" spans="1:12" ht="12" customHeight="1" x14ac:dyDescent="0.2">
      <c r="A40" s="234"/>
      <c r="B40" s="217"/>
      <c r="C40" s="145"/>
      <c r="D40" s="154"/>
      <c r="E40" s="72"/>
      <c r="F40" s="73"/>
      <c r="G40" s="172"/>
      <c r="H40" s="177"/>
      <c r="K40" s="126"/>
    </row>
    <row r="41" spans="1:12" ht="12" customHeight="1" x14ac:dyDescent="0.2">
      <c r="A41" s="234"/>
      <c r="B41" s="217"/>
      <c r="C41" s="145"/>
      <c r="D41" s="154"/>
      <c r="E41" s="72"/>
      <c r="F41" s="73"/>
      <c r="G41" s="172"/>
      <c r="H41" s="177"/>
      <c r="K41" s="126"/>
    </row>
    <row r="42" spans="1:12" ht="12" customHeight="1" x14ac:dyDescent="0.2">
      <c r="A42" s="234"/>
      <c r="B42" s="217"/>
      <c r="C42" s="145"/>
      <c r="D42" s="154"/>
      <c r="E42" s="72"/>
      <c r="F42" s="73"/>
      <c r="G42" s="172"/>
      <c r="H42" s="177"/>
      <c r="K42" s="126"/>
    </row>
    <row r="43" spans="1:12" ht="12" customHeight="1" x14ac:dyDescent="0.2">
      <c r="A43" s="234"/>
      <c r="B43" s="217"/>
      <c r="C43" s="145"/>
      <c r="D43" s="154"/>
      <c r="E43" s="72"/>
      <c r="F43" s="73"/>
      <c r="G43" s="172"/>
      <c r="H43" s="177"/>
      <c r="K43" s="126"/>
    </row>
    <row r="44" spans="1:12" ht="12" customHeight="1" x14ac:dyDescent="0.2">
      <c r="A44" s="234"/>
      <c r="B44" s="217"/>
      <c r="C44" s="145"/>
      <c r="D44" s="154"/>
      <c r="E44" s="72"/>
      <c r="F44" s="73"/>
      <c r="G44" s="172"/>
      <c r="H44" s="177"/>
      <c r="K44" s="126"/>
    </row>
    <row r="45" spans="1:12" ht="12" customHeight="1" x14ac:dyDescent="0.2">
      <c r="A45" s="35"/>
      <c r="C45" s="138"/>
      <c r="D45" s="151"/>
      <c r="E45" s="35"/>
      <c r="F45" s="30"/>
      <c r="J45" s="192" t="s">
        <v>151</v>
      </c>
      <c r="K45" s="136"/>
    </row>
    <row r="46" spans="1:12" ht="12" customHeight="1" x14ac:dyDescent="0.2">
      <c r="A46" s="29" t="s">
        <v>19</v>
      </c>
      <c r="C46" s="139" t="s">
        <v>20</v>
      </c>
      <c r="D46" s="151" t="s">
        <v>125</v>
      </c>
      <c r="E46" s="29" t="s">
        <v>21</v>
      </c>
      <c r="F46" s="30" t="s">
        <v>22</v>
      </c>
      <c r="G46" s="172" t="s">
        <v>23</v>
      </c>
      <c r="H46" s="181" t="s">
        <v>24</v>
      </c>
      <c r="I46" s="187" t="s">
        <v>25</v>
      </c>
      <c r="J46" s="174" t="s">
        <v>26</v>
      </c>
      <c r="K46" s="28" t="s">
        <v>27</v>
      </c>
      <c r="L46" s="185" t="s">
        <v>81</v>
      </c>
    </row>
    <row r="47" spans="1:12" x14ac:dyDescent="0.2">
      <c r="A47" s="31"/>
      <c r="B47" s="236"/>
      <c r="C47" s="140" t="s">
        <v>28</v>
      </c>
      <c r="D47" s="152" t="s">
        <v>126</v>
      </c>
      <c r="E47" s="32" t="s">
        <v>29</v>
      </c>
      <c r="F47" s="33" t="s">
        <v>30</v>
      </c>
      <c r="G47" s="173" t="s">
        <v>31</v>
      </c>
      <c r="H47" s="183"/>
      <c r="I47" s="191"/>
      <c r="J47" s="179" t="s">
        <v>32</v>
      </c>
      <c r="K47" s="34" t="s">
        <v>33</v>
      </c>
      <c r="L47" s="186" t="s">
        <v>32</v>
      </c>
    </row>
    <row r="48" spans="1:12" x14ac:dyDescent="0.2">
      <c r="C48" s="141"/>
      <c r="D48" s="150"/>
      <c r="E48" s="39"/>
      <c r="F48" s="37"/>
      <c r="G48" s="172"/>
      <c r="H48" s="172"/>
      <c r="I48" s="172"/>
      <c r="L48" s="187"/>
    </row>
    <row r="49" spans="1:12" x14ac:dyDescent="0.2">
      <c r="A49" s="35" t="s">
        <v>7</v>
      </c>
      <c r="B49" s="217"/>
      <c r="C49" s="141" t="s">
        <v>133</v>
      </c>
      <c r="D49" s="215">
        <v>1.6779999999999999</v>
      </c>
      <c r="F49" s="70">
        <v>43830</v>
      </c>
      <c r="G49" s="174">
        <v>985310.52</v>
      </c>
      <c r="H49" s="174">
        <v>985310.52</v>
      </c>
      <c r="I49" s="174">
        <v>985310.52</v>
      </c>
      <c r="J49" s="174">
        <v>5997.05</v>
      </c>
      <c r="L49" s="185">
        <f>SUM(J49)</f>
        <v>5997.05</v>
      </c>
    </row>
    <row r="50" spans="1:12" ht="12" customHeight="1" x14ac:dyDescent="0.2">
      <c r="A50" s="35"/>
      <c r="B50" s="217"/>
      <c r="C50" s="141"/>
      <c r="D50" s="215"/>
      <c r="E50"/>
      <c r="F50" s="70"/>
      <c r="G50" s="176"/>
      <c r="H50" s="176"/>
      <c r="I50" s="176"/>
    </row>
    <row r="51" spans="1:12" ht="12" customHeight="1" x14ac:dyDescent="0.2">
      <c r="A51" s="35" t="s">
        <v>87</v>
      </c>
      <c r="B51" s="217"/>
      <c r="C51" s="141" t="s">
        <v>133</v>
      </c>
      <c r="D51" s="215">
        <v>1.6779999999999999</v>
      </c>
      <c r="F51" s="70">
        <v>43830</v>
      </c>
      <c r="G51" s="176">
        <v>9519.7099999999991</v>
      </c>
      <c r="H51" s="176">
        <v>9519.7099999999991</v>
      </c>
      <c r="I51" s="176">
        <v>9519.7099999999991</v>
      </c>
      <c r="J51" s="176">
        <v>136.32</v>
      </c>
      <c r="L51" s="185">
        <f t="shared" ref="L51:L55" si="2">SUM(J51)</f>
        <v>136.32</v>
      </c>
    </row>
    <row r="52" spans="1:12" ht="12" customHeight="1" x14ac:dyDescent="0.2">
      <c r="A52" s="35"/>
      <c r="B52" s="168"/>
      <c r="C52" s="141"/>
      <c r="D52" s="215"/>
      <c r="F52" s="70"/>
      <c r="G52" s="176"/>
      <c r="H52" s="176"/>
      <c r="I52" s="176"/>
      <c r="J52" s="176"/>
    </row>
    <row r="53" spans="1:12" ht="12" customHeight="1" x14ac:dyDescent="0.2">
      <c r="A53" s="35" t="s">
        <v>153</v>
      </c>
      <c r="B53" s="168"/>
      <c r="C53" s="141" t="s">
        <v>133</v>
      </c>
      <c r="D53" s="215">
        <v>1.6779999999999999</v>
      </c>
      <c r="F53" s="70">
        <v>43830</v>
      </c>
      <c r="G53" s="176">
        <v>1098070.21</v>
      </c>
      <c r="H53" s="176">
        <v>1098070.21</v>
      </c>
      <c r="I53" s="176">
        <v>1098070.21</v>
      </c>
      <c r="J53" s="176">
        <v>6050.75</v>
      </c>
      <c r="L53" s="185">
        <f t="shared" si="2"/>
        <v>6050.75</v>
      </c>
    </row>
    <row r="54" spans="1:12" ht="12" customHeight="1" x14ac:dyDescent="0.2">
      <c r="A54" s="35"/>
      <c r="B54" s="168"/>
      <c r="C54" s="141"/>
      <c r="D54" s="215"/>
      <c r="F54" s="70"/>
      <c r="G54" s="176"/>
      <c r="H54" s="176"/>
      <c r="I54" s="176"/>
      <c r="J54" s="176"/>
    </row>
    <row r="55" spans="1:12" ht="12" customHeight="1" x14ac:dyDescent="0.2">
      <c r="A55" s="35" t="s">
        <v>8</v>
      </c>
      <c r="B55" s="168"/>
      <c r="C55" s="141" t="s">
        <v>133</v>
      </c>
      <c r="D55" s="215">
        <v>1.6779999999999999</v>
      </c>
      <c r="F55" s="70">
        <v>43830</v>
      </c>
      <c r="G55" s="172">
        <v>4607.84</v>
      </c>
      <c r="H55" s="172">
        <v>4607.84</v>
      </c>
      <c r="I55" s="172">
        <v>4607.84</v>
      </c>
      <c r="J55" s="172">
        <v>21.49</v>
      </c>
      <c r="L55" s="185">
        <f t="shared" si="2"/>
        <v>21.49</v>
      </c>
    </row>
    <row r="56" spans="1:12" ht="12" customHeight="1" x14ac:dyDescent="0.2">
      <c r="A56" s="35"/>
      <c r="B56" s="168"/>
      <c r="C56" s="141"/>
      <c r="D56" s="215"/>
      <c r="F56" s="70"/>
      <c r="G56" s="172"/>
      <c r="H56" s="172"/>
      <c r="I56" s="172"/>
      <c r="J56" s="172"/>
      <c r="L56" s="187"/>
    </row>
    <row r="57" spans="1:12" ht="12" customHeight="1" x14ac:dyDescent="0.2">
      <c r="A57" s="35" t="s">
        <v>9</v>
      </c>
      <c r="C57" s="141" t="s">
        <v>133</v>
      </c>
      <c r="D57" s="215">
        <v>1.6779999999999999</v>
      </c>
      <c r="F57" s="70">
        <v>43830</v>
      </c>
      <c r="G57" s="174">
        <v>611484.34</v>
      </c>
      <c r="H57" s="174">
        <v>611484.34</v>
      </c>
      <c r="I57" s="174">
        <v>611484.34</v>
      </c>
      <c r="J57" s="174">
        <v>2831.11</v>
      </c>
      <c r="L57" s="187">
        <f>SUM(J57)</f>
        <v>2831.11</v>
      </c>
    </row>
    <row r="58" spans="1:12" x14ac:dyDescent="0.2">
      <c r="A58" s="35"/>
      <c r="C58" s="141" t="s">
        <v>124</v>
      </c>
      <c r="D58" s="215">
        <v>1.8</v>
      </c>
      <c r="F58" s="70">
        <v>43916</v>
      </c>
      <c r="G58" s="172">
        <v>2000000</v>
      </c>
      <c r="H58" s="172">
        <v>2000000</v>
      </c>
      <c r="I58" s="172">
        <v>2000000</v>
      </c>
      <c r="J58" s="174">
        <v>491.8</v>
      </c>
      <c r="L58" s="187">
        <f>SUM(J58)</f>
        <v>491.8</v>
      </c>
    </row>
    <row r="59" spans="1:12" x14ac:dyDescent="0.2">
      <c r="A59" s="35"/>
      <c r="C59" s="141" t="s">
        <v>124</v>
      </c>
      <c r="D59" s="215">
        <v>2</v>
      </c>
      <c r="F59" s="70">
        <v>43826</v>
      </c>
      <c r="G59" s="174">
        <v>0</v>
      </c>
      <c r="H59" s="174">
        <v>0</v>
      </c>
      <c r="I59" s="174">
        <v>0</v>
      </c>
      <c r="J59" s="174">
        <v>9534.24</v>
      </c>
      <c r="L59" s="187">
        <f t="shared" ref="L59:L67" si="3">SUM(J59)</f>
        <v>9534.24</v>
      </c>
    </row>
    <row r="60" spans="1:12" x14ac:dyDescent="0.2">
      <c r="A60" s="35"/>
      <c r="C60" s="141"/>
      <c r="D60" s="156"/>
      <c r="F60" s="70"/>
      <c r="H60" s="174"/>
      <c r="I60" s="174"/>
      <c r="L60" s="187"/>
    </row>
    <row r="61" spans="1:12" x14ac:dyDescent="0.2">
      <c r="A61" s="35" t="s">
        <v>10</v>
      </c>
      <c r="C61" s="141" t="s">
        <v>133</v>
      </c>
      <c r="D61" s="215">
        <v>1.6779999999999999</v>
      </c>
      <c r="F61" s="70">
        <v>43830</v>
      </c>
      <c r="G61" s="172">
        <v>720394.23</v>
      </c>
      <c r="H61" s="172">
        <v>720394.23</v>
      </c>
      <c r="I61" s="172">
        <v>720394.23</v>
      </c>
      <c r="J61" s="174">
        <v>3097.39</v>
      </c>
      <c r="L61" s="187">
        <f t="shared" si="3"/>
        <v>3097.39</v>
      </c>
    </row>
    <row r="62" spans="1:12" ht="12" customHeight="1" x14ac:dyDescent="0.2">
      <c r="A62" s="35"/>
      <c r="C62" s="141" t="s">
        <v>124</v>
      </c>
      <c r="D62" s="215">
        <v>1.8</v>
      </c>
      <c r="F62" s="70">
        <v>43916</v>
      </c>
      <c r="G62" s="172">
        <v>1000000</v>
      </c>
      <c r="H62" s="172">
        <v>1000000</v>
      </c>
      <c r="I62" s="172">
        <v>1000000</v>
      </c>
      <c r="J62" s="174">
        <v>245.9</v>
      </c>
      <c r="L62" s="187">
        <f t="shared" si="3"/>
        <v>245.9</v>
      </c>
    </row>
    <row r="63" spans="1:12" ht="12" customHeight="1" x14ac:dyDescent="0.2">
      <c r="A63" s="35"/>
      <c r="C63" s="141" t="s">
        <v>124</v>
      </c>
      <c r="D63" s="215">
        <v>2</v>
      </c>
      <c r="F63" s="70">
        <v>43826</v>
      </c>
      <c r="G63" s="172">
        <v>0</v>
      </c>
      <c r="H63" s="172">
        <v>0</v>
      </c>
      <c r="I63" s="172">
        <v>0</v>
      </c>
      <c r="J63" s="174">
        <v>4820.1000000000004</v>
      </c>
      <c r="L63" s="187">
        <f t="shared" si="3"/>
        <v>4820.1000000000004</v>
      </c>
    </row>
    <row r="64" spans="1:12" ht="12" customHeight="1" x14ac:dyDescent="0.2">
      <c r="A64" s="35"/>
      <c r="B64" s="133"/>
      <c r="C64" s="141"/>
      <c r="D64" s="156"/>
      <c r="F64" s="70"/>
      <c r="G64" s="172"/>
      <c r="H64" s="172"/>
      <c r="I64" s="172"/>
      <c r="L64" s="187"/>
    </row>
    <row r="65" spans="1:118" ht="12" customHeight="1" x14ac:dyDescent="0.2">
      <c r="A65" s="35" t="s">
        <v>11</v>
      </c>
      <c r="B65" s="133"/>
      <c r="C65" s="141" t="s">
        <v>133</v>
      </c>
      <c r="D65" s="215">
        <v>1.6779999999999999</v>
      </c>
      <c r="F65" s="70">
        <v>43830</v>
      </c>
      <c r="G65" s="172">
        <v>2584415.77</v>
      </c>
      <c r="H65" s="172">
        <v>2584415.77</v>
      </c>
      <c r="I65" s="172">
        <v>2584415.77</v>
      </c>
      <c r="J65" s="174">
        <v>10992.87</v>
      </c>
      <c r="L65" s="187">
        <f t="shared" si="3"/>
        <v>10992.87</v>
      </c>
    </row>
    <row r="66" spans="1:118" ht="12" customHeight="1" x14ac:dyDescent="0.2">
      <c r="A66" s="35"/>
      <c r="B66" s="133"/>
      <c r="C66" s="141"/>
      <c r="D66" s="150"/>
      <c r="F66" s="70"/>
      <c r="G66" s="172"/>
      <c r="H66" s="172"/>
      <c r="I66" s="172"/>
      <c r="L66" s="187"/>
    </row>
    <row r="67" spans="1:118" ht="12" customHeight="1" x14ac:dyDescent="0.2">
      <c r="A67" s="35" t="s">
        <v>12</v>
      </c>
      <c r="B67" s="133"/>
      <c r="C67" s="141" t="s">
        <v>133</v>
      </c>
      <c r="D67" s="215">
        <v>1.6779999999999999</v>
      </c>
      <c r="F67" s="70">
        <v>43830</v>
      </c>
      <c r="G67" s="172">
        <v>63707.57</v>
      </c>
      <c r="H67" s="172">
        <v>63707.57</v>
      </c>
      <c r="I67" s="172">
        <v>63707.57</v>
      </c>
      <c r="J67" s="174">
        <v>306.44</v>
      </c>
      <c r="L67" s="187">
        <f t="shared" si="3"/>
        <v>306.44</v>
      </c>
    </row>
    <row r="68" spans="1:118" ht="12" customHeight="1" x14ac:dyDescent="0.2">
      <c r="A68" s="35"/>
      <c r="B68" s="133"/>
      <c r="C68" s="141"/>
      <c r="D68" s="156"/>
      <c r="F68" s="70"/>
      <c r="G68" s="172"/>
      <c r="H68" s="172"/>
      <c r="I68" s="172"/>
      <c r="L68" s="187"/>
    </row>
    <row r="69" spans="1:118" ht="12" customHeight="1" x14ac:dyDescent="0.2">
      <c r="A69" s="35" t="s">
        <v>35</v>
      </c>
      <c r="C69" s="141" t="s">
        <v>133</v>
      </c>
      <c r="D69" s="215">
        <v>1.6779999999999999</v>
      </c>
      <c r="F69" s="70">
        <v>43830</v>
      </c>
      <c r="G69" s="172">
        <v>483419.81</v>
      </c>
      <c r="H69" s="172">
        <v>483419.81</v>
      </c>
      <c r="I69" s="172">
        <v>483419.81</v>
      </c>
      <c r="J69" s="174" t="s">
        <v>103</v>
      </c>
      <c r="K69" s="28"/>
      <c r="L69" s="174" t="s">
        <v>103</v>
      </c>
    </row>
    <row r="70" spans="1:118" ht="12" customHeight="1" x14ac:dyDescent="0.2">
      <c r="A70" s="35"/>
      <c r="C70" s="141"/>
      <c r="D70" s="150"/>
      <c r="F70" s="70"/>
      <c r="H70" s="174"/>
      <c r="I70" s="174"/>
      <c r="K70" s="28"/>
      <c r="L70" s="187"/>
    </row>
    <row r="71" spans="1:118" ht="12" customHeight="1" x14ac:dyDescent="0.2">
      <c r="A71" s="35" t="s">
        <v>36</v>
      </c>
      <c r="C71" s="141" t="s">
        <v>133</v>
      </c>
      <c r="D71" s="215">
        <v>1.6779999999999999</v>
      </c>
      <c r="F71" s="70">
        <v>43830</v>
      </c>
      <c r="G71" s="172">
        <v>38395.800000000003</v>
      </c>
      <c r="H71" s="172">
        <v>38395.800000000003</v>
      </c>
      <c r="I71" s="172">
        <v>38395.800000000003</v>
      </c>
      <c r="J71" s="174">
        <v>235.54</v>
      </c>
      <c r="L71" s="187">
        <f>SUM(J71)</f>
        <v>235.54</v>
      </c>
    </row>
    <row r="72" spans="1:118" ht="12" customHeight="1" x14ac:dyDescent="0.2">
      <c r="A72" s="35"/>
      <c r="C72" s="141"/>
      <c r="D72" s="150"/>
      <c r="F72" s="70"/>
      <c r="G72" s="172"/>
      <c r="H72" s="172"/>
      <c r="I72" s="172"/>
      <c r="L72" s="187"/>
    </row>
    <row r="73" spans="1:118" ht="12" customHeight="1" x14ac:dyDescent="0.2">
      <c r="A73" s="35" t="s">
        <v>37</v>
      </c>
      <c r="B73" s="168"/>
      <c r="C73" s="141" t="s">
        <v>133</v>
      </c>
      <c r="D73" s="215">
        <v>1.6779999999999999</v>
      </c>
      <c r="F73" s="70">
        <v>43830</v>
      </c>
      <c r="G73" s="174">
        <v>1772993.91</v>
      </c>
      <c r="H73" s="174">
        <v>1772993.91</v>
      </c>
      <c r="I73" s="174">
        <v>1772993.91</v>
      </c>
      <c r="J73" s="174">
        <v>9109.68</v>
      </c>
      <c r="L73" s="187">
        <f t="shared" ref="L73:L82" si="4">SUM(J73)</f>
        <v>9109.68</v>
      </c>
    </row>
    <row r="74" spans="1:118" s="188" customFormat="1" x14ac:dyDescent="0.2">
      <c r="A74" s="26"/>
      <c r="B74" s="137"/>
      <c r="C74" s="141"/>
      <c r="D74" s="150"/>
      <c r="E74" s="26"/>
      <c r="F74" s="70"/>
      <c r="G74" s="174"/>
      <c r="H74" s="174"/>
      <c r="I74" s="174"/>
      <c r="J74" s="174"/>
      <c r="K74" s="3"/>
      <c r="L74" s="187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</row>
    <row r="75" spans="1:118" s="35" customFormat="1" x14ac:dyDescent="0.2">
      <c r="A75" s="35" t="s">
        <v>16</v>
      </c>
      <c r="B75" s="130"/>
      <c r="C75" s="141" t="s">
        <v>133</v>
      </c>
      <c r="D75" s="215">
        <v>1.6779999999999999</v>
      </c>
      <c r="E75" s="26"/>
      <c r="F75" s="70">
        <v>43830</v>
      </c>
      <c r="G75" s="172">
        <v>2778071.18</v>
      </c>
      <c r="H75" s="172">
        <v>2778071.18</v>
      </c>
      <c r="I75" s="172">
        <v>2778071.18</v>
      </c>
      <c r="J75" s="174">
        <v>4567.82</v>
      </c>
      <c r="K75" s="3"/>
      <c r="L75" s="187">
        <f t="shared" si="4"/>
        <v>4567.82</v>
      </c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</row>
    <row r="76" spans="1:118" x14ac:dyDescent="0.2">
      <c r="A76" s="35"/>
      <c r="B76" s="133"/>
      <c r="C76" s="141"/>
      <c r="D76" s="156"/>
      <c r="F76" s="70"/>
      <c r="G76" s="172"/>
      <c r="H76" s="172"/>
      <c r="I76" s="172"/>
      <c r="L76" s="187"/>
    </row>
    <row r="77" spans="1:118" s="16" customFormat="1" x14ac:dyDescent="0.2">
      <c r="A77" s="35" t="s">
        <v>129</v>
      </c>
      <c r="B77" s="133"/>
      <c r="C77" s="141" t="s">
        <v>133</v>
      </c>
      <c r="D77" s="215">
        <v>1.6779999999999999</v>
      </c>
      <c r="E77" s="26"/>
      <c r="F77" s="70">
        <v>43830</v>
      </c>
      <c r="G77" s="172">
        <v>1881342.77</v>
      </c>
      <c r="H77" s="172">
        <v>1881342.77</v>
      </c>
      <c r="I77" s="172">
        <v>1881342.77</v>
      </c>
      <c r="J77" s="174">
        <v>7899.31</v>
      </c>
      <c r="K77" s="3"/>
      <c r="L77" s="187">
        <f t="shared" si="4"/>
        <v>7899.31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</row>
    <row r="78" spans="1:118" x14ac:dyDescent="0.2">
      <c r="A78" s="35"/>
      <c r="C78" s="141" t="s">
        <v>123</v>
      </c>
      <c r="D78" s="215">
        <v>1.8320000000000001</v>
      </c>
      <c r="F78" s="70">
        <v>43830</v>
      </c>
      <c r="G78" s="172">
        <v>14267864.699999999</v>
      </c>
      <c r="H78" s="172">
        <v>14267864.1</v>
      </c>
      <c r="I78" s="172">
        <v>14267864.699999999</v>
      </c>
      <c r="J78" s="174">
        <v>93861.03</v>
      </c>
      <c r="L78" s="187">
        <f t="shared" si="4"/>
        <v>93861.03</v>
      </c>
    </row>
    <row r="79" spans="1:118" x14ac:dyDescent="0.2">
      <c r="A79" s="35"/>
      <c r="C79" s="141" t="s">
        <v>137</v>
      </c>
      <c r="D79" s="215">
        <v>1.8</v>
      </c>
      <c r="F79" s="70">
        <v>43916</v>
      </c>
      <c r="G79" s="172">
        <v>10000000</v>
      </c>
      <c r="H79" s="172">
        <v>10000000</v>
      </c>
      <c r="I79" s="172">
        <v>10000000</v>
      </c>
      <c r="J79" s="174">
        <v>2459</v>
      </c>
      <c r="L79" s="187">
        <f t="shared" si="4"/>
        <v>2459</v>
      </c>
    </row>
    <row r="80" spans="1:118" x14ac:dyDescent="0.2">
      <c r="A80" s="35"/>
      <c r="C80" s="141" t="s">
        <v>137</v>
      </c>
      <c r="D80" s="215">
        <v>2</v>
      </c>
      <c r="F80" s="70">
        <v>43826</v>
      </c>
      <c r="G80" s="172">
        <v>0</v>
      </c>
      <c r="H80" s="172">
        <v>0</v>
      </c>
      <c r="I80" s="172">
        <v>0</v>
      </c>
      <c r="J80" s="174">
        <v>47671.21</v>
      </c>
      <c r="L80" s="187">
        <f t="shared" si="4"/>
        <v>47671.21</v>
      </c>
    </row>
    <row r="81" spans="1:12" x14ac:dyDescent="0.2">
      <c r="A81" s="35"/>
      <c r="C81" s="141"/>
      <c r="D81" s="156"/>
      <c r="F81" s="70"/>
      <c r="H81" s="174"/>
      <c r="I81" s="174"/>
      <c r="L81" s="187"/>
    </row>
    <row r="82" spans="1:12" s="14" customFormat="1" x14ac:dyDescent="0.2">
      <c r="A82" s="35" t="s">
        <v>105</v>
      </c>
      <c r="B82" s="130"/>
      <c r="C82" s="141" t="s">
        <v>133</v>
      </c>
      <c r="D82" s="215">
        <v>1.6779999999999999</v>
      </c>
      <c r="E82" s="26"/>
      <c r="F82" s="70">
        <v>43738</v>
      </c>
      <c r="G82" s="174">
        <v>984267.61</v>
      </c>
      <c r="H82" s="174">
        <v>984267.61</v>
      </c>
      <c r="I82" s="174">
        <v>984267.61</v>
      </c>
      <c r="J82" s="174">
        <v>4579.09</v>
      </c>
      <c r="K82" s="3"/>
      <c r="L82" s="187">
        <f t="shared" si="4"/>
        <v>4579.09</v>
      </c>
    </row>
    <row r="83" spans="1:12" x14ac:dyDescent="0.2">
      <c r="A83" s="35"/>
      <c r="C83" s="141"/>
      <c r="D83" s="215"/>
      <c r="F83" s="70"/>
      <c r="H83" s="174"/>
      <c r="I83" s="174"/>
      <c r="L83" s="187"/>
    </row>
    <row r="84" spans="1:12" x14ac:dyDescent="0.2">
      <c r="A84" s="35"/>
      <c r="C84" s="141"/>
      <c r="D84" s="215"/>
      <c r="F84" s="70"/>
      <c r="H84" s="174"/>
      <c r="I84" s="174"/>
      <c r="L84" s="187"/>
    </row>
    <row r="85" spans="1:12" x14ac:dyDescent="0.2">
      <c r="A85" s="35"/>
      <c r="C85" s="141"/>
      <c r="D85" s="215"/>
      <c r="F85" s="70"/>
      <c r="H85" s="174"/>
      <c r="I85" s="174"/>
      <c r="L85" s="187"/>
    </row>
    <row r="86" spans="1:12" x14ac:dyDescent="0.2">
      <c r="A86" s="35"/>
      <c r="C86" s="141"/>
      <c r="D86" s="215"/>
      <c r="F86" s="70"/>
      <c r="H86" s="174"/>
      <c r="I86" s="174"/>
      <c r="L86" s="187"/>
    </row>
    <row r="87" spans="1:12" x14ac:dyDescent="0.2">
      <c r="A87" s="35"/>
      <c r="C87" s="141"/>
      <c r="D87" s="215"/>
      <c r="F87" s="70"/>
      <c r="H87" s="174"/>
      <c r="I87" s="174"/>
      <c r="L87" s="187"/>
    </row>
    <row r="88" spans="1:12" x14ac:dyDescent="0.2">
      <c r="A88" s="35"/>
      <c r="C88" s="138"/>
      <c r="D88" s="151"/>
      <c r="E88" s="35"/>
      <c r="F88" s="30"/>
      <c r="J88" s="192" t="s">
        <v>151</v>
      </c>
      <c r="K88" s="136"/>
    </row>
    <row r="89" spans="1:12" x14ac:dyDescent="0.2">
      <c r="A89" s="29" t="s">
        <v>19</v>
      </c>
      <c r="C89" s="139" t="s">
        <v>20</v>
      </c>
      <c r="D89" s="151" t="s">
        <v>125</v>
      </c>
      <c r="E89" s="29" t="s">
        <v>21</v>
      </c>
      <c r="F89" s="30" t="s">
        <v>22</v>
      </c>
      <c r="G89" s="172" t="s">
        <v>23</v>
      </c>
      <c r="H89" s="181" t="s">
        <v>24</v>
      </c>
      <c r="I89" s="187" t="s">
        <v>25</v>
      </c>
      <c r="J89" s="174" t="s">
        <v>26</v>
      </c>
      <c r="K89" s="28" t="s">
        <v>27</v>
      </c>
      <c r="L89" s="185" t="s">
        <v>81</v>
      </c>
    </row>
    <row r="90" spans="1:12" x14ac:dyDescent="0.2">
      <c r="A90" s="31"/>
      <c r="B90" s="131"/>
      <c r="C90" s="140" t="s">
        <v>28</v>
      </c>
      <c r="D90" s="152" t="s">
        <v>126</v>
      </c>
      <c r="E90" s="32" t="s">
        <v>29</v>
      </c>
      <c r="F90" s="33" t="s">
        <v>30</v>
      </c>
      <c r="G90" s="173" t="s">
        <v>31</v>
      </c>
      <c r="H90" s="183"/>
      <c r="I90" s="191"/>
      <c r="J90" s="179" t="s">
        <v>32</v>
      </c>
      <c r="K90" s="34" t="s">
        <v>33</v>
      </c>
      <c r="L90" s="186" t="s">
        <v>32</v>
      </c>
    </row>
    <row r="91" spans="1:12" x14ac:dyDescent="0.2">
      <c r="A91" s="35"/>
      <c r="C91" s="141"/>
      <c r="D91" s="156"/>
      <c r="F91" s="70"/>
      <c r="H91" s="174"/>
      <c r="L91" s="187"/>
    </row>
    <row r="92" spans="1:12" ht="13.5" thickBot="1" x14ac:dyDescent="0.25">
      <c r="A92" s="35" t="s">
        <v>17</v>
      </c>
      <c r="C92" s="138" t="s">
        <v>158</v>
      </c>
      <c r="D92" s="158"/>
      <c r="E92" s="35"/>
      <c r="F92" s="147"/>
      <c r="G92" s="175">
        <v>13283841.460000001</v>
      </c>
      <c r="H92" s="175">
        <v>13283841.460000001</v>
      </c>
      <c r="I92" s="175">
        <v>13283841.460000001</v>
      </c>
      <c r="J92" s="182">
        <v>35349.39</v>
      </c>
      <c r="K92" s="148">
        <f>SUM(K93:K115)</f>
        <v>0</v>
      </c>
      <c r="L92" s="231">
        <f>SUM(J92)</f>
        <v>35349.39</v>
      </c>
    </row>
    <row r="93" spans="1:12" x14ac:dyDescent="0.2">
      <c r="A93" s="193"/>
      <c r="C93" s="195" t="s">
        <v>106</v>
      </c>
      <c r="D93" s="215">
        <v>1.6779999999999999</v>
      </c>
      <c r="E93" s="196"/>
      <c r="F93" s="197">
        <v>43830</v>
      </c>
      <c r="G93" s="54">
        <v>1466351.4</v>
      </c>
      <c r="H93" s="54">
        <v>1466351.4</v>
      </c>
      <c r="I93" s="54">
        <v>1466351.4</v>
      </c>
      <c r="J93" s="54">
        <v>6074.52</v>
      </c>
      <c r="K93" s="198"/>
      <c r="L93" s="235">
        <f>SUM(J93)</f>
        <v>6074.52</v>
      </c>
    </row>
    <row r="94" spans="1:12" x14ac:dyDescent="0.2">
      <c r="A94" s="200" t="s">
        <v>38</v>
      </c>
      <c r="C94" s="201" t="s">
        <v>39</v>
      </c>
      <c r="D94" s="215">
        <v>1.6779999999999999</v>
      </c>
      <c r="E94" s="202"/>
      <c r="F94" s="197">
        <v>43830</v>
      </c>
      <c r="G94" s="54">
        <v>39095.949999999997</v>
      </c>
      <c r="H94" s="54">
        <v>39095.949999999997</v>
      </c>
      <c r="I94" s="54">
        <v>39095.949999999997</v>
      </c>
      <c r="J94" s="54">
        <v>153.13</v>
      </c>
      <c r="K94" s="198"/>
      <c r="L94" s="235">
        <f>SUM(J94)</f>
        <v>153.13</v>
      </c>
    </row>
    <row r="95" spans="1:12" x14ac:dyDescent="0.2">
      <c r="A95" s="200"/>
      <c r="C95" s="201" t="s">
        <v>131</v>
      </c>
      <c r="D95" s="215">
        <v>1.6779999999999999</v>
      </c>
      <c r="E95" s="202"/>
      <c r="F95" s="197">
        <v>43830</v>
      </c>
      <c r="G95" s="203">
        <v>300706.5</v>
      </c>
      <c r="H95" s="203">
        <v>300706.5</v>
      </c>
      <c r="I95" s="203">
        <v>300706.5</v>
      </c>
      <c r="J95" s="54">
        <v>1361.77</v>
      </c>
      <c r="K95" s="198"/>
      <c r="L95" s="235">
        <f t="shared" ref="L95" si="5">SUM(J95)</f>
        <v>1361.77</v>
      </c>
    </row>
    <row r="96" spans="1:12" x14ac:dyDescent="0.2">
      <c r="A96" s="193"/>
      <c r="C96" s="195" t="s">
        <v>152</v>
      </c>
      <c r="D96" s="215">
        <v>1.6779999999999999</v>
      </c>
      <c r="E96" s="202"/>
      <c r="F96" s="197">
        <v>43830</v>
      </c>
      <c r="G96" s="54">
        <v>27916.5</v>
      </c>
      <c r="H96" s="54">
        <v>27916.5</v>
      </c>
      <c r="I96" s="54">
        <v>27916.5</v>
      </c>
      <c r="J96" s="54" t="s">
        <v>103</v>
      </c>
      <c r="K96" s="198"/>
      <c r="L96" s="54" t="s">
        <v>103</v>
      </c>
    </row>
    <row r="97" spans="1:118" x14ac:dyDescent="0.2">
      <c r="A97" s="45"/>
      <c r="C97" s="195" t="s">
        <v>104</v>
      </c>
      <c r="D97" s="215">
        <v>1.6779999999999999</v>
      </c>
      <c r="E97" s="202"/>
      <c r="F97" s="197">
        <v>43830</v>
      </c>
      <c r="G97" s="203">
        <v>608143.4</v>
      </c>
      <c r="H97" s="203">
        <v>608143.4</v>
      </c>
      <c r="I97" s="203">
        <v>608143.4</v>
      </c>
      <c r="J97" s="54">
        <v>2811.37</v>
      </c>
      <c r="K97" s="22"/>
      <c r="L97" s="199">
        <f>SUM(J97)</f>
        <v>2811.37</v>
      </c>
    </row>
    <row r="98" spans="1:118" x14ac:dyDescent="0.2">
      <c r="A98" s="193"/>
      <c r="C98" s="195" t="s">
        <v>40</v>
      </c>
      <c r="D98" s="215">
        <v>1.6779999999999999</v>
      </c>
      <c r="E98" s="202"/>
      <c r="F98" s="197">
        <v>43830</v>
      </c>
      <c r="G98" s="203">
        <v>623441.05000000005</v>
      </c>
      <c r="H98" s="203">
        <v>623441.05000000005</v>
      </c>
      <c r="I98" s="203">
        <v>623441.05000000005</v>
      </c>
      <c r="J98" s="54">
        <v>3169.62</v>
      </c>
      <c r="K98" s="22"/>
      <c r="L98" s="199">
        <f>SUM(J98)</f>
        <v>3169.62</v>
      </c>
    </row>
    <row r="99" spans="1:118" x14ac:dyDescent="0.2">
      <c r="A99" s="193"/>
      <c r="C99" s="195" t="s">
        <v>92</v>
      </c>
      <c r="D99" s="215">
        <v>1.6779999999999999</v>
      </c>
      <c r="E99" s="202"/>
      <c r="F99" s="197">
        <v>43830</v>
      </c>
      <c r="G99" s="22">
        <v>1270659.1399999999</v>
      </c>
      <c r="H99" s="22">
        <v>1270659.1399999999</v>
      </c>
      <c r="I99" s="22">
        <v>1270659.1399999999</v>
      </c>
      <c r="J99" s="54" t="s">
        <v>103</v>
      </c>
      <c r="K99" s="198"/>
      <c r="L99" s="54" t="s">
        <v>103</v>
      </c>
    </row>
    <row r="100" spans="1:118" ht="10.9" customHeight="1" x14ac:dyDescent="0.2">
      <c r="A100" s="200"/>
      <c r="C100" s="201" t="s">
        <v>41</v>
      </c>
      <c r="D100" s="215">
        <v>1.6779999999999999</v>
      </c>
      <c r="E100" s="202"/>
      <c r="F100" s="197">
        <v>43830</v>
      </c>
      <c r="G100" s="203">
        <v>231635.77</v>
      </c>
      <c r="H100" s="203">
        <v>231635.77</v>
      </c>
      <c r="I100" s="203">
        <v>231635.77</v>
      </c>
      <c r="J100" s="54">
        <v>1065.21</v>
      </c>
      <c r="K100" s="22"/>
      <c r="L100" s="199">
        <f>SUM(J100)</f>
        <v>1065.21</v>
      </c>
    </row>
    <row r="101" spans="1:118" x14ac:dyDescent="0.2">
      <c r="A101" s="193"/>
      <c r="C101" s="195" t="s">
        <v>42</v>
      </c>
      <c r="D101" s="215">
        <v>1.6779999999999999</v>
      </c>
      <c r="E101" s="202"/>
      <c r="F101" s="197">
        <v>43830</v>
      </c>
      <c r="G101" s="203">
        <v>155778.26</v>
      </c>
      <c r="H101" s="203">
        <v>155778.26</v>
      </c>
      <c r="I101" s="203">
        <v>155778.26</v>
      </c>
      <c r="J101" s="54">
        <v>714.38</v>
      </c>
      <c r="K101" s="22"/>
      <c r="L101" s="199">
        <f t="shared" ref="L101:L105" si="6">SUM(J101)</f>
        <v>714.38</v>
      </c>
    </row>
    <row r="102" spans="1:118" x14ac:dyDescent="0.2">
      <c r="A102" s="193"/>
      <c r="B102" s="194"/>
      <c r="C102" s="195" t="s">
        <v>43</v>
      </c>
      <c r="D102" s="215">
        <v>1.6779999999999999</v>
      </c>
      <c r="E102" s="202"/>
      <c r="F102" s="197">
        <v>43830</v>
      </c>
      <c r="G102" s="203">
        <v>1120533.1299999999</v>
      </c>
      <c r="H102" s="203">
        <v>1120533.1299999999</v>
      </c>
      <c r="I102" s="203">
        <v>1120533.1299999999</v>
      </c>
      <c r="J102" s="54">
        <v>5440.84</v>
      </c>
      <c r="K102" s="22"/>
      <c r="L102" s="199">
        <f t="shared" si="6"/>
        <v>5440.84</v>
      </c>
    </row>
    <row r="103" spans="1:118" s="45" customFormat="1" ht="11.25" x14ac:dyDescent="0.2">
      <c r="A103" s="193"/>
      <c r="B103" s="194"/>
      <c r="C103" s="195" t="s">
        <v>44</v>
      </c>
      <c r="D103" s="215">
        <v>1.6779999999999999</v>
      </c>
      <c r="E103" s="202"/>
      <c r="F103" s="197">
        <v>43830</v>
      </c>
      <c r="G103" s="203">
        <v>25943.37</v>
      </c>
      <c r="H103" s="203">
        <v>25943.37</v>
      </c>
      <c r="I103" s="203">
        <v>25943.37</v>
      </c>
      <c r="J103" s="54">
        <v>119.79</v>
      </c>
      <c r="K103" s="22"/>
      <c r="L103" s="199">
        <f t="shared" si="6"/>
        <v>119.79</v>
      </c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</row>
    <row r="104" spans="1:118" s="45" customFormat="1" ht="11.25" x14ac:dyDescent="0.2">
      <c r="A104" s="193"/>
      <c r="B104" s="194"/>
      <c r="C104" s="195" t="s">
        <v>45</v>
      </c>
      <c r="D104" s="215">
        <v>1.6779999999999999</v>
      </c>
      <c r="E104" s="202"/>
      <c r="F104" s="197">
        <v>43830</v>
      </c>
      <c r="G104" s="203">
        <v>170117.21</v>
      </c>
      <c r="H104" s="203">
        <v>170117.21</v>
      </c>
      <c r="I104" s="203">
        <v>170117.21</v>
      </c>
      <c r="J104" s="54">
        <v>766.09</v>
      </c>
      <c r="K104" s="22"/>
      <c r="L104" s="199">
        <f t="shared" si="6"/>
        <v>766.09</v>
      </c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</row>
    <row r="105" spans="1:118" s="45" customFormat="1" ht="11.25" x14ac:dyDescent="0.2">
      <c r="A105" s="193"/>
      <c r="B105" s="194"/>
      <c r="C105" s="195" t="s">
        <v>164</v>
      </c>
      <c r="D105" s="215">
        <v>1.6779999999999999</v>
      </c>
      <c r="E105" s="202"/>
      <c r="F105" s="197">
        <v>43830</v>
      </c>
      <c r="G105" s="203">
        <v>3522173.29</v>
      </c>
      <c r="H105" s="203">
        <v>3522173.29</v>
      </c>
      <c r="I105" s="203">
        <v>3522173.29</v>
      </c>
      <c r="J105" s="54">
        <v>5220.9799999999996</v>
      </c>
      <c r="K105" s="22"/>
      <c r="L105" s="199">
        <f t="shared" si="6"/>
        <v>5220.9799999999996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</row>
    <row r="106" spans="1:118" s="45" customFormat="1" ht="11.25" x14ac:dyDescent="0.2">
      <c r="A106" s="193"/>
      <c r="B106" s="194"/>
      <c r="C106" s="195" t="s">
        <v>93</v>
      </c>
      <c r="D106" s="215">
        <v>1.6779999999999999</v>
      </c>
      <c r="E106" s="202"/>
      <c r="F106" s="197">
        <v>43830</v>
      </c>
      <c r="G106" s="22">
        <v>87198.399999999994</v>
      </c>
      <c r="H106" s="22">
        <v>87198.399999999994</v>
      </c>
      <c r="I106" s="22">
        <v>87198.399999999994</v>
      </c>
      <c r="J106" s="54" t="s">
        <v>103</v>
      </c>
      <c r="K106" s="22"/>
      <c r="L106" s="54" t="s">
        <v>103</v>
      </c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</row>
    <row r="107" spans="1:118" s="45" customFormat="1" ht="11.25" x14ac:dyDescent="0.2">
      <c r="A107" s="193"/>
      <c r="B107" s="194"/>
      <c r="C107" s="195" t="s">
        <v>86</v>
      </c>
      <c r="D107" s="215">
        <v>1.6779999999999999</v>
      </c>
      <c r="E107" s="202"/>
      <c r="F107" s="197">
        <v>43830</v>
      </c>
      <c r="G107" s="22">
        <v>1</v>
      </c>
      <c r="H107" s="22">
        <v>1</v>
      </c>
      <c r="I107" s="22">
        <v>1</v>
      </c>
      <c r="J107" s="54" t="s">
        <v>103</v>
      </c>
      <c r="K107" s="22"/>
      <c r="L107" s="54" t="s">
        <v>103</v>
      </c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</row>
    <row r="108" spans="1:118" s="45" customFormat="1" ht="11.25" x14ac:dyDescent="0.2">
      <c r="A108" s="193"/>
      <c r="B108" s="204"/>
      <c r="C108" s="195" t="s">
        <v>46</v>
      </c>
      <c r="D108" s="215">
        <v>1.6779999999999999</v>
      </c>
      <c r="E108" s="202"/>
      <c r="F108" s="197">
        <v>43830</v>
      </c>
      <c r="G108" s="203">
        <v>1358439.55</v>
      </c>
      <c r="H108" s="203">
        <v>1358439.55</v>
      </c>
      <c r="I108" s="203">
        <v>1358439.55</v>
      </c>
      <c r="J108" s="54" t="s">
        <v>103</v>
      </c>
      <c r="K108" s="22"/>
      <c r="L108" s="54" t="s">
        <v>103</v>
      </c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</row>
    <row r="109" spans="1:118" s="45" customFormat="1" ht="11.25" x14ac:dyDescent="0.2">
      <c r="A109" s="193"/>
      <c r="B109" s="194"/>
      <c r="C109" s="195" t="s">
        <v>47</v>
      </c>
      <c r="D109" s="215">
        <v>1.6779999999999999</v>
      </c>
      <c r="E109" s="202"/>
      <c r="F109" s="197">
        <v>43830</v>
      </c>
      <c r="G109" s="203">
        <v>215200.41</v>
      </c>
      <c r="H109" s="203">
        <v>215200.41</v>
      </c>
      <c r="I109" s="203">
        <v>215200.41</v>
      </c>
      <c r="J109" s="54">
        <v>982.64</v>
      </c>
      <c r="K109" s="22"/>
      <c r="L109" s="199">
        <f>SUM(J109)</f>
        <v>982.64</v>
      </c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</row>
    <row r="110" spans="1:118" s="45" customFormat="1" ht="10.15" customHeight="1" x14ac:dyDescent="0.2">
      <c r="A110" s="193"/>
      <c r="B110" s="194"/>
      <c r="C110" s="195" t="s">
        <v>48</v>
      </c>
      <c r="D110" s="215">
        <v>1.6779999999999999</v>
      </c>
      <c r="E110" s="202"/>
      <c r="F110" s="197">
        <v>43830</v>
      </c>
      <c r="G110" s="203">
        <v>265043.40999999997</v>
      </c>
      <c r="H110" s="203">
        <v>265043.40999999997</v>
      </c>
      <c r="I110" s="203">
        <v>265043.40999999997</v>
      </c>
      <c r="J110" s="54" t="s">
        <v>103</v>
      </c>
      <c r="K110" s="22"/>
      <c r="L110" s="54" t="s">
        <v>103</v>
      </c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</row>
    <row r="111" spans="1:118" s="45" customFormat="1" ht="12" customHeight="1" x14ac:dyDescent="0.2">
      <c r="A111" s="193"/>
      <c r="B111" s="205"/>
      <c r="C111" s="195" t="s">
        <v>49</v>
      </c>
      <c r="D111" s="215">
        <v>1.6779999999999999</v>
      </c>
      <c r="E111" s="202"/>
      <c r="F111" s="197">
        <v>43830</v>
      </c>
      <c r="G111" s="203">
        <v>39382.379999999997</v>
      </c>
      <c r="H111" s="203">
        <v>39382.379999999997</v>
      </c>
      <c r="I111" s="203">
        <v>39382.379999999997</v>
      </c>
      <c r="J111" s="54">
        <v>183.65</v>
      </c>
      <c r="K111" s="22"/>
      <c r="L111" s="199">
        <f>SUM(J111)</f>
        <v>183.65</v>
      </c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</row>
    <row r="112" spans="1:118" s="45" customFormat="1" ht="11.25" x14ac:dyDescent="0.2">
      <c r="A112" s="193"/>
      <c r="B112" s="194"/>
      <c r="C112" s="195" t="s">
        <v>50</v>
      </c>
      <c r="D112" s="215">
        <v>1.6779999999999999</v>
      </c>
      <c r="E112" s="202"/>
      <c r="F112" s="197">
        <v>43830</v>
      </c>
      <c r="G112" s="22">
        <v>365569.49</v>
      </c>
      <c r="H112" s="22">
        <v>365569.49</v>
      </c>
      <c r="I112" s="22">
        <v>365569.49</v>
      </c>
      <c r="J112" s="54">
        <v>1722.07</v>
      </c>
      <c r="K112" s="198"/>
      <c r="L112" s="199">
        <f>SUM(J112)</f>
        <v>1722.07</v>
      </c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</row>
    <row r="113" spans="1:118" s="45" customFormat="1" ht="11.25" x14ac:dyDescent="0.2">
      <c r="A113" s="200"/>
      <c r="B113" s="194"/>
      <c r="C113" s="195" t="s">
        <v>51</v>
      </c>
      <c r="D113" s="215">
        <v>1.6779999999999999</v>
      </c>
      <c r="E113" s="202"/>
      <c r="F113" s="197">
        <v>43830</v>
      </c>
      <c r="G113" s="203">
        <v>15422.8</v>
      </c>
      <c r="H113" s="203">
        <v>15422.8</v>
      </c>
      <c r="I113" s="203">
        <v>15422.8</v>
      </c>
      <c r="J113" s="54" t="s">
        <v>103</v>
      </c>
      <c r="K113" s="22"/>
      <c r="L113" s="54" t="s">
        <v>103</v>
      </c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</row>
    <row r="114" spans="1:118" s="45" customFormat="1" ht="11.25" x14ac:dyDescent="0.2">
      <c r="A114" s="193"/>
      <c r="B114" s="194"/>
      <c r="C114" s="195" t="s">
        <v>52</v>
      </c>
      <c r="D114" s="215">
        <v>1.6779999999999999</v>
      </c>
      <c r="E114" s="202"/>
      <c r="F114" s="197">
        <v>43830</v>
      </c>
      <c r="G114" s="22">
        <v>1300189.26</v>
      </c>
      <c r="H114" s="22">
        <v>1300189.26</v>
      </c>
      <c r="I114" s="22">
        <v>1300189.26</v>
      </c>
      <c r="J114" s="54">
        <v>5232.3</v>
      </c>
      <c r="K114" s="198"/>
      <c r="L114" s="199">
        <f>SUM(J114)</f>
        <v>5232.3</v>
      </c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</row>
    <row r="115" spans="1:118" s="45" customFormat="1" ht="11.25" x14ac:dyDescent="0.2">
      <c r="A115" s="200"/>
      <c r="B115" s="194"/>
      <c r="C115" s="195" t="s">
        <v>53</v>
      </c>
      <c r="D115" s="215">
        <v>1.6779999999999999</v>
      </c>
      <c r="E115" s="202"/>
      <c r="F115" s="197">
        <v>43830</v>
      </c>
      <c r="G115" s="22">
        <v>74899.789999999994</v>
      </c>
      <c r="H115" s="22">
        <v>74899.789999999994</v>
      </c>
      <c r="I115" s="22">
        <v>74899.789999999994</v>
      </c>
      <c r="J115" s="208">
        <v>331.03</v>
      </c>
      <c r="K115" s="22"/>
      <c r="L115" s="199">
        <f t="shared" ref="L115:L116" si="7">SUM(J115)</f>
        <v>331.03</v>
      </c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</row>
    <row r="116" spans="1:118" s="206" customFormat="1" ht="11.25" x14ac:dyDescent="0.2">
      <c r="A116" s="193"/>
      <c r="B116" s="194"/>
      <c r="C116" s="209"/>
      <c r="D116" s="210"/>
      <c r="E116" s="45"/>
      <c r="F116" s="52"/>
      <c r="G116" s="211">
        <f>SUM(G93:G115)</f>
        <v>13283841.460000001</v>
      </c>
      <c r="H116" s="211">
        <f t="shared" ref="H116:I116" si="8">SUM(H93:H115)</f>
        <v>13283841.460000001</v>
      </c>
      <c r="I116" s="211">
        <f t="shared" si="8"/>
        <v>13283841.460000001</v>
      </c>
      <c r="J116" s="212">
        <f>SUM(J93:J115)</f>
        <v>35349.39</v>
      </c>
      <c r="K116" s="211"/>
      <c r="L116" s="213">
        <f t="shared" si="7"/>
        <v>35349.39</v>
      </c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</row>
    <row r="117" spans="1:118" s="45" customFormat="1" x14ac:dyDescent="0.2">
      <c r="A117" s="189"/>
      <c r="B117" s="194"/>
      <c r="C117" s="190"/>
      <c r="D117" s="153"/>
      <c r="E117" s="44"/>
      <c r="F117" s="41"/>
      <c r="G117" s="172"/>
      <c r="H117" s="177"/>
      <c r="I117" s="177"/>
      <c r="J117" s="174"/>
      <c r="K117" s="42"/>
      <c r="L117" s="233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</row>
    <row r="118" spans="1:118" s="45" customFormat="1" x14ac:dyDescent="0.2">
      <c r="A118" s="104" t="s">
        <v>54</v>
      </c>
      <c r="B118" s="194"/>
      <c r="C118" s="138"/>
      <c r="D118" s="158"/>
      <c r="E118" s="35"/>
      <c r="F118" s="227"/>
      <c r="G118" s="136">
        <v>93916060.590000004</v>
      </c>
      <c r="H118" s="136">
        <v>93917801.659999996</v>
      </c>
      <c r="I118" s="228">
        <v>93916748.579999998</v>
      </c>
      <c r="J118" s="225">
        <v>409967.57</v>
      </c>
      <c r="K118" s="136"/>
      <c r="L118" s="232">
        <v>409967.57</v>
      </c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</row>
    <row r="119" spans="1:118" s="45" customFormat="1" x14ac:dyDescent="0.2">
      <c r="A119" s="26"/>
      <c r="B119" s="194"/>
      <c r="C119" s="141"/>
      <c r="D119" s="149"/>
      <c r="E119" s="71"/>
      <c r="F119" s="70"/>
      <c r="G119" s="172"/>
      <c r="H119" s="177"/>
      <c r="I119" s="177"/>
      <c r="J119" s="174"/>
      <c r="K119" s="28"/>
      <c r="L119" s="199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</row>
    <row r="120" spans="1:118" s="45" customFormat="1" x14ac:dyDescent="0.2">
      <c r="A120" s="35"/>
      <c r="B120" s="194"/>
      <c r="C120" s="142"/>
      <c r="D120" s="155"/>
      <c r="E120" s="26"/>
      <c r="F120" s="27"/>
      <c r="G120" s="174"/>
      <c r="H120" s="181"/>
      <c r="I120" s="177"/>
      <c r="J120" s="174"/>
      <c r="K120" s="3"/>
      <c r="L120" s="185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</row>
    <row r="121" spans="1:118" s="196" customFormat="1" ht="12" customHeight="1" x14ac:dyDescent="0.2">
      <c r="A121" s="26"/>
      <c r="B121" s="194"/>
      <c r="C121" s="146"/>
      <c r="D121" s="153"/>
      <c r="E121" s="44"/>
      <c r="F121" s="41"/>
      <c r="G121" s="178"/>
      <c r="H121" s="177"/>
      <c r="I121" s="177"/>
      <c r="J121" s="174"/>
      <c r="K121" s="3"/>
      <c r="L121" s="185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</row>
    <row r="122" spans="1:118" s="193" customFormat="1" x14ac:dyDescent="0.2">
      <c r="A122" s="43"/>
      <c r="B122" s="226"/>
      <c r="C122" s="146"/>
      <c r="D122" s="153"/>
      <c r="E122" s="44"/>
      <c r="F122" s="41"/>
      <c r="G122" s="178"/>
      <c r="H122" s="177"/>
      <c r="I122" s="177"/>
      <c r="J122" s="174"/>
      <c r="K122" s="3"/>
      <c r="L122" s="185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1"/>
      <c r="BN122" s="221"/>
      <c r="BO122" s="221"/>
      <c r="BP122" s="221"/>
      <c r="BQ122" s="221"/>
      <c r="BR122" s="221"/>
      <c r="BS122" s="221"/>
      <c r="BT122" s="221"/>
      <c r="BU122" s="221"/>
      <c r="BV122" s="221"/>
      <c r="BW122" s="221"/>
      <c r="BX122" s="221"/>
      <c r="BY122" s="221"/>
      <c r="BZ122" s="221"/>
      <c r="CA122" s="221"/>
      <c r="CB122" s="221"/>
      <c r="CC122" s="221"/>
      <c r="CD122" s="221"/>
      <c r="CE122" s="221"/>
      <c r="CF122" s="221"/>
      <c r="CG122" s="221"/>
      <c r="CH122" s="221"/>
      <c r="CI122" s="221"/>
      <c r="CJ122" s="221"/>
      <c r="CK122" s="221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</row>
    <row r="123" spans="1:118" s="196" customFormat="1" x14ac:dyDescent="0.2">
      <c r="A123" s="43"/>
      <c r="B123" s="194"/>
      <c r="C123" s="146"/>
      <c r="D123" s="153"/>
      <c r="E123" s="44"/>
      <c r="F123" s="41"/>
      <c r="G123" s="178"/>
      <c r="H123" s="177"/>
      <c r="I123" s="177"/>
      <c r="J123" s="174"/>
      <c r="K123" s="3"/>
      <c r="L123" s="185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20"/>
      <c r="BM123" s="220"/>
      <c r="BN123" s="220"/>
      <c r="BO123" s="220"/>
      <c r="BP123" s="220"/>
      <c r="BQ123" s="220"/>
      <c r="BR123" s="220"/>
      <c r="BS123" s="220"/>
      <c r="BT123" s="220"/>
      <c r="BU123" s="220"/>
      <c r="BV123" s="220"/>
      <c r="BW123" s="220"/>
      <c r="BX123" s="220"/>
      <c r="BY123" s="220"/>
      <c r="BZ123" s="220"/>
      <c r="CA123" s="220"/>
      <c r="CB123" s="220"/>
      <c r="CC123" s="220"/>
      <c r="CD123" s="220"/>
      <c r="CE123" s="220"/>
      <c r="CF123" s="220"/>
      <c r="CG123" s="220"/>
      <c r="CH123" s="220"/>
      <c r="CI123" s="220"/>
      <c r="CJ123" s="220"/>
      <c r="CK123" s="220"/>
      <c r="CL123" s="220"/>
      <c r="CM123" s="220"/>
      <c r="CN123" s="220"/>
      <c r="CO123" s="220"/>
      <c r="CP123" s="220"/>
      <c r="CQ123" s="220"/>
      <c r="CR123" s="220"/>
      <c r="CS123" s="220"/>
      <c r="CT123" s="220"/>
      <c r="CU123" s="220"/>
      <c r="CV123" s="220"/>
      <c r="CW123" s="220"/>
      <c r="CX123" s="220"/>
      <c r="CY123" s="220"/>
      <c r="CZ123" s="220"/>
      <c r="DA123" s="220"/>
      <c r="DB123" s="220"/>
      <c r="DC123" s="220"/>
      <c r="DD123" s="220"/>
      <c r="DE123" s="220"/>
      <c r="DF123" s="220"/>
      <c r="DG123" s="220"/>
      <c r="DH123" s="220"/>
      <c r="DI123" s="220"/>
      <c r="DJ123" s="220"/>
      <c r="DK123" s="220"/>
      <c r="DL123" s="220"/>
      <c r="DM123" s="220"/>
      <c r="DN123" s="220"/>
    </row>
    <row r="124" spans="1:118" s="196" customFormat="1" x14ac:dyDescent="0.2">
      <c r="A124" s="43"/>
      <c r="B124" s="207"/>
      <c r="C124" s="146"/>
      <c r="D124" s="153"/>
      <c r="E124" s="26"/>
      <c r="F124" s="27"/>
      <c r="G124" s="174"/>
      <c r="H124" s="181"/>
      <c r="I124" s="177"/>
      <c r="J124" s="174"/>
      <c r="K124" s="3"/>
      <c r="L124" s="185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20"/>
      <c r="BM124" s="220"/>
      <c r="BN124" s="220"/>
      <c r="BO124" s="220"/>
      <c r="BP124" s="220"/>
      <c r="BQ124" s="220"/>
      <c r="BR124" s="220"/>
      <c r="BS124" s="220"/>
      <c r="BT124" s="220"/>
      <c r="BU124" s="220"/>
      <c r="BV124" s="220"/>
      <c r="BW124" s="220"/>
      <c r="BX124" s="220"/>
      <c r="BY124" s="220"/>
      <c r="BZ124" s="220"/>
      <c r="CA124" s="220"/>
      <c r="CB124" s="220"/>
      <c r="CC124" s="220"/>
      <c r="CD124" s="220"/>
      <c r="CE124" s="220"/>
      <c r="CF124" s="220"/>
      <c r="CG124" s="220"/>
      <c r="CH124" s="220"/>
      <c r="CI124" s="220"/>
      <c r="CJ124" s="220"/>
      <c r="CK124" s="220"/>
      <c r="CL124" s="220"/>
      <c r="CM124" s="220"/>
      <c r="CN124" s="220"/>
      <c r="CO124" s="220"/>
      <c r="CP124" s="220"/>
      <c r="CQ124" s="220"/>
      <c r="CR124" s="220"/>
      <c r="CS124" s="220"/>
      <c r="CT124" s="220"/>
      <c r="CU124" s="220"/>
      <c r="CV124" s="220"/>
      <c r="CW124" s="220"/>
      <c r="CX124" s="220"/>
      <c r="CY124" s="220"/>
      <c r="CZ124" s="220"/>
      <c r="DA124" s="220"/>
      <c r="DB124" s="220"/>
      <c r="DC124" s="220"/>
      <c r="DD124" s="220"/>
      <c r="DE124" s="220"/>
      <c r="DF124" s="220"/>
      <c r="DG124" s="220"/>
      <c r="DH124" s="220"/>
      <c r="DI124" s="220"/>
      <c r="DJ124" s="220"/>
      <c r="DK124" s="220"/>
      <c r="DL124" s="220"/>
      <c r="DM124" s="220"/>
      <c r="DN124" s="220"/>
    </row>
    <row r="125" spans="1:118" s="45" customFormat="1" x14ac:dyDescent="0.2">
      <c r="A125" s="26"/>
      <c r="B125" s="194"/>
      <c r="C125" s="142"/>
      <c r="D125" s="155"/>
      <c r="E125" s="26"/>
      <c r="F125" s="27"/>
      <c r="G125" s="174"/>
      <c r="H125" s="181"/>
      <c r="I125" s="177"/>
      <c r="J125" s="174"/>
      <c r="K125" s="3"/>
      <c r="L125" s="185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</row>
    <row r="126" spans="1:118" s="45" customFormat="1" x14ac:dyDescent="0.2">
      <c r="A126" s="26"/>
      <c r="B126" s="130"/>
      <c r="C126" s="142"/>
      <c r="D126" s="155"/>
      <c r="E126" s="26"/>
      <c r="F126" s="27"/>
      <c r="G126" s="174"/>
      <c r="H126" s="181"/>
      <c r="I126" s="177"/>
      <c r="J126" s="174"/>
      <c r="K126" s="3"/>
      <c r="L126" s="185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</row>
    <row r="127" spans="1:118" s="43" customFormat="1" x14ac:dyDescent="0.2">
      <c r="A127" s="26"/>
      <c r="B127" s="130"/>
      <c r="C127" s="142"/>
      <c r="D127" s="155"/>
      <c r="E127" s="26"/>
      <c r="F127" s="27"/>
      <c r="G127" s="174"/>
      <c r="H127" s="181"/>
      <c r="I127" s="177"/>
      <c r="J127" s="174"/>
      <c r="K127" s="3"/>
      <c r="L127" s="185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  <c r="AJ127" s="229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229"/>
      <c r="BP127" s="229"/>
      <c r="BQ127" s="229"/>
      <c r="BR127" s="229"/>
      <c r="BS127" s="229"/>
      <c r="BT127" s="229"/>
      <c r="BU127" s="229"/>
      <c r="BV127" s="229"/>
      <c r="BW127" s="229"/>
      <c r="BX127" s="229"/>
      <c r="BY127" s="229"/>
      <c r="BZ127" s="229"/>
      <c r="CA127" s="229"/>
      <c r="CB127" s="229"/>
      <c r="CC127" s="229"/>
      <c r="CD127" s="229"/>
      <c r="CE127" s="229"/>
      <c r="CF127" s="229"/>
      <c r="CG127" s="229"/>
      <c r="CH127" s="229"/>
      <c r="CI127" s="229"/>
      <c r="CJ127" s="229"/>
      <c r="CK127" s="229"/>
      <c r="CL127" s="229"/>
      <c r="CM127" s="229"/>
      <c r="CN127" s="229"/>
      <c r="CO127" s="229"/>
      <c r="CP127" s="229"/>
      <c r="CQ127" s="229"/>
      <c r="CR127" s="229"/>
      <c r="CS127" s="229"/>
      <c r="CT127" s="229"/>
      <c r="CU127" s="229"/>
      <c r="CV127" s="229"/>
      <c r="CW127" s="229"/>
      <c r="CX127" s="229"/>
      <c r="CY127" s="229"/>
      <c r="CZ127" s="229"/>
      <c r="DA127" s="229"/>
      <c r="DB127" s="229"/>
      <c r="DC127" s="229"/>
      <c r="DD127" s="229"/>
      <c r="DE127" s="229"/>
      <c r="DF127" s="229"/>
      <c r="DG127" s="229"/>
      <c r="DH127" s="229"/>
      <c r="DI127" s="229"/>
      <c r="DJ127" s="229"/>
      <c r="DK127" s="229"/>
      <c r="DL127" s="229"/>
      <c r="DM127" s="229"/>
      <c r="DN127" s="229"/>
    </row>
    <row r="128" spans="1:118" s="40" customFormat="1" x14ac:dyDescent="0.2">
      <c r="A128" s="26"/>
      <c r="B128" s="130"/>
      <c r="C128" s="142"/>
      <c r="D128" s="155"/>
      <c r="E128" s="26"/>
      <c r="F128" s="27"/>
      <c r="G128" s="174"/>
      <c r="H128" s="181"/>
      <c r="I128" s="177"/>
      <c r="J128" s="174"/>
      <c r="K128" s="3"/>
      <c r="L128" s="185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  <c r="AL128" s="223"/>
      <c r="AM128" s="223"/>
      <c r="AN128" s="223"/>
      <c r="AO128" s="223"/>
      <c r="AP128" s="223"/>
      <c r="AQ128" s="223"/>
      <c r="AR128" s="223"/>
      <c r="AS128" s="223"/>
      <c r="AT128" s="223"/>
      <c r="AU128" s="223"/>
      <c r="AV128" s="223"/>
      <c r="AW128" s="223"/>
      <c r="AX128" s="223"/>
      <c r="AY128" s="223"/>
      <c r="AZ128" s="223"/>
      <c r="BA128" s="223"/>
      <c r="BB128" s="223"/>
      <c r="BC128" s="223"/>
      <c r="BD128" s="223"/>
      <c r="BE128" s="223"/>
      <c r="BF128" s="223"/>
      <c r="BG128" s="223"/>
      <c r="BH128" s="223"/>
      <c r="BI128" s="223"/>
      <c r="BJ128" s="223"/>
      <c r="BK128" s="223"/>
      <c r="BL128" s="223"/>
      <c r="BM128" s="223"/>
      <c r="BN128" s="223"/>
      <c r="BO128" s="223"/>
      <c r="BP128" s="223"/>
      <c r="BQ128" s="223"/>
      <c r="BR128" s="223"/>
      <c r="BS128" s="223"/>
      <c r="BT128" s="223"/>
      <c r="BU128" s="223"/>
      <c r="BV128" s="223"/>
      <c r="BW128" s="223"/>
      <c r="BX128" s="223"/>
      <c r="BY128" s="223"/>
      <c r="BZ128" s="223"/>
      <c r="CA128" s="223"/>
      <c r="CB128" s="223"/>
      <c r="CC128" s="223"/>
      <c r="CD128" s="223"/>
      <c r="CE128" s="223"/>
      <c r="CF128" s="223"/>
      <c r="CG128" s="223"/>
      <c r="CH128" s="223"/>
      <c r="CI128" s="223"/>
      <c r="CJ128" s="223"/>
      <c r="CK128" s="223"/>
      <c r="CL128" s="223"/>
      <c r="CM128" s="223"/>
      <c r="CN128" s="223"/>
      <c r="CO128" s="223"/>
      <c r="CP128" s="223"/>
      <c r="CQ128" s="223"/>
      <c r="CR128" s="223"/>
      <c r="CS128" s="223"/>
      <c r="CT128" s="223"/>
      <c r="CU128" s="223"/>
      <c r="CV128" s="223"/>
      <c r="CW128" s="223"/>
      <c r="CX128" s="223"/>
      <c r="CY128" s="223"/>
      <c r="CZ128" s="223"/>
      <c r="DA128" s="223"/>
      <c r="DB128" s="223"/>
      <c r="DC128" s="223"/>
      <c r="DD128" s="223"/>
      <c r="DE128" s="223"/>
      <c r="DF128" s="223"/>
      <c r="DG128" s="223"/>
      <c r="DH128" s="223"/>
      <c r="DI128" s="223"/>
      <c r="DJ128" s="223"/>
      <c r="DK128" s="223"/>
      <c r="DL128" s="223"/>
      <c r="DM128" s="223"/>
      <c r="DN128" s="223"/>
    </row>
    <row r="129" spans="1:118" s="44" customFormat="1" x14ac:dyDescent="0.2">
      <c r="A129" s="26"/>
      <c r="B129" s="130"/>
      <c r="C129" s="142"/>
      <c r="D129" s="155"/>
      <c r="E129" s="26"/>
      <c r="F129" s="27"/>
      <c r="G129" s="174"/>
      <c r="H129" s="181"/>
      <c r="I129" s="177"/>
      <c r="J129" s="174"/>
      <c r="K129" s="3"/>
      <c r="L129" s="185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222"/>
      <c r="BY129" s="222"/>
      <c r="BZ129" s="222"/>
      <c r="CA129" s="222"/>
      <c r="CB129" s="222"/>
      <c r="CC129" s="222"/>
      <c r="CD129" s="222"/>
      <c r="CE129" s="222"/>
      <c r="CF129" s="222"/>
      <c r="CG129" s="222"/>
      <c r="CH129" s="222"/>
      <c r="CI129" s="222"/>
      <c r="CJ129" s="222"/>
      <c r="CK129" s="222"/>
      <c r="CL129" s="222"/>
      <c r="CM129" s="222"/>
      <c r="CN129" s="222"/>
      <c r="CO129" s="222"/>
      <c r="CP129" s="222"/>
      <c r="CQ129" s="222"/>
      <c r="CR129" s="222"/>
      <c r="CS129" s="222"/>
      <c r="CT129" s="222"/>
      <c r="CU129" s="222"/>
      <c r="CV129" s="222"/>
      <c r="CW129" s="222"/>
      <c r="CX129" s="222"/>
      <c r="CY129" s="222"/>
      <c r="CZ129" s="222"/>
      <c r="DA129" s="222"/>
      <c r="DB129" s="222"/>
      <c r="DC129" s="222"/>
      <c r="DD129" s="222"/>
      <c r="DE129" s="222"/>
      <c r="DF129" s="222"/>
      <c r="DG129" s="222"/>
      <c r="DH129" s="222"/>
      <c r="DI129" s="222"/>
      <c r="DJ129" s="222"/>
      <c r="DK129" s="222"/>
      <c r="DL129" s="222"/>
      <c r="DM129" s="222"/>
      <c r="DN129" s="222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57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topLeftCell="A43" zoomScaleNormal="100" workbookViewId="0">
      <selection activeCell="A77" sqref="A77:XFD77"/>
    </sheetView>
  </sheetViews>
  <sheetFormatPr defaultColWidth="9.140625" defaultRowHeight="12.75" outlineLevelRow="1" x14ac:dyDescent="0.2"/>
  <cols>
    <col min="1" max="1" width="21.7109375" style="45" customWidth="1"/>
    <col min="2" max="2" width="15" style="45" customWidth="1"/>
    <col min="3" max="3" width="11.5703125" style="48" customWidth="1"/>
    <col min="4" max="4" width="11.5703125" style="74" customWidth="1"/>
    <col min="5" max="5" width="2.28515625" style="45" customWidth="1"/>
    <col min="6" max="6" width="16.140625" style="22" bestFit="1" customWidth="1"/>
    <col min="7" max="7" width="8.140625" style="46" customWidth="1"/>
    <col min="8" max="8" width="15" style="22" customWidth="1"/>
    <col min="9" max="9" width="1.5703125" style="49" customWidth="1"/>
    <col min="10" max="10" width="16.140625" style="22" bestFit="1" customWidth="1"/>
    <col min="11" max="11" width="9.42578125" style="46" bestFit="1" customWidth="1"/>
    <col min="12" max="12" width="17.5703125" style="22" customWidth="1"/>
    <col min="13" max="13" width="1.42578125" style="22" customWidth="1"/>
    <col min="14" max="14" width="16.28515625" style="101" customWidth="1"/>
    <col min="15" max="16384" width="9.140625" style="69"/>
  </cols>
  <sheetData>
    <row r="1" spans="1:256" x14ac:dyDescent="0.2">
      <c r="A1"/>
      <c r="B1" s="47"/>
      <c r="I1" s="99"/>
      <c r="M1" s="97"/>
    </row>
    <row r="2" spans="1:256" s="81" customFormat="1" x14ac:dyDescent="0.2">
      <c r="B2" s="85"/>
      <c r="C2" s="80"/>
      <c r="D2" s="79"/>
      <c r="E2" s="79"/>
      <c r="F2" s="56"/>
      <c r="G2" s="88">
        <v>43709</v>
      </c>
      <c r="H2" s="56"/>
      <c r="I2" s="94"/>
      <c r="J2" s="56"/>
      <c r="K2" s="88">
        <v>43800</v>
      </c>
      <c r="L2" s="56"/>
      <c r="M2" s="94"/>
      <c r="N2" s="101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pans="1:256" s="81" customFormat="1" x14ac:dyDescent="0.2">
      <c r="A3" s="79" t="s">
        <v>55</v>
      </c>
      <c r="B3" s="86" t="s">
        <v>20</v>
      </c>
      <c r="C3" s="80" t="s">
        <v>21</v>
      </c>
      <c r="D3" s="79" t="s">
        <v>56</v>
      </c>
      <c r="E3" s="79"/>
      <c r="F3" s="56" t="s">
        <v>57</v>
      </c>
      <c r="G3" s="82" t="s">
        <v>58</v>
      </c>
      <c r="H3" s="56"/>
      <c r="I3" s="94"/>
      <c r="J3" s="56" t="s">
        <v>57</v>
      </c>
      <c r="K3" s="82" t="s">
        <v>58</v>
      </c>
      <c r="L3" s="56"/>
      <c r="M3" s="94"/>
      <c r="N3" s="101" t="s">
        <v>59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pans="1:256" s="81" customFormat="1" ht="13.5" customHeight="1" x14ac:dyDescent="0.2">
      <c r="A4" s="79"/>
      <c r="B4" s="86" t="s">
        <v>28</v>
      </c>
      <c r="C4" s="80" t="s">
        <v>29</v>
      </c>
      <c r="D4" s="79" t="s">
        <v>60</v>
      </c>
      <c r="E4" s="79"/>
      <c r="F4" s="56" t="s">
        <v>61</v>
      </c>
      <c r="G4" s="82" t="s">
        <v>62</v>
      </c>
      <c r="H4" s="56" t="s">
        <v>63</v>
      </c>
      <c r="I4" s="94"/>
      <c r="J4" s="56" t="s">
        <v>61</v>
      </c>
      <c r="K4" s="82" t="s">
        <v>62</v>
      </c>
      <c r="L4" s="56" t="s">
        <v>63</v>
      </c>
      <c r="M4" s="94"/>
      <c r="N4" s="101" t="s">
        <v>18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pans="1:256" s="81" customFormat="1" ht="5.25" customHeight="1" x14ac:dyDescent="0.2">
      <c r="A5" s="91"/>
      <c r="B5" s="92"/>
      <c r="C5" s="93"/>
      <c r="D5" s="91"/>
      <c r="E5" s="91"/>
      <c r="F5" s="94"/>
      <c r="G5" s="100"/>
      <c r="H5" s="94"/>
      <c r="I5" s="94"/>
      <c r="J5" s="94"/>
      <c r="K5" s="100"/>
      <c r="L5" s="94"/>
      <c r="M5" s="94"/>
      <c r="N5" s="102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pans="1:256" s="14" customFormat="1" outlineLevel="1" x14ac:dyDescent="0.2">
      <c r="A6" s="36" t="s">
        <v>34</v>
      </c>
      <c r="B6" s="45" t="s">
        <v>133</v>
      </c>
      <c r="C6" s="65"/>
      <c r="D6" s="75">
        <v>43830</v>
      </c>
      <c r="E6" s="50"/>
      <c r="F6" s="22">
        <v>1779093.36</v>
      </c>
      <c r="G6" s="127">
        <f>+H6/F6</f>
        <v>1</v>
      </c>
      <c r="H6" s="22">
        <v>1779093.36</v>
      </c>
      <c r="I6" s="99" t="s">
        <v>65</v>
      </c>
      <c r="J6" s="22">
        <v>21096340.969999999</v>
      </c>
      <c r="K6" s="127">
        <f>+L6/J6</f>
        <v>1</v>
      </c>
      <c r="L6" s="22">
        <v>21096340.969999999</v>
      </c>
      <c r="M6" s="97"/>
      <c r="N6" s="1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pans="1:256" s="14" customFormat="1" outlineLevel="1" x14ac:dyDescent="0.2">
      <c r="A7" s="36"/>
      <c r="B7" s="36" t="s">
        <v>64</v>
      </c>
      <c r="C7" s="65"/>
      <c r="D7" s="75">
        <v>43830</v>
      </c>
      <c r="E7" s="50"/>
      <c r="F7" s="22">
        <v>800</v>
      </c>
      <c r="G7" s="127">
        <f t="shared" ref="G7:G15" si="0">+H7/F7</f>
        <v>1</v>
      </c>
      <c r="H7" s="22">
        <v>800</v>
      </c>
      <c r="I7" s="99"/>
      <c r="J7" s="22">
        <v>800</v>
      </c>
      <c r="K7" s="127">
        <f t="shared" ref="K7:K15" si="1">+L7/J7</f>
        <v>1</v>
      </c>
      <c r="L7" s="22">
        <v>800</v>
      </c>
      <c r="M7" s="97"/>
      <c r="N7" s="1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pans="1:256" s="14" customFormat="1" outlineLevel="1" x14ac:dyDescent="0.2">
      <c r="A8" s="36"/>
      <c r="B8" s="36" t="s">
        <v>123</v>
      </c>
      <c r="C8" s="65"/>
      <c r="D8" s="75">
        <v>43830</v>
      </c>
      <c r="E8" s="50"/>
      <c r="F8" s="22">
        <v>15500000</v>
      </c>
      <c r="G8" s="127">
        <f t="shared" si="0"/>
        <v>1</v>
      </c>
      <c r="H8" s="22">
        <v>15500000</v>
      </c>
      <c r="I8" s="99" t="s">
        <v>65</v>
      </c>
      <c r="J8" s="22">
        <v>10000000</v>
      </c>
      <c r="K8" s="127">
        <f t="shared" si="1"/>
        <v>1</v>
      </c>
      <c r="L8" s="22">
        <v>10000000</v>
      </c>
      <c r="M8" s="97"/>
      <c r="N8" s="1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pans="1:256" x14ac:dyDescent="0.2">
      <c r="B9" s="45" t="s">
        <v>130</v>
      </c>
      <c r="D9" s="52">
        <v>43837</v>
      </c>
      <c r="F9" s="22">
        <v>0</v>
      </c>
      <c r="H9" s="22">
        <v>0</v>
      </c>
      <c r="I9" s="99" t="s">
        <v>65</v>
      </c>
      <c r="J9" s="22">
        <v>2000000</v>
      </c>
      <c r="K9" s="127">
        <f t="shared" si="1"/>
        <v>1</v>
      </c>
      <c r="L9" s="22">
        <v>2000000</v>
      </c>
      <c r="M9" s="97"/>
    </row>
    <row r="10" spans="1:256" s="14" customFormat="1" outlineLevel="1" x14ac:dyDescent="0.2">
      <c r="A10" s="36"/>
      <c r="B10" s="45" t="s">
        <v>130</v>
      </c>
      <c r="C10" s="65"/>
      <c r="D10" s="75">
        <v>43906</v>
      </c>
      <c r="E10" s="50"/>
      <c r="F10" s="22">
        <v>1000000</v>
      </c>
      <c r="G10" s="127">
        <f t="shared" si="0"/>
        <v>1</v>
      </c>
      <c r="H10" s="22">
        <v>1000000</v>
      </c>
      <c r="I10" s="99" t="s">
        <v>65</v>
      </c>
      <c r="J10" s="22">
        <v>1000000</v>
      </c>
      <c r="K10" s="127">
        <f t="shared" si="1"/>
        <v>1</v>
      </c>
      <c r="L10" s="22">
        <v>1000000</v>
      </c>
      <c r="M10" s="97"/>
      <c r="N10" s="1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14" customFormat="1" outlineLevel="1" x14ac:dyDescent="0.2">
      <c r="A11" s="36"/>
      <c r="B11" s="45" t="s">
        <v>130</v>
      </c>
      <c r="C11" s="65"/>
      <c r="D11" s="75">
        <v>43909</v>
      </c>
      <c r="E11" s="50"/>
      <c r="F11" s="22">
        <v>2000000</v>
      </c>
      <c r="G11" s="127">
        <f t="shared" si="0"/>
        <v>1</v>
      </c>
      <c r="H11" s="22">
        <v>2000000</v>
      </c>
      <c r="I11" s="99" t="s">
        <v>65</v>
      </c>
      <c r="J11" s="22">
        <v>2000000</v>
      </c>
      <c r="K11" s="127">
        <f t="shared" si="1"/>
        <v>1</v>
      </c>
      <c r="L11" s="22">
        <v>2000000</v>
      </c>
      <c r="M11" s="97"/>
      <c r="N11" s="1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14" customFormat="1" outlineLevel="1" x14ac:dyDescent="0.2">
      <c r="A12" s="36"/>
      <c r="B12" s="45" t="s">
        <v>130</v>
      </c>
      <c r="C12" s="65"/>
      <c r="D12" s="75">
        <v>43959</v>
      </c>
      <c r="E12" s="50"/>
      <c r="F12" s="22">
        <v>0</v>
      </c>
      <c r="G12" s="127"/>
      <c r="H12" s="22">
        <v>0</v>
      </c>
      <c r="I12" s="99" t="s">
        <v>65</v>
      </c>
      <c r="J12" s="22">
        <v>1000000</v>
      </c>
      <c r="K12" s="127">
        <f t="shared" si="1"/>
        <v>1</v>
      </c>
      <c r="L12" s="22">
        <v>1000000</v>
      </c>
      <c r="M12" s="97"/>
      <c r="N12" s="1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14" customFormat="1" outlineLevel="1" x14ac:dyDescent="0.2">
      <c r="A13" s="36"/>
      <c r="B13" s="36" t="s">
        <v>146</v>
      </c>
      <c r="C13" s="65" t="s">
        <v>147</v>
      </c>
      <c r="D13" s="75">
        <v>43917</v>
      </c>
      <c r="E13" s="50"/>
      <c r="F13" s="22">
        <v>1000000</v>
      </c>
      <c r="G13" s="127">
        <f t="shared" si="0"/>
        <v>1.002</v>
      </c>
      <c r="H13" s="22">
        <v>1002000</v>
      </c>
      <c r="I13" s="99" t="s">
        <v>65</v>
      </c>
      <c r="J13" s="22">
        <v>1000000</v>
      </c>
      <c r="K13" s="127">
        <f t="shared" si="1"/>
        <v>1.0018</v>
      </c>
      <c r="L13" s="22">
        <v>1001800</v>
      </c>
      <c r="M13" s="97"/>
      <c r="N13" s="1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14" customFormat="1" outlineLevel="1" x14ac:dyDescent="0.2">
      <c r="A14" s="36"/>
      <c r="B14" s="36" t="s">
        <v>148</v>
      </c>
      <c r="C14" s="65" t="s">
        <v>149</v>
      </c>
      <c r="D14" s="75">
        <v>43920</v>
      </c>
      <c r="E14" s="50"/>
      <c r="F14" s="22">
        <v>246000</v>
      </c>
      <c r="G14" s="127">
        <f t="shared" si="0"/>
        <v>1</v>
      </c>
      <c r="H14" s="22">
        <v>246000</v>
      </c>
      <c r="I14" s="99" t="s">
        <v>65</v>
      </c>
      <c r="J14" s="22">
        <v>246000</v>
      </c>
      <c r="K14" s="127">
        <f t="shared" si="1"/>
        <v>1</v>
      </c>
      <c r="L14" s="22">
        <v>246000</v>
      </c>
      <c r="M14" s="97"/>
      <c r="N14" s="1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14" customFormat="1" outlineLevel="1" x14ac:dyDescent="0.2">
      <c r="A15" s="36"/>
      <c r="B15" s="36" t="s">
        <v>156</v>
      </c>
      <c r="C15" s="65" t="s">
        <v>160</v>
      </c>
      <c r="D15" s="75">
        <v>44348</v>
      </c>
      <c r="E15" s="50"/>
      <c r="F15" s="22">
        <v>1005212.19</v>
      </c>
      <c r="G15" s="127">
        <f t="shared" si="0"/>
        <v>0.99594857678755377</v>
      </c>
      <c r="H15" s="22">
        <v>1001139.65</v>
      </c>
      <c r="I15" s="99" t="s">
        <v>65</v>
      </c>
      <c r="J15" s="22">
        <v>1005212.19</v>
      </c>
      <c r="K15" s="127">
        <f t="shared" si="1"/>
        <v>0.99889375595415342</v>
      </c>
      <c r="L15" s="22">
        <v>1004100.18</v>
      </c>
      <c r="M15" s="97"/>
      <c r="N15" s="1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14" customFormat="1" outlineLevel="1" x14ac:dyDescent="0.2">
      <c r="A16" s="36"/>
      <c r="B16" s="45" t="s">
        <v>130</v>
      </c>
      <c r="C16" s="65"/>
      <c r="D16" s="75">
        <v>43741</v>
      </c>
      <c r="E16" s="50"/>
      <c r="F16" s="22">
        <v>2000000</v>
      </c>
      <c r="G16" s="127">
        <f>+H16/F16</f>
        <v>1</v>
      </c>
      <c r="H16" s="22">
        <v>2000000</v>
      </c>
      <c r="I16" s="99" t="s">
        <v>65</v>
      </c>
      <c r="J16" s="22">
        <v>0</v>
      </c>
      <c r="K16" s="127"/>
      <c r="L16" s="22">
        <v>0</v>
      </c>
      <c r="M16" s="97"/>
      <c r="N16" s="1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14" customFormat="1" outlineLevel="1" x14ac:dyDescent="0.2">
      <c r="A17" s="36"/>
      <c r="B17" s="45" t="s">
        <v>130</v>
      </c>
      <c r="C17" s="65"/>
      <c r="D17" s="75">
        <v>43777</v>
      </c>
      <c r="E17" s="50"/>
      <c r="F17" s="22">
        <v>1000000</v>
      </c>
      <c r="G17" s="127">
        <f>+H17/F17</f>
        <v>1</v>
      </c>
      <c r="H17" s="22">
        <v>1000000</v>
      </c>
      <c r="I17" s="99" t="s">
        <v>65</v>
      </c>
      <c r="J17" s="22">
        <v>0</v>
      </c>
      <c r="K17" s="127"/>
      <c r="L17" s="22">
        <v>0</v>
      </c>
      <c r="M17" s="97"/>
      <c r="N17" s="1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14" customFormat="1" outlineLevel="1" x14ac:dyDescent="0.2">
      <c r="A18" s="36"/>
      <c r="B18" s="36" t="s">
        <v>141</v>
      </c>
      <c r="C18" s="65" t="s">
        <v>139</v>
      </c>
      <c r="D18" s="75">
        <v>43784</v>
      </c>
      <c r="E18" s="50"/>
      <c r="F18" s="22">
        <v>248000</v>
      </c>
      <c r="G18" s="127">
        <f t="shared" ref="G18:G21" si="2">+H18/F18</f>
        <v>0.99978092741935487</v>
      </c>
      <c r="H18" s="22">
        <v>247945.67</v>
      </c>
      <c r="I18" s="99" t="s">
        <v>65</v>
      </c>
      <c r="J18" s="22">
        <v>0</v>
      </c>
      <c r="K18" s="127"/>
      <c r="L18" s="22">
        <v>0</v>
      </c>
      <c r="M18" s="97"/>
      <c r="N18" s="1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14" customFormat="1" outlineLevel="1" x14ac:dyDescent="0.2">
      <c r="A19" s="36"/>
      <c r="B19" s="36" t="s">
        <v>117</v>
      </c>
      <c r="C19" s="65" t="s">
        <v>140</v>
      </c>
      <c r="D19" s="75">
        <v>43784</v>
      </c>
      <c r="E19" s="50"/>
      <c r="F19" s="22">
        <v>248000</v>
      </c>
      <c r="G19" s="127">
        <f t="shared" si="2"/>
        <v>0.99978092741935487</v>
      </c>
      <c r="H19" s="22">
        <v>247945.67</v>
      </c>
      <c r="I19" s="99" t="s">
        <v>65</v>
      </c>
      <c r="J19" s="22">
        <v>0</v>
      </c>
      <c r="K19" s="127"/>
      <c r="L19" s="22">
        <v>0</v>
      </c>
      <c r="M19" s="97"/>
      <c r="N19" s="1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14" customFormat="1" outlineLevel="1" x14ac:dyDescent="0.2">
      <c r="A20" s="36"/>
      <c r="B20" s="36" t="s">
        <v>142</v>
      </c>
      <c r="C20" s="65" t="s">
        <v>143</v>
      </c>
      <c r="D20" s="75">
        <v>43781</v>
      </c>
      <c r="E20" s="50"/>
      <c r="F20" s="22">
        <v>248000</v>
      </c>
      <c r="G20" s="127">
        <f t="shared" si="2"/>
        <v>0.9998062096774194</v>
      </c>
      <c r="H20" s="22">
        <v>247951.94</v>
      </c>
      <c r="I20" s="99" t="s">
        <v>65</v>
      </c>
      <c r="J20" s="22">
        <v>0</v>
      </c>
      <c r="K20" s="127"/>
      <c r="L20" s="22">
        <v>0</v>
      </c>
      <c r="M20" s="97"/>
      <c r="N20" s="1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14" customFormat="1" outlineLevel="1" x14ac:dyDescent="0.2">
      <c r="A21" s="76" t="s">
        <v>165</v>
      </c>
      <c r="B21" s="36" t="s">
        <v>155</v>
      </c>
      <c r="C21" s="65" t="s">
        <v>154</v>
      </c>
      <c r="D21" s="75">
        <v>44368</v>
      </c>
      <c r="E21" s="50"/>
      <c r="F21" s="22">
        <v>248000</v>
      </c>
      <c r="G21" s="127">
        <f t="shared" si="2"/>
        <v>1</v>
      </c>
      <c r="H21" s="22">
        <v>248000</v>
      </c>
      <c r="I21" s="99" t="s">
        <v>65</v>
      </c>
      <c r="J21" s="22">
        <v>0</v>
      </c>
      <c r="K21" s="127"/>
      <c r="L21" s="22">
        <v>0</v>
      </c>
      <c r="M21" s="97"/>
      <c r="N21" s="1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14" customFormat="1" ht="12" customHeight="1" x14ac:dyDescent="0.2">
      <c r="A22" s="36" t="s">
        <v>85</v>
      </c>
      <c r="B22" s="90"/>
      <c r="C22" s="115"/>
      <c r="D22" s="123"/>
      <c r="E22" s="50"/>
      <c r="F22" s="53">
        <f>SUM(F6:F21)</f>
        <v>26523105.550000001</v>
      </c>
      <c r="G22" s="128"/>
      <c r="H22" s="53">
        <f>SUM(H6:H21)</f>
        <v>26520876.290000003</v>
      </c>
      <c r="I22" s="94"/>
      <c r="J22" s="53">
        <f>SUM(J6:J21)</f>
        <v>39348353.159999996</v>
      </c>
      <c r="K22" s="127"/>
      <c r="L22" s="53">
        <f>SUM(L6:L21)</f>
        <v>39349041.149999999</v>
      </c>
      <c r="M22" s="95"/>
      <c r="N22" s="169">
        <f>SUM(L22-H22)</f>
        <v>12828164.859999996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s="14" customFormat="1" ht="12" customHeight="1" x14ac:dyDescent="0.2">
      <c r="A23" s="36"/>
      <c r="B23" s="90"/>
      <c r="C23" s="115"/>
      <c r="D23" s="123"/>
      <c r="E23" s="50"/>
      <c r="F23" s="53"/>
      <c r="G23" s="128"/>
      <c r="H23" s="53"/>
      <c r="I23" s="94"/>
      <c r="J23" s="53"/>
      <c r="K23" s="127"/>
      <c r="L23" s="53"/>
      <c r="M23" s="95"/>
      <c r="N23" s="1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s="14" customFormat="1" x14ac:dyDescent="0.2">
      <c r="A24" s="36" t="s">
        <v>7</v>
      </c>
      <c r="B24" s="36" t="s">
        <v>133</v>
      </c>
      <c r="C24" s="65"/>
      <c r="D24" s="75">
        <v>43830</v>
      </c>
      <c r="E24" s="50"/>
      <c r="F24" s="49">
        <v>1309113.47</v>
      </c>
      <c r="G24" s="128">
        <f t="shared" ref="G24" si="3">H24/F24</f>
        <v>1</v>
      </c>
      <c r="H24" s="49">
        <v>1309113.47</v>
      </c>
      <c r="I24" s="99" t="s">
        <v>65</v>
      </c>
      <c r="J24" s="49">
        <v>985310.52</v>
      </c>
      <c r="K24" s="127">
        <f t="shared" ref="K24:K33" si="4">+L24/J24</f>
        <v>1</v>
      </c>
      <c r="L24" s="49">
        <v>985310.52</v>
      </c>
      <c r="M24" s="97"/>
      <c r="N24" s="101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s="14" customFormat="1" x14ac:dyDescent="0.2">
      <c r="A25" s="36"/>
      <c r="B25" s="36"/>
      <c r="C25" s="65"/>
      <c r="D25" s="75"/>
      <c r="E25" s="50"/>
      <c r="F25" s="53">
        <f>SUM(F24)</f>
        <v>1309113.47</v>
      </c>
      <c r="G25" s="128"/>
      <c r="H25" s="53">
        <f>SUM(H24)</f>
        <v>1309113.47</v>
      </c>
      <c r="I25" s="94"/>
      <c r="J25" s="53">
        <f>SUM(J24)</f>
        <v>985310.52</v>
      </c>
      <c r="K25" s="127"/>
      <c r="L25" s="53">
        <f>SUM(L24)</f>
        <v>985310.52</v>
      </c>
      <c r="M25" s="95"/>
      <c r="N25" s="101">
        <f>SUM(L25-H25)</f>
        <v>-323802.94999999995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s="14" customFormat="1" x14ac:dyDescent="0.2">
      <c r="A26" s="36"/>
      <c r="B26" s="36"/>
      <c r="C26" s="65"/>
      <c r="D26" s="75"/>
      <c r="E26" s="50"/>
      <c r="F26" s="53"/>
      <c r="G26" s="128"/>
      <c r="H26" s="53"/>
      <c r="I26" s="94"/>
      <c r="J26" s="53"/>
      <c r="K26" s="127"/>
      <c r="L26" s="53"/>
      <c r="M26" s="95"/>
      <c r="N26" s="101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s="14" customFormat="1" x14ac:dyDescent="0.2">
      <c r="A27" s="36" t="s">
        <v>87</v>
      </c>
      <c r="B27" s="36" t="s">
        <v>133</v>
      </c>
      <c r="C27" s="65"/>
      <c r="D27" s="75">
        <v>43830</v>
      </c>
      <c r="E27" s="50"/>
      <c r="F27" s="22">
        <v>40096.61</v>
      </c>
      <c r="G27" s="128">
        <f t="shared" ref="G27" si="5">H27/F27</f>
        <v>1</v>
      </c>
      <c r="H27" s="22">
        <v>40096.61</v>
      </c>
      <c r="I27" s="94" t="s">
        <v>65</v>
      </c>
      <c r="J27" s="22">
        <v>9519.7099999999991</v>
      </c>
      <c r="K27" s="127">
        <f t="shared" si="4"/>
        <v>1</v>
      </c>
      <c r="L27" s="22">
        <v>9519.7099999999991</v>
      </c>
      <c r="M27" s="97"/>
      <c r="N27" s="101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s="14" customFormat="1" x14ac:dyDescent="0.2">
      <c r="A28" s="36"/>
      <c r="B28" s="36"/>
      <c r="C28" s="65"/>
      <c r="D28" s="75"/>
      <c r="E28" s="50"/>
      <c r="F28" s="53">
        <f>SUM(F27)</f>
        <v>40096.61</v>
      </c>
      <c r="G28" s="128"/>
      <c r="H28" s="53">
        <f>SUM(H27)</f>
        <v>40096.61</v>
      </c>
      <c r="I28" s="94"/>
      <c r="J28" s="53">
        <f>SUM(J27)</f>
        <v>9519.7099999999991</v>
      </c>
      <c r="K28" s="127"/>
      <c r="L28" s="53">
        <f>SUM(L27)</f>
        <v>9519.7099999999991</v>
      </c>
      <c r="M28" s="95"/>
      <c r="N28" s="101">
        <f>SUM(L28-H28)</f>
        <v>-30576.9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s="14" customFormat="1" x14ac:dyDescent="0.2">
      <c r="A29" s="36"/>
      <c r="B29" s="36"/>
      <c r="C29" s="65"/>
      <c r="D29" s="75"/>
      <c r="E29" s="50"/>
      <c r="F29" s="53"/>
      <c r="G29" s="128"/>
      <c r="H29" s="53"/>
      <c r="I29" s="94"/>
      <c r="J29" s="53"/>
      <c r="K29" s="127"/>
      <c r="L29" s="53"/>
      <c r="M29" s="95"/>
      <c r="N29" s="101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s="14" customFormat="1" x14ac:dyDescent="0.2">
      <c r="A30" s="36" t="s">
        <v>153</v>
      </c>
      <c r="B30" s="36" t="s">
        <v>133</v>
      </c>
      <c r="C30" s="65"/>
      <c r="D30" s="75">
        <v>43830</v>
      </c>
      <c r="E30" s="50"/>
      <c r="F30" s="22">
        <v>1431536.65</v>
      </c>
      <c r="G30" s="128">
        <f t="shared" ref="G30" si="6">H30/F30</f>
        <v>1</v>
      </c>
      <c r="H30" s="22">
        <v>1431536.65</v>
      </c>
      <c r="I30" s="94" t="s">
        <v>65</v>
      </c>
      <c r="J30" s="22">
        <v>1098070.21</v>
      </c>
      <c r="K30" s="127">
        <f t="shared" si="4"/>
        <v>1</v>
      </c>
      <c r="L30" s="22">
        <v>1098070.21</v>
      </c>
      <c r="M30" s="95"/>
      <c r="N30" s="101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s="14" customFormat="1" x14ac:dyDescent="0.2">
      <c r="A31" s="36"/>
      <c r="B31" s="36"/>
      <c r="C31" s="65"/>
      <c r="D31" s="75"/>
      <c r="E31" s="50"/>
      <c r="F31" s="53">
        <f>SUM(F30)</f>
        <v>1431536.65</v>
      </c>
      <c r="G31" s="128"/>
      <c r="H31" s="53">
        <f>SUM(H30)</f>
        <v>1431536.65</v>
      </c>
      <c r="I31" s="94"/>
      <c r="J31" s="53">
        <f>SUM(J30)</f>
        <v>1098070.21</v>
      </c>
      <c r="K31" s="127"/>
      <c r="L31" s="53">
        <f>SUM(L30)</f>
        <v>1098070.21</v>
      </c>
      <c r="M31" s="95"/>
      <c r="N31" s="101">
        <f t="shared" ref="N31" si="7">SUM(L31-H31)</f>
        <v>-333466.43999999994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s="14" customFormat="1" x14ac:dyDescent="0.2">
      <c r="A32" s="36"/>
      <c r="B32" s="36"/>
      <c r="C32" s="65"/>
      <c r="D32" s="75"/>
      <c r="E32" s="50"/>
      <c r="F32" s="53"/>
      <c r="G32" s="128"/>
      <c r="H32" s="53"/>
      <c r="I32" s="94"/>
      <c r="J32" s="53"/>
      <c r="K32" s="127"/>
      <c r="L32" s="53"/>
      <c r="M32" s="95"/>
      <c r="N32" s="101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s="14" customFormat="1" x14ac:dyDescent="0.2">
      <c r="A33" s="36" t="s">
        <v>8</v>
      </c>
      <c r="B33" s="36" t="s">
        <v>133</v>
      </c>
      <c r="C33" s="65"/>
      <c r="D33" s="75">
        <v>43830</v>
      </c>
      <c r="E33" s="50"/>
      <c r="F33" s="22">
        <v>4586.3500000000004</v>
      </c>
      <c r="G33" s="128">
        <f t="shared" ref="G33" si="8">H33/F33</f>
        <v>1</v>
      </c>
      <c r="H33" s="22">
        <v>4586.3500000000004</v>
      </c>
      <c r="I33" s="99" t="s">
        <v>65</v>
      </c>
      <c r="J33" s="22">
        <v>4607.84</v>
      </c>
      <c r="K33" s="127">
        <f t="shared" si="4"/>
        <v>1</v>
      </c>
      <c r="L33" s="22">
        <v>4607.84</v>
      </c>
      <c r="M33" s="97"/>
      <c r="N33" s="101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s="14" customFormat="1" x14ac:dyDescent="0.2">
      <c r="A34" s="36"/>
      <c r="B34" s="36"/>
      <c r="C34" s="65"/>
      <c r="D34" s="75"/>
      <c r="E34" s="50"/>
      <c r="F34" s="53">
        <f>SUM(F33)</f>
        <v>4586.3500000000004</v>
      </c>
      <c r="G34" s="128"/>
      <c r="H34" s="53">
        <f>SUM(H33)</f>
        <v>4586.3500000000004</v>
      </c>
      <c r="I34" s="94"/>
      <c r="J34" s="53">
        <f>SUM(J33)</f>
        <v>4607.84</v>
      </c>
      <c r="K34" s="127"/>
      <c r="L34" s="53">
        <f>SUM(L33)</f>
        <v>4607.84</v>
      </c>
      <c r="M34" s="95"/>
      <c r="N34" s="101">
        <f>SUM(L34-H34)</f>
        <v>21.489999999999782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s="14" customFormat="1" x14ac:dyDescent="0.2">
      <c r="A35" s="36"/>
      <c r="B35" s="36"/>
      <c r="C35" s="65"/>
      <c r="D35" s="75"/>
      <c r="E35" s="50"/>
      <c r="F35" s="53"/>
      <c r="G35" s="128"/>
      <c r="H35" s="53"/>
      <c r="I35" s="94"/>
      <c r="J35" s="53"/>
      <c r="K35" s="127"/>
      <c r="L35" s="53"/>
      <c r="M35" s="95"/>
      <c r="N35" s="101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s="14" customFormat="1" x14ac:dyDescent="0.2">
      <c r="A36" s="36"/>
      <c r="B36" s="36"/>
      <c r="C36" s="65"/>
      <c r="D36" s="75"/>
      <c r="E36" s="50"/>
      <c r="F36" s="53"/>
      <c r="G36" s="128"/>
      <c r="H36" s="53"/>
      <c r="I36" s="94"/>
      <c r="J36" s="53"/>
      <c r="K36" s="127"/>
      <c r="L36" s="53"/>
      <c r="M36" s="95"/>
      <c r="N36" s="101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s="14" customFormat="1" x14ac:dyDescent="0.2">
      <c r="A37" s="36"/>
      <c r="B37" s="36"/>
      <c r="C37" s="65"/>
      <c r="D37" s="75"/>
      <c r="E37" s="50"/>
      <c r="F37" s="53"/>
      <c r="G37" s="128"/>
      <c r="H37" s="53"/>
      <c r="I37" s="94"/>
      <c r="J37" s="53"/>
      <c r="K37" s="127"/>
      <c r="L37" s="53"/>
      <c r="M37" s="95"/>
      <c r="N37" s="101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s="14" customFormat="1" ht="12" customHeight="1" x14ac:dyDescent="0.2">
      <c r="A38" s="36"/>
      <c r="B38" s="90"/>
      <c r="C38" s="115"/>
      <c r="D38" s="123"/>
      <c r="E38" s="50"/>
      <c r="F38" s="53"/>
      <c r="G38" s="128"/>
      <c r="H38" s="53"/>
      <c r="I38" s="94"/>
      <c r="J38" s="53"/>
      <c r="K38" s="128"/>
      <c r="L38" s="53"/>
      <c r="M38" s="95"/>
      <c r="N38" s="101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  <row r="39" spans="1:256" x14ac:dyDescent="0.2">
      <c r="I39" s="94"/>
      <c r="M39" s="94"/>
    </row>
    <row r="40" spans="1:256" s="84" customFormat="1" ht="15" customHeight="1" x14ac:dyDescent="0.2">
      <c r="A40" s="80"/>
      <c r="B40" s="80"/>
      <c r="C40" s="80"/>
      <c r="D40" s="83"/>
      <c r="E40" s="83"/>
      <c r="G40" s="88">
        <v>43709</v>
      </c>
      <c r="I40" s="94"/>
      <c r="K40" s="88">
        <v>43800</v>
      </c>
      <c r="M40" s="94"/>
      <c r="N40" s="101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</row>
    <row r="41" spans="1:256" s="84" customFormat="1" x14ac:dyDescent="0.2">
      <c r="A41" s="80" t="s">
        <v>55</v>
      </c>
      <c r="B41" s="87" t="s">
        <v>20</v>
      </c>
      <c r="C41" s="80" t="s">
        <v>21</v>
      </c>
      <c r="D41" s="80" t="s">
        <v>56</v>
      </c>
      <c r="E41" s="80"/>
      <c r="F41" s="56" t="s">
        <v>57</v>
      </c>
      <c r="G41" s="82" t="s">
        <v>58</v>
      </c>
      <c r="H41" s="56"/>
      <c r="I41" s="94"/>
      <c r="J41" s="56" t="s">
        <v>57</v>
      </c>
      <c r="K41" s="82" t="s">
        <v>58</v>
      </c>
      <c r="L41" s="56"/>
      <c r="M41" s="94"/>
      <c r="N41" s="101" t="s">
        <v>59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</row>
    <row r="42" spans="1:256" s="84" customFormat="1" x14ac:dyDescent="0.2">
      <c r="A42" s="80"/>
      <c r="B42" s="87" t="s">
        <v>28</v>
      </c>
      <c r="C42" s="80" t="s">
        <v>29</v>
      </c>
      <c r="D42" s="80" t="s">
        <v>60</v>
      </c>
      <c r="E42" s="80"/>
      <c r="F42" s="56" t="s">
        <v>61</v>
      </c>
      <c r="G42" s="82" t="s">
        <v>62</v>
      </c>
      <c r="H42" s="56" t="s">
        <v>63</v>
      </c>
      <c r="I42" s="94"/>
      <c r="J42" s="56" t="s">
        <v>61</v>
      </c>
      <c r="K42" s="82" t="s">
        <v>62</v>
      </c>
      <c r="L42" s="56" t="s">
        <v>63</v>
      </c>
      <c r="M42" s="94"/>
      <c r="N42" s="101" t="s">
        <v>18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</row>
    <row r="43" spans="1:256" s="84" customFormat="1" ht="7.9" customHeight="1" x14ac:dyDescent="0.2">
      <c r="A43" s="93"/>
      <c r="B43" s="96"/>
      <c r="C43" s="93"/>
      <c r="D43" s="93"/>
      <c r="E43" s="93"/>
      <c r="F43" s="94"/>
      <c r="G43" s="100"/>
      <c r="H43" s="94"/>
      <c r="I43" s="94"/>
      <c r="J43" s="94"/>
      <c r="K43" s="100"/>
      <c r="L43" s="94"/>
      <c r="M43" s="94"/>
      <c r="N43" s="102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</row>
    <row r="44" spans="1:256" s="14" customFormat="1" outlineLevel="1" x14ac:dyDescent="0.2">
      <c r="A44" s="36" t="s">
        <v>9</v>
      </c>
      <c r="B44" s="36" t="s">
        <v>133</v>
      </c>
      <c r="C44" s="48"/>
      <c r="D44" s="75">
        <v>43830</v>
      </c>
      <c r="E44" s="50"/>
      <c r="F44" s="54">
        <v>628680.63</v>
      </c>
      <c r="G44" s="128">
        <f>H44/F44</f>
        <v>1</v>
      </c>
      <c r="H44" s="54">
        <v>628680.63</v>
      </c>
      <c r="I44" s="99" t="s">
        <v>65</v>
      </c>
      <c r="J44" s="54">
        <v>611484.34</v>
      </c>
      <c r="K44" s="128">
        <f>L44/J44</f>
        <v>1</v>
      </c>
      <c r="L44" s="54">
        <v>611484.34</v>
      </c>
      <c r="M44" s="98"/>
      <c r="N44" s="101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</row>
    <row r="45" spans="1:256" s="14" customFormat="1" outlineLevel="1" x14ac:dyDescent="0.2">
      <c r="A45" s="36"/>
      <c r="B45" s="45" t="s">
        <v>130</v>
      </c>
      <c r="C45" s="48"/>
      <c r="D45" s="214">
        <v>43916</v>
      </c>
      <c r="E45" s="50"/>
      <c r="F45" s="54">
        <v>0</v>
      </c>
      <c r="G45" s="128"/>
      <c r="H45" s="54">
        <v>0</v>
      </c>
      <c r="I45" s="99" t="s">
        <v>65</v>
      </c>
      <c r="J45" s="54">
        <v>2000000</v>
      </c>
      <c r="K45" s="128">
        <f t="shared" ref="K45" si="9">L45/J45</f>
        <v>1</v>
      </c>
      <c r="L45" s="54">
        <v>2000000</v>
      </c>
      <c r="M45" s="98"/>
      <c r="N45" s="101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</row>
    <row r="46" spans="1:256" s="14" customFormat="1" outlineLevel="1" x14ac:dyDescent="0.2">
      <c r="A46" s="36"/>
      <c r="B46" s="45" t="s">
        <v>130</v>
      </c>
      <c r="C46" s="48"/>
      <c r="D46" s="214">
        <v>43826</v>
      </c>
      <c r="E46" s="50"/>
      <c r="F46" s="54">
        <v>2000000</v>
      </c>
      <c r="G46" s="128">
        <f>H46/F46</f>
        <v>1</v>
      </c>
      <c r="H46" s="54">
        <v>2000000</v>
      </c>
      <c r="I46" s="99" t="s">
        <v>65</v>
      </c>
      <c r="J46" s="54">
        <v>0</v>
      </c>
      <c r="K46" s="128"/>
      <c r="L46" s="54">
        <v>0</v>
      </c>
      <c r="M46" s="98"/>
      <c r="N46" s="101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</row>
    <row r="47" spans="1:256" s="14" customFormat="1" x14ac:dyDescent="0.2">
      <c r="A47" s="36"/>
      <c r="B47" s="36"/>
      <c r="C47" s="48"/>
      <c r="D47" s="48"/>
      <c r="E47" s="50"/>
      <c r="F47" s="53">
        <f>SUM(F44:F46)</f>
        <v>2628680.63</v>
      </c>
      <c r="G47" s="128">
        <f t="shared" ref="G47" si="10">H47/F47</f>
        <v>1</v>
      </c>
      <c r="H47" s="53">
        <f>SUM(H44:H46)</f>
        <v>2628680.63</v>
      </c>
      <c r="I47" s="94"/>
      <c r="J47" s="53">
        <f>SUM(J44:J46)</f>
        <v>2611484.34</v>
      </c>
      <c r="K47" s="128"/>
      <c r="L47" s="53">
        <f>SUM(L44:L46)</f>
        <v>2611484.34</v>
      </c>
      <c r="M47" s="95"/>
      <c r="N47" s="101">
        <f>SUM(L47-H47)</f>
        <v>-17196.290000000037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</row>
    <row r="48" spans="1:256" s="14" customFormat="1" x14ac:dyDescent="0.2">
      <c r="A48" s="36"/>
      <c r="B48" s="36"/>
      <c r="C48" s="48"/>
      <c r="D48" s="75"/>
      <c r="E48" s="50"/>
      <c r="F48" s="22"/>
      <c r="G48" s="128"/>
      <c r="H48" s="22"/>
      <c r="I48" s="99"/>
      <c r="J48" s="22"/>
      <c r="K48" s="128"/>
      <c r="L48" s="22"/>
      <c r="M48" s="97"/>
      <c r="N48" s="224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</row>
    <row r="49" spans="1:256" s="14" customFormat="1" x14ac:dyDescent="0.2">
      <c r="A49" s="36" t="s">
        <v>66</v>
      </c>
      <c r="B49" s="216" t="s">
        <v>133</v>
      </c>
      <c r="C49" s="48"/>
      <c r="D49" s="75">
        <v>43830</v>
      </c>
      <c r="E49" s="50"/>
      <c r="F49" s="22">
        <v>611847.66</v>
      </c>
      <c r="G49" s="128">
        <f t="shared" ref="G49" si="11">H49/F49</f>
        <v>1</v>
      </c>
      <c r="H49" s="22">
        <v>611847.66</v>
      </c>
      <c r="I49" s="99" t="s">
        <v>65</v>
      </c>
      <c r="J49" s="22">
        <v>720394.23</v>
      </c>
      <c r="K49" s="128">
        <f t="shared" ref="K49:K50" si="12">L49/J49</f>
        <v>1</v>
      </c>
      <c r="L49" s="22">
        <v>720394.23</v>
      </c>
      <c r="M49" s="97"/>
      <c r="N49" s="224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</row>
    <row r="50" spans="1:256" s="14" customFormat="1" x14ac:dyDescent="0.2">
      <c r="A50" s="36"/>
      <c r="B50" s="45" t="s">
        <v>130</v>
      </c>
      <c r="C50" s="48"/>
      <c r="D50" s="75">
        <v>43916</v>
      </c>
      <c r="E50" s="50"/>
      <c r="F50" s="22">
        <v>0</v>
      </c>
      <c r="G50" s="128"/>
      <c r="H50" s="22">
        <v>0</v>
      </c>
      <c r="I50" s="99" t="s">
        <v>65</v>
      </c>
      <c r="J50" s="22">
        <v>1000000</v>
      </c>
      <c r="K50" s="128">
        <f t="shared" si="12"/>
        <v>1</v>
      </c>
      <c r="L50" s="22">
        <v>1000000</v>
      </c>
      <c r="M50" s="97"/>
      <c r="N50" s="224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</row>
    <row r="51" spans="1:256" s="14" customFormat="1" outlineLevel="1" x14ac:dyDescent="0.2">
      <c r="A51" s="36"/>
      <c r="B51" s="45" t="s">
        <v>130</v>
      </c>
      <c r="C51" s="48"/>
      <c r="D51" s="75">
        <v>43825</v>
      </c>
      <c r="E51" s="50"/>
      <c r="F51" s="22">
        <v>1000000</v>
      </c>
      <c r="G51" s="128">
        <f t="shared" ref="G51" si="13">H51/F51</f>
        <v>1</v>
      </c>
      <c r="H51" s="22">
        <v>1000000</v>
      </c>
      <c r="I51" s="99" t="s">
        <v>65</v>
      </c>
      <c r="J51" s="22">
        <v>0</v>
      </c>
      <c r="K51" s="128"/>
      <c r="L51" s="22">
        <v>0</v>
      </c>
      <c r="M51" s="98"/>
      <c r="N51" s="10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</row>
    <row r="52" spans="1:256" s="14" customFormat="1" x14ac:dyDescent="0.2">
      <c r="A52" s="36"/>
      <c r="B52" s="36"/>
      <c r="C52" s="48"/>
      <c r="D52" s="75"/>
      <c r="E52" s="50"/>
      <c r="F52" s="53">
        <f>SUM(F49:F51)</f>
        <v>1611847.6600000001</v>
      </c>
      <c r="G52" s="128"/>
      <c r="H52" s="53">
        <f>SUM(H49:H51)</f>
        <v>1611847.6600000001</v>
      </c>
      <c r="I52" s="94"/>
      <c r="J52" s="53">
        <f>SUM(J49:J51)</f>
        <v>1720394.23</v>
      </c>
      <c r="K52" s="128"/>
      <c r="L52" s="53">
        <f>SUM(L49:L51)</f>
        <v>1720394.23</v>
      </c>
      <c r="M52" s="95"/>
      <c r="N52" s="101">
        <f>SUM(L52-H52)</f>
        <v>108546.56999999983</v>
      </c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  <row r="53" spans="1:256" s="14" customFormat="1" x14ac:dyDescent="0.2">
      <c r="A53" s="36"/>
      <c r="B53" s="36"/>
      <c r="C53" s="48"/>
      <c r="D53" s="75"/>
      <c r="E53" s="50"/>
      <c r="F53" s="53"/>
      <c r="G53" s="128"/>
      <c r="H53" s="53"/>
      <c r="I53" s="94"/>
      <c r="J53" s="53"/>
      <c r="K53" s="128"/>
      <c r="L53" s="53"/>
      <c r="M53" s="95"/>
      <c r="N53" s="101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</row>
    <row r="54" spans="1:256" s="14" customFormat="1" x14ac:dyDescent="0.2">
      <c r="A54" s="36" t="s">
        <v>67</v>
      </c>
      <c r="B54" s="36" t="s">
        <v>133</v>
      </c>
      <c r="C54" s="48"/>
      <c r="D54" s="75">
        <v>43830</v>
      </c>
      <c r="E54" s="48"/>
      <c r="F54" s="49">
        <v>2523538.38</v>
      </c>
      <c r="G54" s="128">
        <f t="shared" ref="G54" si="14">H54/F54</f>
        <v>1</v>
      </c>
      <c r="H54" s="49">
        <v>2523538.38</v>
      </c>
      <c r="I54" s="99" t="s">
        <v>65</v>
      </c>
      <c r="J54" s="49">
        <v>2584415.77</v>
      </c>
      <c r="K54" s="128">
        <f t="shared" ref="K54:K66" si="15">L54/J54</f>
        <v>1</v>
      </c>
      <c r="L54" s="49">
        <v>2584415.77</v>
      </c>
      <c r="M54" s="99"/>
      <c r="N54" s="101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pans="1:256" s="14" customFormat="1" x14ac:dyDescent="0.2">
      <c r="A55" s="36"/>
      <c r="B55" s="36"/>
      <c r="C55" s="48"/>
      <c r="D55" s="76"/>
      <c r="E55" s="48"/>
      <c r="F55" s="56">
        <f>SUM(F54)</f>
        <v>2523538.38</v>
      </c>
      <c r="G55" s="128"/>
      <c r="H55" s="56">
        <f>SUM(H54)</f>
        <v>2523538.38</v>
      </c>
      <c r="I55" s="94"/>
      <c r="J55" s="56">
        <f>SUM(J54)</f>
        <v>2584415.77</v>
      </c>
      <c r="K55" s="128"/>
      <c r="L55" s="56">
        <f>SUM(L54)</f>
        <v>2584415.77</v>
      </c>
      <c r="M55" s="94"/>
      <c r="N55" s="101">
        <f>SUM(L55-H55)</f>
        <v>60877.39000000013</v>
      </c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14" customFormat="1" x14ac:dyDescent="0.2">
      <c r="A56" s="38"/>
      <c r="B56" s="36"/>
      <c r="C56" s="48"/>
      <c r="D56" s="75"/>
      <c r="E56" s="50"/>
      <c r="F56" s="53"/>
      <c r="G56" s="128"/>
      <c r="H56" s="53"/>
      <c r="I56" s="94"/>
      <c r="J56" s="53"/>
      <c r="K56" s="128"/>
      <c r="L56" s="53"/>
      <c r="M56" s="95"/>
      <c r="N56" s="101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</row>
    <row r="57" spans="1:256" s="36" customFormat="1" ht="14.25" customHeight="1" x14ac:dyDescent="0.2">
      <c r="A57" s="36" t="s">
        <v>12</v>
      </c>
      <c r="B57" s="36" t="s">
        <v>133</v>
      </c>
      <c r="C57" s="48"/>
      <c r="D57" s="75">
        <v>43830</v>
      </c>
      <c r="E57" s="50"/>
      <c r="F57" s="22">
        <v>65442.31</v>
      </c>
      <c r="G57" s="128">
        <f t="shared" ref="G57" si="16">H57/F57</f>
        <v>1</v>
      </c>
      <c r="H57" s="22">
        <v>65442.31</v>
      </c>
      <c r="I57" s="99" t="s">
        <v>65</v>
      </c>
      <c r="J57" s="22">
        <v>63707.57</v>
      </c>
      <c r="K57" s="128">
        <f t="shared" si="15"/>
        <v>1</v>
      </c>
      <c r="L57" s="22">
        <v>63707.57</v>
      </c>
      <c r="M57" s="97"/>
      <c r="N57" s="101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90"/>
      <c r="FU57" s="90"/>
      <c r="FV57" s="90"/>
      <c r="FW57" s="90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90"/>
      <c r="GI57" s="90"/>
      <c r="GJ57" s="90"/>
      <c r="GK57" s="90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90"/>
      <c r="GW57" s="90"/>
      <c r="GX57" s="90"/>
      <c r="GY57" s="90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90"/>
      <c r="HK57" s="90"/>
      <c r="HL57" s="90"/>
      <c r="HM57" s="90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90"/>
      <c r="HY57" s="90"/>
      <c r="HZ57" s="90"/>
      <c r="IA57" s="90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90"/>
      <c r="IM57" s="90"/>
      <c r="IN57" s="90"/>
      <c r="IO57" s="90"/>
      <c r="IP57" s="90"/>
      <c r="IQ57" s="90"/>
      <c r="IR57" s="90"/>
      <c r="IS57" s="90"/>
      <c r="IT57" s="90"/>
      <c r="IU57" s="90"/>
      <c r="IV57" s="90"/>
    </row>
    <row r="58" spans="1:256" s="14" customFormat="1" x14ac:dyDescent="0.2">
      <c r="C58" s="66"/>
      <c r="D58" s="77"/>
      <c r="F58" s="53">
        <f>SUM(F57)</f>
        <v>65442.31</v>
      </c>
      <c r="G58" s="128"/>
      <c r="H58" s="53">
        <f>SUM(H57)</f>
        <v>65442.31</v>
      </c>
      <c r="I58" s="94"/>
      <c r="J58" s="53">
        <f>SUM(J57)</f>
        <v>63707.57</v>
      </c>
      <c r="K58" s="128"/>
      <c r="L58" s="53">
        <f>SUM(L57)</f>
        <v>63707.57</v>
      </c>
      <c r="M58" s="95"/>
      <c r="N58" s="101">
        <f>SUM(L58-H58)</f>
        <v>-1734.739999999998</v>
      </c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</row>
    <row r="59" spans="1:256" s="14" customFormat="1" x14ac:dyDescent="0.2">
      <c r="A59" s="36"/>
      <c r="B59" s="36"/>
      <c r="C59" s="48"/>
      <c r="D59" s="76"/>
      <c r="E59" s="36"/>
      <c r="F59" s="22"/>
      <c r="G59" s="128"/>
      <c r="H59" s="22"/>
      <c r="I59" s="99"/>
      <c r="J59" s="22"/>
      <c r="K59" s="128"/>
      <c r="L59" s="22"/>
      <c r="M59" s="97"/>
      <c r="N59" s="101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</row>
    <row r="60" spans="1:256" s="14" customFormat="1" x14ac:dyDescent="0.2">
      <c r="A60" s="36" t="s">
        <v>35</v>
      </c>
      <c r="B60" s="36" t="s">
        <v>133</v>
      </c>
      <c r="C60" s="48"/>
      <c r="D60" s="75">
        <v>43830</v>
      </c>
      <c r="E60" s="36"/>
      <c r="F60" s="22">
        <v>469301.34</v>
      </c>
      <c r="G60" s="128">
        <f t="shared" ref="G60" si="17">H60/F60</f>
        <v>1</v>
      </c>
      <c r="H60" s="22">
        <v>469301.34</v>
      </c>
      <c r="I60" s="99" t="s">
        <v>65</v>
      </c>
      <c r="J60" s="22">
        <v>483419.81</v>
      </c>
      <c r="K60" s="128">
        <f t="shared" si="15"/>
        <v>1</v>
      </c>
      <c r="L60" s="22">
        <v>483419.81</v>
      </c>
      <c r="M60" s="97"/>
      <c r="N60" s="101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</row>
    <row r="61" spans="1:256" s="14" customFormat="1" x14ac:dyDescent="0.2">
      <c r="A61" s="36"/>
      <c r="B61" s="36"/>
      <c r="C61" s="48"/>
      <c r="D61" s="76"/>
      <c r="E61" s="36"/>
      <c r="F61" s="53">
        <f>SUM(F60)</f>
        <v>469301.34</v>
      </c>
      <c r="G61" s="128"/>
      <c r="H61" s="53">
        <f>SUM(H60)</f>
        <v>469301.34</v>
      </c>
      <c r="I61" s="94"/>
      <c r="J61" s="53">
        <f>SUM(J60)</f>
        <v>483419.81</v>
      </c>
      <c r="K61" s="128"/>
      <c r="L61" s="53">
        <f>SUM(L60)</f>
        <v>483419.81</v>
      </c>
      <c r="M61" s="95"/>
      <c r="N61" s="101">
        <f>SUM(L61-H61)</f>
        <v>14118.469999999972</v>
      </c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</row>
    <row r="62" spans="1:256" s="14" customFormat="1" x14ac:dyDescent="0.2">
      <c r="A62" s="36"/>
      <c r="B62" s="36"/>
      <c r="C62" s="48"/>
      <c r="D62" s="76"/>
      <c r="E62" s="36"/>
      <c r="F62" s="53"/>
      <c r="G62" s="128"/>
      <c r="H62" s="53"/>
      <c r="I62" s="94"/>
      <c r="J62" s="53"/>
      <c r="K62" s="128"/>
      <c r="L62" s="53"/>
      <c r="M62" s="95"/>
      <c r="N62" s="101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</row>
    <row r="63" spans="1:256" s="14" customFormat="1" x14ac:dyDescent="0.2">
      <c r="A63" s="36" t="s">
        <v>36</v>
      </c>
      <c r="B63" s="36" t="s">
        <v>133</v>
      </c>
      <c r="C63" s="48"/>
      <c r="D63" s="75">
        <v>43738</v>
      </c>
      <c r="E63" s="50"/>
      <c r="F63" s="22">
        <v>147022.88</v>
      </c>
      <c r="G63" s="128">
        <f t="shared" ref="G63" si="18">H63/F63</f>
        <v>1</v>
      </c>
      <c r="H63" s="22">
        <v>147022.88</v>
      </c>
      <c r="I63" s="99" t="s">
        <v>65</v>
      </c>
      <c r="J63" s="22">
        <v>38395.800000000003</v>
      </c>
      <c r="K63" s="128">
        <f t="shared" si="15"/>
        <v>1</v>
      </c>
      <c r="L63" s="22">
        <v>38395.800000000003</v>
      </c>
      <c r="M63" s="97"/>
      <c r="N63" s="101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</row>
    <row r="64" spans="1:256" s="14" customFormat="1" ht="11.45" customHeight="1" x14ac:dyDescent="0.2">
      <c r="A64" s="36"/>
      <c r="B64" s="51"/>
      <c r="C64" s="67"/>
      <c r="D64" s="52"/>
      <c r="E64" s="36"/>
      <c r="F64" s="53">
        <f>SUM(F63)</f>
        <v>147022.88</v>
      </c>
      <c r="G64" s="128"/>
      <c r="H64" s="53">
        <f>SUM(H63)</f>
        <v>147022.88</v>
      </c>
      <c r="I64" s="94"/>
      <c r="J64" s="53">
        <f>SUM(J63)</f>
        <v>38395.800000000003</v>
      </c>
      <c r="K64" s="128"/>
      <c r="L64" s="53">
        <f>SUM(L63)</f>
        <v>38395.800000000003</v>
      </c>
      <c r="M64" s="95"/>
      <c r="N64" s="101">
        <f>SUM(L64-H64)</f>
        <v>-108627.08</v>
      </c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</row>
    <row r="65" spans="1:256" s="14" customFormat="1" ht="12" customHeight="1" x14ac:dyDescent="0.2">
      <c r="A65" s="36"/>
      <c r="B65" s="51"/>
      <c r="C65" s="67"/>
      <c r="D65" s="52"/>
      <c r="E65" s="36"/>
      <c r="F65" s="53"/>
      <c r="G65" s="128"/>
      <c r="H65" s="53"/>
      <c r="I65" s="94"/>
      <c r="J65" s="53"/>
      <c r="K65" s="128"/>
      <c r="L65" s="53"/>
      <c r="M65" s="95"/>
      <c r="N65" s="101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</row>
    <row r="66" spans="1:256" s="14" customFormat="1" x14ac:dyDescent="0.2">
      <c r="A66" s="36" t="s">
        <v>37</v>
      </c>
      <c r="B66" s="36" t="s">
        <v>133</v>
      </c>
      <c r="C66" s="48"/>
      <c r="D66" s="75">
        <v>43830</v>
      </c>
      <c r="E66" s="50"/>
      <c r="F66" s="22">
        <v>2363932.3199999998</v>
      </c>
      <c r="G66" s="128">
        <f t="shared" ref="G66" si="19">H66/F66</f>
        <v>1</v>
      </c>
      <c r="H66" s="22">
        <v>2363932.3199999998</v>
      </c>
      <c r="I66" s="99" t="s">
        <v>65</v>
      </c>
      <c r="J66" s="22">
        <v>1772993.91</v>
      </c>
      <c r="K66" s="128">
        <f t="shared" si="15"/>
        <v>1</v>
      </c>
      <c r="L66" s="22">
        <v>1772993.91</v>
      </c>
      <c r="M66" s="97"/>
      <c r="N66" s="101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</row>
    <row r="67" spans="1:256" s="14" customFormat="1" ht="13.5" customHeight="1" x14ac:dyDescent="0.2">
      <c r="A67" s="36"/>
      <c r="B67" s="36" t="s">
        <v>133</v>
      </c>
      <c r="C67" s="48"/>
      <c r="D67" s="76"/>
      <c r="E67" s="36"/>
      <c r="F67" s="53">
        <f>SUM(F66)</f>
        <v>2363932.3199999998</v>
      </c>
      <c r="G67" s="128"/>
      <c r="H67" s="53">
        <f>SUM(H66)</f>
        <v>2363932.3199999998</v>
      </c>
      <c r="I67" s="94"/>
      <c r="J67" s="53">
        <f>SUM(J66)</f>
        <v>1772993.91</v>
      </c>
      <c r="K67" s="128"/>
      <c r="L67" s="53">
        <f>SUM(L66)</f>
        <v>1772993.91</v>
      </c>
      <c r="M67" s="95"/>
      <c r="N67" s="101">
        <f>SUM(L67-H67)</f>
        <v>-590938.40999999992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</row>
    <row r="68" spans="1:256" s="14" customFormat="1" ht="13.5" customHeight="1" x14ac:dyDescent="0.2">
      <c r="A68" s="36"/>
      <c r="B68" s="36"/>
      <c r="C68" s="48"/>
      <c r="D68" s="76"/>
      <c r="E68" s="36"/>
      <c r="F68" s="53"/>
      <c r="G68" s="128"/>
      <c r="H68" s="53"/>
      <c r="I68" s="94"/>
      <c r="J68" s="53"/>
      <c r="K68" s="128"/>
      <c r="L68" s="53"/>
      <c r="M68" s="95"/>
      <c r="N68" s="101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</row>
    <row r="69" spans="1:256" x14ac:dyDescent="0.2">
      <c r="A69" s="45" t="s">
        <v>129</v>
      </c>
      <c r="B69" s="45" t="s">
        <v>133</v>
      </c>
      <c r="D69" s="75">
        <v>43830</v>
      </c>
      <c r="F69" s="22">
        <v>4917717.13</v>
      </c>
      <c r="G69" s="128">
        <f t="shared" ref="G69:G70" si="20">H69/F69</f>
        <v>1</v>
      </c>
      <c r="H69" s="22">
        <v>4917717.13</v>
      </c>
      <c r="I69" s="94" t="s">
        <v>65</v>
      </c>
      <c r="J69" s="22">
        <v>1881342.77</v>
      </c>
      <c r="K69" s="128">
        <f t="shared" ref="K69:K90" si="21">L69/J69</f>
        <v>1</v>
      </c>
      <c r="L69" s="22">
        <v>1881342.77</v>
      </c>
      <c r="M69" s="94"/>
    </row>
    <row r="70" spans="1:256" x14ac:dyDescent="0.2">
      <c r="B70" s="45" t="s">
        <v>123</v>
      </c>
      <c r="D70" s="75">
        <v>43830</v>
      </c>
      <c r="F70" s="22">
        <v>20174003.07</v>
      </c>
      <c r="G70" s="128">
        <f t="shared" si="20"/>
        <v>1</v>
      </c>
      <c r="H70" s="22">
        <v>20174003.07</v>
      </c>
      <c r="I70" s="94" t="s">
        <v>65</v>
      </c>
      <c r="J70" s="22">
        <v>14267864.699999999</v>
      </c>
      <c r="K70" s="128">
        <f t="shared" si="21"/>
        <v>1</v>
      </c>
      <c r="L70" s="22">
        <v>14267864.699999999</v>
      </c>
      <c r="M70" s="94"/>
    </row>
    <row r="71" spans="1:256" x14ac:dyDescent="0.2">
      <c r="B71" s="45" t="s">
        <v>130</v>
      </c>
      <c r="D71" s="75">
        <v>43916</v>
      </c>
      <c r="F71" s="22">
        <v>0</v>
      </c>
      <c r="G71" s="128"/>
      <c r="H71" s="22">
        <v>0</v>
      </c>
      <c r="I71" s="94" t="s">
        <v>65</v>
      </c>
      <c r="J71" s="22">
        <v>10000000</v>
      </c>
      <c r="K71" s="128">
        <f t="shared" si="21"/>
        <v>1</v>
      </c>
      <c r="L71" s="22">
        <v>10000000</v>
      </c>
      <c r="M71" s="94"/>
    </row>
    <row r="72" spans="1:256" x14ac:dyDescent="0.2">
      <c r="B72" s="45" t="s">
        <v>130</v>
      </c>
      <c r="D72" s="75">
        <v>43825</v>
      </c>
      <c r="F72" s="22">
        <v>10000000</v>
      </c>
      <c r="G72" s="128">
        <f t="shared" ref="G72" si="22">H72/F72</f>
        <v>1</v>
      </c>
      <c r="H72" s="22">
        <v>10000000</v>
      </c>
      <c r="I72" s="94" t="s">
        <v>65</v>
      </c>
      <c r="J72" s="22">
        <v>0</v>
      </c>
      <c r="K72" s="128" t="e">
        <f t="shared" si="21"/>
        <v>#DIV/0!</v>
      </c>
      <c r="L72" s="22">
        <v>0</v>
      </c>
      <c r="M72" s="94"/>
    </row>
    <row r="73" spans="1:256" x14ac:dyDescent="0.2">
      <c r="F73" s="53">
        <f>SUM(F69:F72)</f>
        <v>35091720.200000003</v>
      </c>
      <c r="G73" s="128"/>
      <c r="H73" s="53">
        <f>SUM(H69:H72)</f>
        <v>35091720.200000003</v>
      </c>
      <c r="I73" s="94"/>
      <c r="J73" s="53">
        <f>SUM(J69:J72)</f>
        <v>26149207.469999999</v>
      </c>
      <c r="K73" s="128">
        <f t="shared" si="21"/>
        <v>1</v>
      </c>
      <c r="L73" s="53">
        <f>SUM(L69:L72)</f>
        <v>26149207.469999999</v>
      </c>
      <c r="M73" s="94"/>
      <c r="N73" s="101">
        <f t="shared" ref="N73" si="23">SUM(L73-H73)</f>
        <v>-8942512.7300000042</v>
      </c>
    </row>
    <row r="74" spans="1:256" x14ac:dyDescent="0.2">
      <c r="F74" s="53"/>
      <c r="G74" s="128"/>
      <c r="H74" s="53"/>
      <c r="I74" s="94"/>
      <c r="J74" s="53"/>
      <c r="K74" s="128"/>
      <c r="L74" s="53"/>
      <c r="M74" s="94"/>
    </row>
    <row r="75" spans="1:256" x14ac:dyDescent="0.2">
      <c r="F75" s="53"/>
      <c r="G75" s="128"/>
      <c r="H75" s="53"/>
      <c r="I75" s="94"/>
      <c r="J75" s="53"/>
      <c r="K75" s="128"/>
      <c r="L75" s="53"/>
      <c r="M75" s="94"/>
    </row>
    <row r="76" spans="1:256" x14ac:dyDescent="0.2">
      <c r="F76" s="53"/>
      <c r="G76" s="128"/>
      <c r="H76" s="53"/>
      <c r="I76" s="94"/>
      <c r="J76" s="53"/>
      <c r="K76" s="128"/>
      <c r="L76" s="53"/>
      <c r="M76" s="94"/>
    </row>
    <row r="77" spans="1:256" x14ac:dyDescent="0.2">
      <c r="F77" s="53"/>
      <c r="G77" s="128"/>
      <c r="H77" s="53"/>
      <c r="I77" s="94"/>
      <c r="J77" s="53"/>
      <c r="K77" s="128"/>
      <c r="L77" s="53"/>
      <c r="M77" s="94"/>
    </row>
    <row r="78" spans="1:256" s="84" customFormat="1" ht="15" customHeight="1" x14ac:dyDescent="0.2">
      <c r="A78" s="80"/>
      <c r="B78" s="80"/>
      <c r="C78" s="80"/>
      <c r="D78" s="83"/>
      <c r="E78" s="83"/>
      <c r="I78" s="94"/>
      <c r="K78" s="128"/>
      <c r="M78" s="94"/>
      <c r="N78" s="101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</row>
    <row r="79" spans="1:256" s="84" customFormat="1" ht="15" customHeight="1" x14ac:dyDescent="0.2">
      <c r="A79" s="80"/>
      <c r="B79" s="80"/>
      <c r="C79" s="80"/>
      <c r="D79" s="83"/>
      <c r="E79" s="83"/>
      <c r="G79" s="88">
        <v>43709</v>
      </c>
      <c r="I79" s="94"/>
      <c r="K79" s="88">
        <v>43800</v>
      </c>
      <c r="M79" s="94"/>
      <c r="N79" s="101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</row>
    <row r="80" spans="1:256" s="84" customFormat="1" x14ac:dyDescent="0.2">
      <c r="A80" s="80" t="s">
        <v>55</v>
      </c>
      <c r="B80" s="87" t="s">
        <v>20</v>
      </c>
      <c r="C80" s="80" t="s">
        <v>21</v>
      </c>
      <c r="D80" s="80" t="s">
        <v>56</v>
      </c>
      <c r="E80" s="80"/>
      <c r="F80" s="56" t="s">
        <v>57</v>
      </c>
      <c r="G80" s="82" t="s">
        <v>58</v>
      </c>
      <c r="H80" s="56"/>
      <c r="I80" s="94"/>
      <c r="J80" s="56" t="s">
        <v>57</v>
      </c>
      <c r="K80" s="82" t="s">
        <v>58</v>
      </c>
      <c r="L80" s="56"/>
      <c r="M80" s="94"/>
      <c r="N80" s="101" t="s">
        <v>59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</row>
    <row r="81" spans="1:256" s="84" customFormat="1" x14ac:dyDescent="0.2">
      <c r="A81" s="80"/>
      <c r="B81" s="87" t="s">
        <v>28</v>
      </c>
      <c r="C81" s="80" t="s">
        <v>29</v>
      </c>
      <c r="D81" s="80" t="s">
        <v>60</v>
      </c>
      <c r="E81" s="80"/>
      <c r="F81" s="56" t="s">
        <v>61</v>
      </c>
      <c r="G81" s="82" t="s">
        <v>62</v>
      </c>
      <c r="H81" s="56" t="s">
        <v>63</v>
      </c>
      <c r="I81" s="94"/>
      <c r="J81" s="56" t="s">
        <v>61</v>
      </c>
      <c r="K81" s="82" t="s">
        <v>62</v>
      </c>
      <c r="L81" s="56" t="s">
        <v>63</v>
      </c>
      <c r="M81" s="94"/>
      <c r="N81" s="101" t="s">
        <v>18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</row>
    <row r="82" spans="1:256" s="84" customFormat="1" ht="7.9" customHeight="1" x14ac:dyDescent="0.2">
      <c r="A82" s="93"/>
      <c r="B82" s="96"/>
      <c r="C82" s="93"/>
      <c r="D82" s="93"/>
      <c r="E82" s="93"/>
      <c r="F82" s="94"/>
      <c r="G82" s="100"/>
      <c r="H82" s="94"/>
      <c r="I82" s="94"/>
      <c r="J82" s="94"/>
      <c r="K82" s="100"/>
      <c r="L82" s="94"/>
      <c r="M82" s="94"/>
      <c r="N82" s="102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</row>
    <row r="83" spans="1:256" x14ac:dyDescent="0.2">
      <c r="I83" s="94"/>
      <c r="K83" s="128"/>
      <c r="M83" s="94"/>
      <c r="N83" s="22"/>
    </row>
    <row r="84" spans="1:256" s="14" customFormat="1" x14ac:dyDescent="0.2">
      <c r="A84" s="36" t="s">
        <v>105</v>
      </c>
      <c r="B84" s="45" t="s">
        <v>133</v>
      </c>
      <c r="C84" s="48"/>
      <c r="D84" s="75">
        <v>43830</v>
      </c>
      <c r="E84" s="50"/>
      <c r="F84" s="22">
        <v>974914.77</v>
      </c>
      <c r="G84" s="128">
        <f t="shared" ref="G84" si="24">H84/F84</f>
        <v>1</v>
      </c>
      <c r="H84" s="22">
        <v>974914.77</v>
      </c>
      <c r="I84" s="99" t="s">
        <v>65</v>
      </c>
      <c r="J84" s="22">
        <v>984267.61</v>
      </c>
      <c r="K84" s="128">
        <f t="shared" si="21"/>
        <v>1</v>
      </c>
      <c r="L84" s="22">
        <v>984267.61</v>
      </c>
      <c r="M84" s="97"/>
      <c r="N84" s="101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</row>
    <row r="85" spans="1:256" s="14" customFormat="1" x14ac:dyDescent="0.2">
      <c r="A85" s="36"/>
      <c r="B85" s="36"/>
      <c r="C85" s="48"/>
      <c r="D85" s="76"/>
      <c r="E85" s="36"/>
      <c r="F85" s="53">
        <f>SUM(F84)</f>
        <v>974914.77</v>
      </c>
      <c r="G85" s="128"/>
      <c r="H85" s="53">
        <f>SUM(H84)</f>
        <v>974914.77</v>
      </c>
      <c r="I85" s="94"/>
      <c r="J85" s="53">
        <f>SUM(J84)</f>
        <v>984267.61</v>
      </c>
      <c r="K85" s="128"/>
      <c r="L85" s="53">
        <f>SUM(L84)</f>
        <v>984267.61</v>
      </c>
      <c r="M85" s="95"/>
      <c r="N85" s="101">
        <f>SUM(L85-H85)</f>
        <v>9352.8399999999674</v>
      </c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</row>
    <row r="86" spans="1:256" s="14" customFormat="1" x14ac:dyDescent="0.2">
      <c r="A86" s="36"/>
      <c r="B86" s="36"/>
      <c r="C86" s="48"/>
      <c r="D86" s="76"/>
      <c r="E86" s="36"/>
      <c r="F86" s="53"/>
      <c r="G86" s="128"/>
      <c r="H86" s="53"/>
      <c r="I86" s="94"/>
      <c r="J86" s="53"/>
      <c r="K86" s="128"/>
      <c r="L86" s="53"/>
      <c r="M86" s="95"/>
      <c r="N86" s="101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</row>
    <row r="87" spans="1:256" s="14" customFormat="1" x14ac:dyDescent="0.2">
      <c r="A87" s="36" t="s">
        <v>16</v>
      </c>
      <c r="B87" s="45" t="s">
        <v>133</v>
      </c>
      <c r="C87" s="68"/>
      <c r="D87" s="75">
        <v>43830</v>
      </c>
      <c r="E87" s="50"/>
      <c r="F87" s="22">
        <v>529637.14</v>
      </c>
      <c r="G87" s="128">
        <f t="shared" ref="G87" si="25">H87/F87</f>
        <v>1</v>
      </c>
      <c r="H87" s="22">
        <v>529637.14</v>
      </c>
      <c r="I87" s="99" t="s">
        <v>65</v>
      </c>
      <c r="J87" s="22">
        <v>2778071.18</v>
      </c>
      <c r="K87" s="128">
        <f t="shared" si="21"/>
        <v>1</v>
      </c>
      <c r="L87" s="22">
        <v>2778071.18</v>
      </c>
      <c r="M87" s="97"/>
      <c r="N87" s="101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</row>
    <row r="88" spans="1:256" s="14" customFormat="1" ht="12.6" customHeight="1" x14ac:dyDescent="0.2">
      <c r="A88" s="38"/>
      <c r="B88" s="51"/>
      <c r="C88" s="67"/>
      <c r="D88" s="52"/>
      <c r="E88" s="38"/>
      <c r="F88" s="53">
        <f>SUM(F87)</f>
        <v>529637.14</v>
      </c>
      <c r="G88" s="128"/>
      <c r="H88" s="53">
        <f>SUM(H87)</f>
        <v>529637.14</v>
      </c>
      <c r="I88" s="94"/>
      <c r="J88" s="53">
        <f>SUM(J87)</f>
        <v>2778071.18</v>
      </c>
      <c r="K88" s="128"/>
      <c r="L88" s="53">
        <f>SUM(L87)</f>
        <v>2778071.18</v>
      </c>
      <c r="M88" s="95"/>
      <c r="N88" s="101">
        <f>SUM(L88-H88)</f>
        <v>2248434.04</v>
      </c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</row>
    <row r="89" spans="1:256" s="14" customFormat="1" x14ac:dyDescent="0.2">
      <c r="A89" s="38"/>
      <c r="B89" s="51"/>
      <c r="C89" s="67"/>
      <c r="D89" s="52"/>
      <c r="E89" s="38"/>
      <c r="F89" s="53"/>
      <c r="G89" s="128"/>
      <c r="H89" s="53"/>
      <c r="I89" s="94"/>
      <c r="J89" s="53"/>
      <c r="K89" s="128"/>
      <c r="L89" s="53"/>
      <c r="M89" s="95"/>
      <c r="N89" s="101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</row>
    <row r="90" spans="1:256" s="14" customFormat="1" outlineLevel="1" x14ac:dyDescent="0.2">
      <c r="A90" s="36" t="s">
        <v>17</v>
      </c>
      <c r="B90" s="45" t="s">
        <v>133</v>
      </c>
      <c r="C90" s="48"/>
      <c r="D90" s="75">
        <v>43830</v>
      </c>
      <c r="E90" s="50"/>
      <c r="F90" s="22">
        <v>9698297.0099999998</v>
      </c>
      <c r="G90" s="128">
        <f t="shared" ref="G90" si="26">H90/F90</f>
        <v>1</v>
      </c>
      <c r="H90" s="22">
        <v>9698297.0099999998</v>
      </c>
      <c r="I90" s="99" t="s">
        <v>65</v>
      </c>
      <c r="J90" s="22">
        <v>13283841.460000001</v>
      </c>
      <c r="K90" s="128">
        <f t="shared" si="21"/>
        <v>1</v>
      </c>
      <c r="L90" s="22">
        <v>13283841.460000001</v>
      </c>
      <c r="M90" s="97"/>
      <c r="N90" s="101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</row>
    <row r="91" spans="1:256" s="14" customFormat="1" x14ac:dyDescent="0.2">
      <c r="A91" s="36"/>
      <c r="B91" s="36"/>
      <c r="C91" s="48"/>
      <c r="D91" s="78"/>
      <c r="E91" s="36"/>
      <c r="F91" s="53">
        <f>SUM(F90)</f>
        <v>9698297.0099999998</v>
      </c>
      <c r="G91" s="128"/>
      <c r="H91" s="53">
        <f>SUM(H90)</f>
        <v>9698297.0099999998</v>
      </c>
      <c r="I91" s="94"/>
      <c r="J91" s="53">
        <f>SUM(J90)</f>
        <v>13283841.460000001</v>
      </c>
      <c r="K91" s="128"/>
      <c r="L91" s="53">
        <f>SUM(L90)</f>
        <v>13283841.460000001</v>
      </c>
      <c r="M91" s="95"/>
      <c r="N91" s="101">
        <f>SUM(L91-H91)</f>
        <v>3585544.4500000011</v>
      </c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</row>
    <row r="92" spans="1:256" s="14" customFormat="1" x14ac:dyDescent="0.2">
      <c r="A92" s="36"/>
      <c r="B92" s="36"/>
      <c r="C92" s="48"/>
      <c r="D92" s="75"/>
      <c r="E92" s="36"/>
      <c r="F92" s="22"/>
      <c r="G92" s="128"/>
      <c r="H92" s="22"/>
      <c r="I92" s="99"/>
      <c r="J92" s="22"/>
      <c r="K92" s="128"/>
      <c r="L92" s="22"/>
      <c r="M92" s="97"/>
      <c r="N92" s="101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</row>
    <row r="93" spans="1:256" s="104" customFormat="1" ht="13.5" thickBot="1" x14ac:dyDescent="0.25">
      <c r="A93" s="103" t="s">
        <v>68</v>
      </c>
      <c r="B93" s="110"/>
      <c r="C93" s="105"/>
      <c r="D93" s="106"/>
      <c r="F93" s="160">
        <v>85412773.269999996</v>
      </c>
      <c r="G93" s="163"/>
      <c r="H93" s="161">
        <v>85410544.010000005</v>
      </c>
      <c r="I93" s="162"/>
      <c r="J93" s="160">
        <v>93916060.590000004</v>
      </c>
      <c r="K93" s="163"/>
      <c r="L93" s="161">
        <v>93916748.579999998</v>
      </c>
      <c r="M93" s="164"/>
      <c r="N93" s="170">
        <f t="shared" ref="N93" si="27">SUM(L93-H93)</f>
        <v>8506204.5699999928</v>
      </c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  <c r="GS93" s="109"/>
      <c r="GT93" s="109"/>
      <c r="GU93" s="109"/>
      <c r="GV93" s="109"/>
      <c r="GW93" s="109"/>
      <c r="GX93" s="109"/>
      <c r="GY93" s="109"/>
      <c r="GZ93" s="109"/>
      <c r="HA93" s="109"/>
      <c r="HB93" s="109"/>
      <c r="HC93" s="109"/>
      <c r="HD93" s="109"/>
      <c r="HE93" s="109"/>
      <c r="HF93" s="109"/>
      <c r="HG93" s="109"/>
      <c r="HH93" s="109"/>
      <c r="HI93" s="109"/>
      <c r="HJ93" s="109"/>
      <c r="HK93" s="109"/>
      <c r="HL93" s="109"/>
      <c r="HM93" s="109"/>
      <c r="HN93" s="109"/>
      <c r="HO93" s="109"/>
      <c r="HP93" s="109"/>
      <c r="HQ93" s="109"/>
      <c r="HR93" s="109"/>
      <c r="HS93" s="109"/>
      <c r="HT93" s="109"/>
      <c r="HU93" s="109"/>
      <c r="HV93" s="109"/>
      <c r="HW93" s="109"/>
      <c r="HX93" s="109"/>
      <c r="HY93" s="109"/>
      <c r="HZ93" s="109"/>
      <c r="IA93" s="109"/>
      <c r="IB93" s="109"/>
      <c r="IC93" s="109"/>
      <c r="ID93" s="109"/>
      <c r="IE93" s="109"/>
      <c r="IF93" s="109"/>
      <c r="IG93" s="109"/>
      <c r="IH93" s="109"/>
      <c r="II93" s="109"/>
      <c r="IJ93" s="109"/>
      <c r="IK93" s="109"/>
      <c r="IL93" s="109"/>
      <c r="IM93" s="109"/>
      <c r="IN93" s="109"/>
      <c r="IO93" s="109"/>
      <c r="IP93" s="109"/>
      <c r="IQ93" s="109"/>
      <c r="IR93" s="109"/>
      <c r="IS93" s="109"/>
      <c r="IT93" s="109"/>
      <c r="IU93" s="109"/>
      <c r="IV93" s="109"/>
    </row>
    <row r="94" spans="1:256" ht="13.5" thickTop="1" x14ac:dyDescent="0.2">
      <c r="A94" s="74"/>
      <c r="B94" s="57"/>
      <c r="G94" s="55"/>
      <c r="H94" s="22" t="s">
        <v>0</v>
      </c>
      <c r="K94" s="55"/>
      <c r="L94" s="22" t="s">
        <v>0</v>
      </c>
      <c r="N94" s="22"/>
    </row>
    <row r="95" spans="1:256" x14ac:dyDescent="0.2">
      <c r="N95" s="22"/>
    </row>
    <row r="96" spans="1:256" x14ac:dyDescent="0.2">
      <c r="F96" s="107"/>
      <c r="G96" s="108"/>
      <c r="H96" s="107"/>
      <c r="N96" s="22"/>
    </row>
    <row r="97" spans="14:14" x14ac:dyDescent="0.2">
      <c r="N97" s="22"/>
    </row>
    <row r="98" spans="14:14" x14ac:dyDescent="0.2">
      <c r="N98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2020-01-30T20:51:39Z</cp:lastPrinted>
  <dcterms:created xsi:type="dcterms:W3CDTF">2010-07-30T14:08:17Z</dcterms:created>
  <dcterms:modified xsi:type="dcterms:W3CDTF">2020-01-30T20:55:58Z</dcterms:modified>
</cp:coreProperties>
</file>