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Comp'!$A$1:$N$93</definedName>
    <definedName name="_xlnm.Print_Area" localSheetId="2">'Recap Sheet'!$A$4:$L$43</definedName>
    <definedName name="_xlnm.Print_Area" localSheetId="3">Report!$A$1:$L$126</definedName>
  </definedNames>
  <calcPr calcId="162913"/>
</workbook>
</file>

<file path=xl/calcChain.xml><?xml version="1.0" encoding="utf-8"?>
<calcChain xmlns="http://schemas.openxmlformats.org/spreadsheetml/2006/main">
  <c r="G26" i="1" l="1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91" i="3"/>
  <c r="L88" i="3"/>
  <c r="L85" i="3"/>
  <c r="J91" i="3"/>
  <c r="J88" i="3"/>
  <c r="J85" i="3"/>
  <c r="L73" i="3"/>
  <c r="L68" i="3"/>
  <c r="L65" i="3"/>
  <c r="L62" i="3"/>
  <c r="L59" i="3"/>
  <c r="L56" i="3"/>
  <c r="L53" i="3"/>
  <c r="L49" i="3"/>
  <c r="J73" i="3"/>
  <c r="J68" i="3"/>
  <c r="J65" i="3"/>
  <c r="J62" i="3"/>
  <c r="J59" i="3"/>
  <c r="J56" i="3"/>
  <c r="J53" i="3"/>
  <c r="J49" i="3"/>
  <c r="L33" i="3"/>
  <c r="L30" i="3"/>
  <c r="L27" i="3"/>
  <c r="L24" i="3"/>
  <c r="J33" i="3"/>
  <c r="J30" i="3"/>
  <c r="J27" i="3"/>
  <c r="J24" i="3"/>
  <c r="P97" i="3"/>
  <c r="J21" i="3"/>
  <c r="K12" i="3"/>
  <c r="K10" i="3"/>
  <c r="K9" i="3"/>
  <c r="H91" i="3"/>
  <c r="F91" i="3"/>
  <c r="G90" i="3"/>
  <c r="H88" i="3"/>
  <c r="F88" i="3"/>
  <c r="G87" i="3"/>
  <c r="H85" i="3"/>
  <c r="F85" i="3"/>
  <c r="G84" i="3"/>
  <c r="H73" i="3"/>
  <c r="F73" i="3"/>
  <c r="G71" i="3"/>
  <c r="G70" i="3"/>
  <c r="H68" i="3"/>
  <c r="F68" i="3"/>
  <c r="G67" i="3"/>
  <c r="H65" i="3"/>
  <c r="F65" i="3"/>
  <c r="G64" i="3"/>
  <c r="H62" i="3"/>
  <c r="F62" i="3"/>
  <c r="G61" i="3"/>
  <c r="H59" i="3"/>
  <c r="F59" i="3"/>
  <c r="G58" i="3"/>
  <c r="H56" i="3"/>
  <c r="F56" i="3"/>
  <c r="G55" i="3"/>
  <c r="H53" i="3"/>
  <c r="F53" i="3"/>
  <c r="G51" i="3"/>
  <c r="H49" i="3"/>
  <c r="F49" i="3"/>
  <c r="G47" i="3"/>
  <c r="H33" i="3"/>
  <c r="F33" i="3"/>
  <c r="G32" i="3"/>
  <c r="H30" i="3"/>
  <c r="F30" i="3"/>
  <c r="G29" i="3"/>
  <c r="H27" i="3"/>
  <c r="F27" i="3"/>
  <c r="G26" i="3"/>
  <c r="H24" i="3"/>
  <c r="F24" i="3"/>
  <c r="G23" i="3"/>
  <c r="H21" i="3"/>
  <c r="F21" i="3"/>
  <c r="G13" i="3"/>
  <c r="G11" i="3"/>
  <c r="G10" i="3"/>
  <c r="G20" i="3"/>
  <c r="G19" i="3"/>
  <c r="G8" i="3"/>
  <c r="G7" i="3"/>
  <c r="G6" i="3"/>
  <c r="L74" i="2"/>
  <c r="M27" i="2"/>
  <c r="N27" i="2"/>
  <c r="L8" i="2"/>
  <c r="L104" i="2"/>
  <c r="J118" i="2"/>
  <c r="J27" i="2"/>
  <c r="H27" i="2"/>
  <c r="G27" i="2"/>
  <c r="L11" i="2"/>
  <c r="L95" i="2"/>
  <c r="L96" i="2"/>
  <c r="L98" i="2"/>
  <c r="L99" i="2"/>
  <c r="L101" i="2"/>
  <c r="L102" i="2"/>
  <c r="L103" i="2"/>
  <c r="L105" i="2"/>
  <c r="L106" i="2"/>
  <c r="L107" i="2"/>
  <c r="L111" i="2"/>
  <c r="L113" i="2"/>
  <c r="L114" i="2"/>
  <c r="L116" i="2"/>
  <c r="L117" i="2"/>
  <c r="L120" i="2"/>
  <c r="L94" i="2"/>
  <c r="L93" i="2"/>
  <c r="L50" i="2"/>
  <c r="L52" i="2"/>
  <c r="L54" i="2"/>
  <c r="L56" i="2"/>
  <c r="L57" i="2"/>
  <c r="L58" i="2"/>
  <c r="L59" i="2"/>
  <c r="L61" i="2"/>
  <c r="L62" i="2"/>
  <c r="L63" i="2"/>
  <c r="L64" i="2"/>
  <c r="L66" i="2"/>
  <c r="L68" i="2"/>
  <c r="L72" i="2"/>
  <c r="L76" i="2"/>
  <c r="L78" i="2"/>
  <c r="L79" i="2"/>
  <c r="L80" i="2"/>
  <c r="L81" i="2"/>
  <c r="L82" i="2"/>
  <c r="L48" i="2"/>
  <c r="L6" i="2"/>
  <c r="L7" i="2"/>
  <c r="L25" i="2"/>
  <c r="L26" i="2"/>
  <c r="L9" i="2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5" i="2"/>
  <c r="N118" i="2"/>
  <c r="F27" i="1" l="1"/>
  <c r="G73" i="3"/>
  <c r="L10" i="1"/>
  <c r="L21" i="3"/>
  <c r="K11" i="3"/>
  <c r="K13" i="3"/>
  <c r="L91" i="2"/>
  <c r="M118" i="2"/>
  <c r="I27" i="1"/>
  <c r="J27" i="1"/>
  <c r="K27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H27" i="1"/>
  <c r="K73" i="3"/>
  <c r="K84" i="3"/>
  <c r="K87" i="3"/>
  <c r="K90" i="3"/>
  <c r="K7" i="3"/>
  <c r="K8" i="3"/>
  <c r="K23" i="3"/>
  <c r="K26" i="3"/>
  <c r="K29" i="3"/>
  <c r="K32" i="3"/>
  <c r="L118" i="2"/>
  <c r="L27" i="2"/>
  <c r="I118" i="2"/>
  <c r="H118" i="2"/>
  <c r="G118" i="2"/>
  <c r="I27" i="2"/>
  <c r="L27" i="1" l="1"/>
  <c r="K51" i="3"/>
  <c r="N30" i="3" l="1"/>
  <c r="K71" i="3" l="1"/>
  <c r="N93" i="3" l="1"/>
  <c r="N73" i="3" l="1"/>
  <c r="G22" i="1" l="1"/>
  <c r="K70" i="3" l="1"/>
  <c r="K47" i="3" l="1"/>
  <c r="K55" i="3"/>
  <c r="K58" i="3"/>
  <c r="K61" i="3"/>
  <c r="K64" i="3"/>
  <c r="K67" i="3"/>
  <c r="K6" i="3"/>
  <c r="N21" i="3" l="1"/>
  <c r="B19" i="2"/>
  <c r="B21" i="2" s="1"/>
  <c r="N49" i="3" l="1"/>
  <c r="N24" i="3"/>
  <c r="N33" i="3"/>
  <c r="N27" i="3"/>
  <c r="K93" i="2" l="1"/>
  <c r="N56" i="3" l="1"/>
  <c r="N59" i="3"/>
  <c r="G24" i="1"/>
  <c r="G23" i="1"/>
  <c r="G21" i="1"/>
  <c r="G19" i="1"/>
  <c r="G18" i="1"/>
  <c r="G16" i="1"/>
  <c r="G15" i="1"/>
  <c r="G10" i="1"/>
  <c r="N65" i="3"/>
  <c r="N68" i="3"/>
  <c r="N91" i="3"/>
  <c r="G11" i="1"/>
  <c r="G14" i="1"/>
  <c r="G17" i="1"/>
  <c r="G20" i="1"/>
  <c r="G25" i="1"/>
  <c r="N62" i="3" l="1"/>
  <c r="N88" i="3"/>
  <c r="N85" i="3"/>
  <c r="N53" i="3"/>
  <c r="G27" i="1"/>
  <c r="H29" i="1"/>
  <c r="I29" i="1"/>
  <c r="J29" i="1"/>
  <c r="K29" i="1"/>
  <c r="L29" i="1" l="1"/>
</calcChain>
</file>

<file path=xl/sharedStrings.xml><?xml version="1.0" encoding="utf-8"?>
<sst xmlns="http://schemas.openxmlformats.org/spreadsheetml/2006/main" count="437" uniqueCount="168">
  <si>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</si>
  <si>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</si>
  <si>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</si>
  <si>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</si>
  <si>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</si>
  <si>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</si>
  <si>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</si>
  <si>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</si>
  <si>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</si>
  <si>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</si>
  <si>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</si>
  <si>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</si>
  <si>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</si>
  <si>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</si>
  <si>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</si>
  <si>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</si>
  <si>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</si>
  <si>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</si>
  <si>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</si>
  <si>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</si>
  <si>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</si>
  <si>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</si>
  <si>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</si>
  <si>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</si>
  <si>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</si>
  <si>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</si>
  <si>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</si>
  <si>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</si>
  <si>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</si>
  <si>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</si>
  <si>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</si>
  <si>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</si>
  <si>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</si>
  <si>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</si>
  <si>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</si>
  <si>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</si>
  <si>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</si>
  <si>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</si>
  <si>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</si>
  <si>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</si>
  <si>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</si>
  <si>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</si>
  <si>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</si>
  <si>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</si>
  <si>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</si>
  <si>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</si>
  <si>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</si>
  <si>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</si>
  <si>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</si>
  <si>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</si>
  <si>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</si>
  <si>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</si>
  <si>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</si>
  <si>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</si>
  <si>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</si>
  <si>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</si>
  <si>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</si>
  <si>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</si>
  <si>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</si>
  <si>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</si>
  <si>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</si>
  <si>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</si>
  <si>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</si>
  <si>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</si>
  <si>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</si>
  <si>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</si>
  <si>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</si>
  <si>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</si>
  <si>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</si>
  <si>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</si>
  <si>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</si>
  <si>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</si>
  <si>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</si>
  <si>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</si>
  <si>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</si>
  <si>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</si>
  <si>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</si>
  <si>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</si>
  <si>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</si>
  <si>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</si>
  <si>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</si>
  <si>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</si>
  <si>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</si>
  <si>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</si>
  <si>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</si>
  <si>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</si>
  <si>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</si>
  <si>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</si>
  <si>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</si>
  <si>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</si>
  <si>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</si>
  <si>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</si>
  <si>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</si>
  <si>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</si>
  <si>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</si>
  <si>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</si>
  <si>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</si>
  <si>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</si>
  <si>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</si>
  <si>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</si>
  <si>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</si>
  <si>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</si>
  <si>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</si>
  <si>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</si>
  <si>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</si>
  <si>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</si>
  <si>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</si>
  <si>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</si>
  <si>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</si>
  <si>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</si>
  <si>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</si>
  <si>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</si>
  <si>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</si>
  <si>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</si>
  <si>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</si>
  <si>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</si>
  <si>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</si>
  <si>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</si>
  <si>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</si>
  <si>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</si>
  <si>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</si>
  <si>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</si>
  <si>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</si>
  <si>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</si>
  <si>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</si>
  <si>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</si>
  <si>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</si>
  <si>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</si>
  <si>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</si>
  <si>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</si>
  <si>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</si>
  <si>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</si>
  <si>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</si>
  <si>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</si>
  <si>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</si>
  <si>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</si>
  <si>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Tex Term</t>
  </si>
  <si>
    <t>02006L6P3</t>
  </si>
  <si>
    <t>1404206J4</t>
  </si>
  <si>
    <t>38148PSU2</t>
  </si>
  <si>
    <t xml:space="preserve">    1. Liquid Cash</t>
  </si>
  <si>
    <t xml:space="preserve">       1. Liquid Cash</t>
  </si>
  <si>
    <t>CF (FFCB)</t>
  </si>
  <si>
    <t>3133EJH6</t>
  </si>
  <si>
    <t>CF (BMW BK NA)</t>
  </si>
  <si>
    <t>05580AMC5</t>
  </si>
  <si>
    <t>Money Mkt/FFINDaily</t>
  </si>
  <si>
    <t>1st Qtr</t>
  </si>
  <si>
    <t>Sheriff-Bail Bond Vouchers</t>
  </si>
  <si>
    <t>Courthouse Restoration</t>
  </si>
  <si>
    <t>48128HG85</t>
  </si>
  <si>
    <t>WF (FarmerMac)</t>
  </si>
  <si>
    <t>31422BJC5</t>
  </si>
  <si>
    <t>FFIN Investments</t>
  </si>
  <si>
    <t>`31422BJC5</t>
  </si>
  <si>
    <t xml:space="preserve">Tex Term </t>
  </si>
  <si>
    <r>
      <t xml:space="preserve">CF </t>
    </r>
    <r>
      <rPr>
        <sz val="7"/>
        <rFont val="Arial"/>
        <family val="2"/>
      </rPr>
      <t xml:space="preserve">(JP Morgan Chase) </t>
    </r>
    <r>
      <rPr>
        <sz val="7"/>
        <color theme="3" tint="0.39997558519241921"/>
        <rFont val="Arial"/>
        <family val="2"/>
      </rPr>
      <t>CALLED</t>
    </r>
  </si>
  <si>
    <t>Local Provider Particpation Fund</t>
  </si>
  <si>
    <t>2nd Qtr</t>
  </si>
  <si>
    <t>HS  Round Rock ISD</t>
  </si>
  <si>
    <t>779240MS6</t>
  </si>
  <si>
    <t>Texas Daily</t>
  </si>
  <si>
    <t>Round Rock ISD</t>
  </si>
  <si>
    <t>Money Mkt/FFIN</t>
  </si>
  <si>
    <t>3rd Qtr</t>
  </si>
  <si>
    <t>Juvenile - TDA</t>
  </si>
  <si>
    <t>Tex Daily</t>
  </si>
  <si>
    <t>Deposit/TexTerm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</si>
</sst>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sz val="7"/>
      <color theme="3" tint="0.399975585192419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Fill="1"/>
    <xf numFmtId="164" fontId="0" fillId="8" borderId="3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0" fontId="18" fillId="0" borderId="0" xfId="0" applyFont="1" applyFill="1"/>
    <xf numFmtId="164" fontId="0" fillId="8" borderId="0" xfId="1" applyFont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64" fontId="0" fillId="8" borderId="9" xfId="1" applyFont="1" applyFill="1" applyBorder="1" applyAlignment="1" applyProtection="1">
      <alignment horizontal="center"/>
    </xf>
    <xf numFmtId="14" fontId="0" fillId="0" borderId="0" xfId="0" applyNumberFormat="1" applyFill="1"/>
    <xf numFmtId="14" fontId="0" fillId="0" borderId="0" xfId="0" applyNumberFormat="1" applyFont="1" applyFill="1"/>
    <xf numFmtId="170" fontId="4" fillId="10" borderId="0" xfId="0" applyNumberFormat="1" applyFont="1" applyFill="1" applyBorder="1" applyAlignment="1">
      <alignment horizontal="center"/>
    </xf>
    <xf numFmtId="0" fontId="7" fillId="10" borderId="0" xfId="0" applyFont="1" applyFill="1"/>
    <xf numFmtId="164" fontId="3" fillId="10" borderId="0" xfId="1" applyFont="1" applyFill="1" applyAlignment="1">
      <alignment horizontal="left"/>
    </xf>
    <xf numFmtId="0" fontId="3" fillId="10" borderId="0" xfId="0" applyFont="1" applyFill="1" applyAlignment="1">
      <alignment horizontal="right"/>
    </xf>
    <xf numFmtId="0" fontId="3" fillId="10" borderId="0" xfId="0" applyNumberFormat="1" applyFont="1" applyFill="1" applyBorder="1" applyAlignment="1">
      <alignment horizontal="center"/>
    </xf>
    <xf numFmtId="14" fontId="0" fillId="10" borderId="0" xfId="0" applyNumberFormat="1" applyFont="1" applyFill="1" applyAlignment="1">
      <alignment horizontal="right"/>
    </xf>
    <xf numFmtId="164" fontId="3" fillId="10" borderId="0" xfId="1" applyFont="1" applyFill="1" applyBorder="1" applyAlignment="1" applyProtection="1"/>
    <xf numFmtId="164" fontId="3" fillId="10" borderId="0" xfId="1" applyFont="1" applyFill="1" applyBorder="1" applyAlignment="1" applyProtection="1">
      <alignment horizontal="right"/>
    </xf>
    <xf numFmtId="164" fontId="0" fillId="10" borderId="0" xfId="1" applyFont="1" applyFill="1" applyBorder="1" applyAlignment="1" applyProtection="1">
      <alignment horizontal="center"/>
    </xf>
    <xf numFmtId="0" fontId="3" fillId="10" borderId="0" xfId="0" applyFont="1" applyFill="1" applyBorder="1"/>
    <xf numFmtId="0" fontId="3" fillId="10" borderId="0" xfId="0" applyFont="1" applyFill="1"/>
    <xf numFmtId="164" fontId="0" fillId="8" borderId="0" xfId="1" applyFont="1" applyFill="1" applyBorder="1" applyAlignment="1" applyProtection="1">
      <alignment horizontal="right"/>
    </xf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81885541.050000012</c:v>
                </c:pt>
                <c:pt idx="1">
                  <c:v>0</c:v>
                </c:pt>
                <c:pt idx="2">
                  <c:v>2030967.89</c:v>
                </c:pt>
                <c:pt idx="3">
                  <c:v>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8"/>
    </row>
    <row r="14" spans="2:5" ht="35.25" x14ac:dyDescent="0.5">
      <c r="B14" s="58"/>
      <c r="E14" s="59" t="s">
        <v>69</v>
      </c>
    </row>
    <row r="17" spans="5:5" ht="18" x14ac:dyDescent="0.25">
      <c r="E17" s="60" t="s">
        <v>70</v>
      </c>
    </row>
    <row r="20" spans="5:5" x14ac:dyDescent="0.2">
      <c r="E20" s="47" t="s">
        <v>71</v>
      </c>
    </row>
    <row r="21" spans="5:5" x14ac:dyDescent="0.2">
      <c r="E21" s="61">
        <v>44012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2" t="s">
        <v>72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3:14" ht="15" x14ac:dyDescent="0.2">
      <c r="C2" s="62" t="s">
        <v>73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3:14" ht="15" x14ac:dyDescent="0.2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3:14" ht="15" x14ac:dyDescent="0.2">
      <c r="C4" s="62" t="s">
        <v>88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3:14" ht="15" x14ac:dyDescent="0.2">
      <c r="C5" s="62" t="s">
        <v>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3:14" ht="15" x14ac:dyDescent="0.2">
      <c r="C6" s="62" t="s">
        <v>75</v>
      </c>
      <c r="D6" s="62"/>
      <c r="E6" s="62"/>
      <c r="F6" s="62"/>
      <c r="G6" s="62"/>
      <c r="H6" s="62" t="s">
        <v>76</v>
      </c>
      <c r="I6" s="62"/>
      <c r="J6" s="62"/>
      <c r="K6" s="62"/>
      <c r="L6" s="62"/>
      <c r="M6" s="62"/>
      <c r="N6" s="62"/>
    </row>
    <row r="7" spans="3:14" ht="15" x14ac:dyDescent="0.2"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3:14" ht="15" x14ac:dyDescent="0.2">
      <c r="C8" s="62" t="s">
        <v>77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3:14" ht="16.5" customHeight="1" x14ac:dyDescent="0.2">
      <c r="C9" s="62" t="s">
        <v>78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3:14" ht="15" x14ac:dyDescent="0.2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3:14" ht="15" x14ac:dyDescent="0.2"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3:14" ht="15" x14ac:dyDescent="0.2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3:14" ht="15" x14ac:dyDescent="0.2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3:14" ht="15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3:14" ht="15" x14ac:dyDescent="0.2">
      <c r="C15" s="63"/>
      <c r="D15" s="63"/>
      <c r="E15" s="63"/>
      <c r="F15" s="63"/>
      <c r="G15" s="62"/>
      <c r="H15" s="62"/>
      <c r="I15" s="63"/>
      <c r="J15" s="63"/>
      <c r="K15" s="63"/>
      <c r="L15" s="63"/>
      <c r="M15" s="62"/>
      <c r="N15" s="62"/>
    </row>
    <row r="16" spans="3:14" ht="15" x14ac:dyDescent="0.2">
      <c r="C16" s="64" t="s">
        <v>82</v>
      </c>
      <c r="D16" s="62" t="s">
        <v>83</v>
      </c>
      <c r="E16" s="62"/>
      <c r="F16" s="62"/>
      <c r="G16" s="62"/>
      <c r="H16" s="62"/>
      <c r="I16" s="62" t="s">
        <v>135</v>
      </c>
      <c r="J16" s="62"/>
      <c r="K16" s="62"/>
      <c r="L16" s="62"/>
      <c r="M16" s="62"/>
      <c r="N16" s="62"/>
    </row>
    <row r="17" spans="3:14" ht="15" x14ac:dyDescent="0.2">
      <c r="C17" s="6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3:14" ht="15" x14ac:dyDescent="0.2">
      <c r="C18" s="64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3:14" ht="15" x14ac:dyDescent="0.2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3:14" ht="15" x14ac:dyDescent="0.2">
      <c r="C20" s="63"/>
      <c r="D20" s="63"/>
      <c r="E20" s="63"/>
      <c r="F20" s="63"/>
      <c r="G20" s="62"/>
      <c r="H20" s="62"/>
      <c r="I20" s="63"/>
      <c r="J20" s="63"/>
      <c r="K20" s="63"/>
      <c r="L20" s="63"/>
      <c r="M20" s="62"/>
      <c r="N20" s="62"/>
    </row>
    <row r="21" spans="3:14" ht="15" x14ac:dyDescent="0.2">
      <c r="C21" s="62" t="s">
        <v>79</v>
      </c>
      <c r="D21" s="62"/>
      <c r="E21" s="62"/>
      <c r="F21" s="62"/>
      <c r="G21" s="62"/>
      <c r="H21" s="62"/>
      <c r="I21" s="62" t="s">
        <v>127</v>
      </c>
      <c r="J21" s="62"/>
      <c r="K21" s="62"/>
      <c r="L21" s="62"/>
      <c r="M21" s="62"/>
      <c r="N21" s="62"/>
    </row>
    <row r="22" spans="3:14" ht="15" x14ac:dyDescent="0.2"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3:14" ht="15" x14ac:dyDescent="0.2"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3:14" ht="15" x14ac:dyDescent="0.2"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3:14" ht="15" x14ac:dyDescent="0.2"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3:14" ht="15" x14ac:dyDescent="0.2">
      <c r="C26" s="63"/>
      <c r="D26" s="63"/>
      <c r="E26" s="63"/>
      <c r="F26" s="63"/>
      <c r="G26" s="62"/>
      <c r="H26" s="62"/>
      <c r="I26" s="63"/>
      <c r="J26" s="63"/>
      <c r="K26" s="63"/>
      <c r="L26" s="63"/>
      <c r="M26" s="62"/>
      <c r="N26" s="62"/>
    </row>
    <row r="27" spans="3:14" ht="15" x14ac:dyDescent="0.2">
      <c r="C27" s="62" t="s">
        <v>80</v>
      </c>
      <c r="D27" s="62"/>
      <c r="E27" s="62"/>
      <c r="F27" s="62"/>
      <c r="G27" s="62"/>
      <c r="H27" s="62"/>
      <c r="I27" s="62" t="s">
        <v>89</v>
      </c>
      <c r="J27" s="62"/>
      <c r="K27" s="62"/>
      <c r="L27" s="62"/>
      <c r="M27" s="62"/>
      <c r="N27" s="62"/>
    </row>
    <row r="28" spans="3:14" ht="15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3:14" ht="1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3:14" ht="15" x14ac:dyDescent="0.2">
      <c r="C30" s="62" t="s">
        <v>90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3:14" ht="15" x14ac:dyDescent="0.2">
      <c r="C31" s="62" t="s">
        <v>91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3:14" ht="15" x14ac:dyDescent="0.2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T37" sqref="T37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6" customFormat="1" ht="19.5" x14ac:dyDescent="0.3">
      <c r="B5" s="117"/>
      <c r="C5" s="117"/>
      <c r="D5" s="120" t="s">
        <v>102</v>
      </c>
      <c r="E5" s="117"/>
      <c r="F5" s="117"/>
      <c r="G5" s="118"/>
      <c r="H5" s="117"/>
      <c r="I5" s="117"/>
      <c r="J5" s="119" t="s">
        <v>102</v>
      </c>
      <c r="K5" s="117"/>
      <c r="L5" s="117"/>
    </row>
    <row r="6" spans="1:12" s="11" customFormat="1" x14ac:dyDescent="0.2">
      <c r="B6" s="3"/>
      <c r="C6" s="3"/>
      <c r="D6" s="12">
        <v>43891</v>
      </c>
      <c r="E6" s="3"/>
      <c r="F6" s="3"/>
      <c r="G6" s="10"/>
      <c r="H6" s="3"/>
      <c r="I6" s="3"/>
      <c r="J6" s="12">
        <v>43983</v>
      </c>
      <c r="K6" s="3"/>
      <c r="L6" s="3"/>
    </row>
    <row r="7" spans="1:12" x14ac:dyDescent="0.2">
      <c r="B7" s="13"/>
      <c r="C7" s="3"/>
      <c r="D7" s="13"/>
      <c r="E7" s="3"/>
      <c r="F7" s="3"/>
      <c r="G7" s="10"/>
      <c r="H7" s="13" t="s">
        <v>126</v>
      </c>
      <c r="J7" s="13"/>
    </row>
    <row r="8" spans="1:12" x14ac:dyDescent="0.2">
      <c r="B8" s="112" t="s">
        <v>126</v>
      </c>
      <c r="C8" s="13" t="s">
        <v>1</v>
      </c>
      <c r="D8" s="13" t="s">
        <v>2</v>
      </c>
      <c r="E8" s="3"/>
      <c r="F8" s="3"/>
      <c r="G8" s="10"/>
      <c r="H8" s="68" t="s">
        <v>161</v>
      </c>
      <c r="I8" s="13" t="s">
        <v>1</v>
      </c>
      <c r="J8" s="13" t="s">
        <v>2</v>
      </c>
    </row>
    <row r="9" spans="1:12" s="16" customFormat="1" x14ac:dyDescent="0.2">
      <c r="A9" s="14"/>
      <c r="B9" s="114" t="s">
        <v>146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3" t="s">
        <v>163</v>
      </c>
      <c r="I9" s="15" t="s">
        <v>167</v>
      </c>
      <c r="J9" s="15" t="s">
        <v>100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11">
        <v>36636663.43</v>
      </c>
      <c r="C10" s="124"/>
      <c r="D10" s="18">
        <v>2030967.89</v>
      </c>
      <c r="E10" s="18">
        <v>8000000</v>
      </c>
      <c r="F10" s="18">
        <f>SUM(B10:E10)</f>
        <v>46667631.32</v>
      </c>
      <c r="G10" s="19">
        <f>SUM(C10:F10)</f>
        <v>56698599.210000001</v>
      </c>
      <c r="H10" s="111">
        <v>29366251.960000001</v>
      </c>
      <c r="I10" s="124">
        <v>7000000</v>
      </c>
      <c r="J10" s="18">
        <v>2017432.17</v>
      </c>
      <c r="K10" s="18"/>
      <c r="L10" s="18">
        <f>SUM(H10:K10)</f>
        <v>38383684.130000003</v>
      </c>
    </row>
    <row r="11" spans="1:12" s="17" customFormat="1" x14ac:dyDescent="0.2">
      <c r="A11" s="17" t="s">
        <v>7</v>
      </c>
      <c r="B11" s="18">
        <v>574360.18000000005</v>
      </c>
      <c r="D11" s="18"/>
      <c r="E11" s="18"/>
      <c r="F11" s="18">
        <f t="shared" ref="F11:F25" si="0">SUM(B11:E11)</f>
        <v>574360.18000000005</v>
      </c>
      <c r="G11" s="19">
        <f>SUM(C11:F11)</f>
        <v>574360.18000000005</v>
      </c>
      <c r="H11" s="18">
        <v>574854.31000000006</v>
      </c>
      <c r="J11" s="18"/>
      <c r="K11" s="18"/>
      <c r="L11" s="18">
        <f t="shared" ref="L11:L25" si="1">SUM(H11:K11)</f>
        <v>574854.31000000006</v>
      </c>
    </row>
    <row r="12" spans="1:12" s="17" customFormat="1" x14ac:dyDescent="0.2">
      <c r="A12" s="17" t="s">
        <v>87</v>
      </c>
      <c r="B12" s="18">
        <v>511268.45</v>
      </c>
      <c r="D12" s="18"/>
      <c r="E12" s="18"/>
      <c r="F12" s="18">
        <f t="shared" si="0"/>
        <v>511268.45</v>
      </c>
      <c r="G12" s="19"/>
      <c r="H12" s="18">
        <v>349276.9</v>
      </c>
      <c r="J12" s="18"/>
      <c r="K12" s="18"/>
      <c r="L12" s="18">
        <f t="shared" si="1"/>
        <v>349276.9</v>
      </c>
    </row>
    <row r="13" spans="1:12" s="17" customFormat="1" x14ac:dyDescent="0.2">
      <c r="A13" s="17" t="s">
        <v>149</v>
      </c>
      <c r="B13" s="18">
        <v>885903.35</v>
      </c>
      <c r="D13" s="18"/>
      <c r="E13" s="18"/>
      <c r="F13" s="18">
        <f t="shared" si="0"/>
        <v>885903.35</v>
      </c>
      <c r="G13" s="19"/>
      <c r="H13" s="18">
        <v>886665.5</v>
      </c>
      <c r="J13" s="18"/>
      <c r="K13" s="18"/>
      <c r="L13" s="18">
        <f t="shared" si="1"/>
        <v>886665.5</v>
      </c>
    </row>
    <row r="14" spans="1:12" s="17" customFormat="1" x14ac:dyDescent="0.2">
      <c r="A14" s="17" t="s">
        <v>8</v>
      </c>
      <c r="B14" s="18">
        <v>4626.97</v>
      </c>
      <c r="D14" s="18"/>
      <c r="E14" s="18"/>
      <c r="F14" s="18">
        <f t="shared" si="0"/>
        <v>4626.97</v>
      </c>
      <c r="G14" s="19">
        <f t="shared" ref="G14:G23" si="2">SUM(C14:F14)</f>
        <v>4626.97</v>
      </c>
      <c r="H14" s="20">
        <v>4630.95</v>
      </c>
      <c r="J14" s="18"/>
      <c r="K14" s="18"/>
      <c r="L14" s="18">
        <f t="shared" si="1"/>
        <v>4630.95</v>
      </c>
    </row>
    <row r="15" spans="1:12" s="17" customFormat="1" x14ac:dyDescent="0.2">
      <c r="A15" s="17" t="s">
        <v>9</v>
      </c>
      <c r="B15" s="20">
        <v>2614857.89</v>
      </c>
      <c r="D15" s="20"/>
      <c r="E15" s="18"/>
      <c r="F15" s="18">
        <f t="shared" si="0"/>
        <v>2614857.89</v>
      </c>
      <c r="G15" s="19">
        <f t="shared" si="2"/>
        <v>2614857.89</v>
      </c>
      <c r="H15" s="18">
        <v>2734551.51</v>
      </c>
      <c r="J15" s="20"/>
      <c r="K15" s="18"/>
      <c r="L15" s="18">
        <f t="shared" si="1"/>
        <v>2734551.51</v>
      </c>
    </row>
    <row r="16" spans="1:12" s="17" customFormat="1" x14ac:dyDescent="0.2">
      <c r="A16" s="17" t="s">
        <v>10</v>
      </c>
      <c r="B16" s="18">
        <v>1853862.75</v>
      </c>
      <c r="D16" s="18"/>
      <c r="E16" s="18"/>
      <c r="F16" s="18">
        <f t="shared" si="0"/>
        <v>1853862.75</v>
      </c>
      <c r="G16" s="19">
        <f t="shared" si="2"/>
        <v>1853862.75</v>
      </c>
      <c r="H16" s="18">
        <v>1937170.93</v>
      </c>
      <c r="J16" s="18"/>
      <c r="K16" s="18"/>
      <c r="L16" s="18">
        <f t="shared" si="1"/>
        <v>1937170.93</v>
      </c>
    </row>
    <row r="17" spans="1:13" s="17" customFormat="1" x14ac:dyDescent="0.2">
      <c r="A17" s="17" t="s">
        <v>11</v>
      </c>
      <c r="B17" s="18">
        <v>2545842.04</v>
      </c>
      <c r="D17" s="18"/>
      <c r="E17" s="18"/>
      <c r="F17" s="18">
        <f t="shared" si="0"/>
        <v>2545842.04</v>
      </c>
      <c r="G17" s="19">
        <f t="shared" si="2"/>
        <v>2545842.04</v>
      </c>
      <c r="H17" s="18">
        <v>3710982.31</v>
      </c>
      <c r="J17" s="18"/>
      <c r="K17" s="18"/>
      <c r="L17" s="18">
        <f t="shared" si="1"/>
        <v>3710982.31</v>
      </c>
    </row>
    <row r="18" spans="1:13" s="17" customFormat="1" x14ac:dyDescent="0.2">
      <c r="A18" s="17" t="s">
        <v>12</v>
      </c>
      <c r="B18" s="18">
        <v>61853.919999999998</v>
      </c>
      <c r="D18" s="21"/>
      <c r="E18" s="18"/>
      <c r="F18" s="18">
        <f t="shared" si="0"/>
        <v>61853.919999999998</v>
      </c>
      <c r="G18" s="19">
        <f t="shared" si="2"/>
        <v>61853.919999999998</v>
      </c>
      <c r="H18" s="18">
        <v>60766.559999999998</v>
      </c>
      <c r="J18" s="21"/>
      <c r="K18" s="18"/>
      <c r="L18" s="18">
        <f t="shared" si="1"/>
        <v>60766.559999999998</v>
      </c>
    </row>
    <row r="19" spans="1:13" s="17" customFormat="1" x14ac:dyDescent="0.2">
      <c r="A19" s="17" t="s">
        <v>13</v>
      </c>
      <c r="B19" s="18">
        <v>517321.25</v>
      </c>
      <c r="D19" s="21"/>
      <c r="E19" s="18"/>
      <c r="F19" s="18">
        <f t="shared" si="0"/>
        <v>517321.25</v>
      </c>
      <c r="G19" s="19">
        <f t="shared" si="2"/>
        <v>517321.25</v>
      </c>
      <c r="H19" s="18">
        <v>529627.71</v>
      </c>
      <c r="J19" s="21"/>
      <c r="K19" s="18"/>
      <c r="L19" s="18">
        <f t="shared" si="1"/>
        <v>529627.71</v>
      </c>
    </row>
    <row r="20" spans="1:13" s="17" customFormat="1" x14ac:dyDescent="0.2">
      <c r="A20" s="17" t="s">
        <v>14</v>
      </c>
      <c r="B20" s="18">
        <v>132730.18</v>
      </c>
      <c r="D20" s="18"/>
      <c r="E20" s="18"/>
      <c r="F20" s="18">
        <f t="shared" si="0"/>
        <v>132730.18</v>
      </c>
      <c r="G20" s="19">
        <f t="shared" si="2"/>
        <v>132730.18</v>
      </c>
      <c r="H20" s="18">
        <v>100410.84</v>
      </c>
      <c r="J20" s="18"/>
      <c r="K20" s="18"/>
      <c r="L20" s="18">
        <f t="shared" si="1"/>
        <v>100410.84</v>
      </c>
    </row>
    <row r="21" spans="1:13" s="17" customFormat="1" x14ac:dyDescent="0.2">
      <c r="A21" s="17" t="s">
        <v>15</v>
      </c>
      <c r="B21" s="18">
        <v>1997542.76</v>
      </c>
      <c r="D21" s="18"/>
      <c r="E21" s="18"/>
      <c r="F21" s="18">
        <f t="shared" si="0"/>
        <v>1997542.76</v>
      </c>
      <c r="G21" s="19">
        <f t="shared" si="2"/>
        <v>1997542.76</v>
      </c>
      <c r="H21" s="18">
        <v>1665827.74</v>
      </c>
      <c r="J21" s="18"/>
      <c r="K21" s="18"/>
      <c r="L21" s="18">
        <f t="shared" si="1"/>
        <v>1665827.74</v>
      </c>
    </row>
    <row r="22" spans="1:13" s="17" customFormat="1" x14ac:dyDescent="0.2">
      <c r="A22" s="17" t="s">
        <v>131</v>
      </c>
      <c r="B22" s="18">
        <v>19342809.140000001</v>
      </c>
      <c r="D22" s="18"/>
      <c r="E22" s="18"/>
      <c r="F22" s="18">
        <f t="shared" si="0"/>
        <v>19342809.140000001</v>
      </c>
      <c r="G22" s="19">
        <f t="shared" si="2"/>
        <v>19342809.140000001</v>
      </c>
      <c r="H22" s="18">
        <v>16445424.380000001</v>
      </c>
      <c r="J22" s="18"/>
      <c r="K22" s="18"/>
      <c r="L22" s="18">
        <f t="shared" si="1"/>
        <v>16445424.380000001</v>
      </c>
    </row>
    <row r="23" spans="1:13" s="17" customFormat="1" x14ac:dyDescent="0.2">
      <c r="A23" s="17" t="s">
        <v>105</v>
      </c>
      <c r="B23" s="18">
        <v>993131.91</v>
      </c>
      <c r="D23" s="18"/>
      <c r="E23" s="18"/>
      <c r="F23" s="18">
        <f t="shared" si="0"/>
        <v>993131.91</v>
      </c>
      <c r="G23" s="19">
        <f t="shared" si="2"/>
        <v>993131.91</v>
      </c>
      <c r="H23" s="18">
        <v>997841.16</v>
      </c>
      <c r="J23" s="18"/>
      <c r="K23" s="18"/>
      <c r="L23" s="18">
        <f t="shared" si="1"/>
        <v>997841.16</v>
      </c>
    </row>
    <row r="24" spans="1:13" s="17" customFormat="1" x14ac:dyDescent="0.2">
      <c r="A24" s="17" t="s">
        <v>16</v>
      </c>
      <c r="B24" s="18">
        <v>1601303.62</v>
      </c>
      <c r="D24" s="18"/>
      <c r="E24" s="18"/>
      <c r="F24" s="18">
        <f t="shared" si="0"/>
        <v>1601303.62</v>
      </c>
      <c r="G24" s="19">
        <f>SUM(C24:F24)</f>
        <v>1601303.62</v>
      </c>
      <c r="H24" s="18">
        <v>1819105.84</v>
      </c>
      <c r="J24" s="18"/>
      <c r="K24" s="18"/>
      <c r="L24" s="18">
        <f t="shared" si="1"/>
        <v>1819105.84</v>
      </c>
    </row>
    <row r="25" spans="1:13" s="17" customFormat="1" x14ac:dyDescent="0.2">
      <c r="A25" s="17" t="s">
        <v>17</v>
      </c>
      <c r="B25" s="18">
        <v>11611463.210000001</v>
      </c>
      <c r="D25" s="18"/>
      <c r="E25" s="18"/>
      <c r="F25" s="18">
        <f t="shared" si="0"/>
        <v>11611463.210000001</v>
      </c>
      <c r="G25" s="19">
        <f>SUM(C25:F25)</f>
        <v>11611463.210000001</v>
      </c>
      <c r="H25" s="18">
        <v>16313236.960000001</v>
      </c>
      <c r="J25" s="18"/>
      <c r="K25" s="18"/>
      <c r="L25" s="18">
        <f t="shared" si="1"/>
        <v>16313236.960000001</v>
      </c>
    </row>
    <row r="26" spans="1:13" s="14" customFormat="1" x14ac:dyDescent="0.2">
      <c r="B26" s="22"/>
      <c r="D26" s="22"/>
      <c r="E26" s="3"/>
      <c r="G26" s="19">
        <f>SUM(C26:F26)</f>
        <v>0</v>
      </c>
      <c r="H26" s="22"/>
      <c r="J26" s="22"/>
      <c r="K26" s="3"/>
    </row>
    <row r="27" spans="1:13" s="17" customFormat="1" x14ac:dyDescent="0.2">
      <c r="A27" s="24" t="s">
        <v>5</v>
      </c>
      <c r="B27" s="18">
        <f>SUM(B10:B26)</f>
        <v>81885541.050000012</v>
      </c>
      <c r="C27" s="125">
        <f>SUM(C10:C26)</f>
        <v>0</v>
      </c>
      <c r="D27" s="18">
        <f>SUM(D10:D26)</f>
        <v>2030967.89</v>
      </c>
      <c r="E27" s="234">
        <f>SUM(E10:E26)</f>
        <v>8000000</v>
      </c>
      <c r="F27" s="236">
        <f>SUM(F10:F25)</f>
        <v>91916508.939999998</v>
      </c>
      <c r="G27" s="19">
        <f t="shared" ref="G27" si="3">SUM(G10:G26)</f>
        <v>100550305.03</v>
      </c>
      <c r="H27" s="18">
        <f>SUM(H9:H25)</f>
        <v>77496625.560000002</v>
      </c>
      <c r="I27" s="125">
        <f>SUM(I10:I26)</f>
        <v>7000000</v>
      </c>
      <c r="J27" s="18">
        <f>SUM(J10:J26)</f>
        <v>2017432.17</v>
      </c>
      <c r="K27" s="234">
        <f>SUM(K10:K26)</f>
        <v>0</v>
      </c>
      <c r="L27" s="236">
        <f>SUM(L10:L25)</f>
        <v>86514057.730000019</v>
      </c>
      <c r="M27" s="235"/>
    </row>
    <row r="28" spans="1:13" x14ac:dyDescent="0.2">
      <c r="B28" s="3"/>
      <c r="C28" s="3"/>
      <c r="D28" s="3"/>
      <c r="E28" s="3"/>
      <c r="F28" s="3"/>
      <c r="G28" s="10"/>
    </row>
    <row r="29" spans="1:13" x14ac:dyDescent="0.2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-4388915.4900000095</v>
      </c>
      <c r="I29" s="3">
        <f>SUM(I27-C27)</f>
        <v>7000000</v>
      </c>
      <c r="J29" s="3">
        <f>SUM(J27-D27)</f>
        <v>-13535.719999999972</v>
      </c>
      <c r="K29" s="3">
        <f>SUM(K27-E27)</f>
        <v>-8000000</v>
      </c>
      <c r="L29" s="3">
        <f>SUM(H29:K29)</f>
        <v>-5402451.2100000093</v>
      </c>
    </row>
    <row r="30" spans="1:13" x14ac:dyDescent="0.2">
      <c r="B30" s="3"/>
      <c r="C30" s="22"/>
      <c r="D30" s="3"/>
      <c r="E30" s="3"/>
      <c r="F30" s="7"/>
      <c r="G30" s="23"/>
      <c r="L30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101</v>
      </c>
    </row>
    <row r="35" spans="2:12" x14ac:dyDescent="0.2">
      <c r="B35" s="3"/>
      <c r="C35" s="3"/>
      <c r="D35" s="3"/>
      <c r="E35" s="3" t="s">
        <v>140</v>
      </c>
      <c r="F35" s="3"/>
      <c r="G35" s="25"/>
      <c r="K35" s="3" t="s">
        <v>141</v>
      </c>
    </row>
    <row r="36" spans="2:12" x14ac:dyDescent="0.2">
      <c r="B36" s="3"/>
      <c r="C36" s="3"/>
      <c r="D36" s="3"/>
      <c r="E36" s="3" t="s">
        <v>97</v>
      </c>
      <c r="F36" s="3"/>
      <c r="G36" s="25"/>
      <c r="K36" s="3" t="s">
        <v>94</v>
      </c>
    </row>
    <row r="37" spans="2:12" x14ac:dyDescent="0.2">
      <c r="B37" s="3"/>
      <c r="C37" s="3"/>
      <c r="D37" s="3"/>
      <c r="E37" s="3" t="s">
        <v>98</v>
      </c>
      <c r="F37" s="3"/>
      <c r="G37" s="25"/>
      <c r="K37" s="3" t="s">
        <v>95</v>
      </c>
    </row>
    <row r="38" spans="2:12" x14ac:dyDescent="0.2">
      <c r="B38" s="3"/>
      <c r="C38" s="3"/>
      <c r="D38" s="3"/>
      <c r="E38" s="3" t="s">
        <v>99</v>
      </c>
      <c r="F38" s="3"/>
      <c r="G38" s="25"/>
      <c r="K38" s="3" t="s">
        <v>96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127"/>
  <sheetViews>
    <sheetView showGridLines="0" topLeftCell="A73" zoomScale="114" zoomScaleNormal="114" workbookViewId="0">
      <selection activeCell="G120" sqref="G120"/>
    </sheetView>
  </sheetViews>
  <sheetFormatPr defaultRowHeight="12.75" x14ac:dyDescent="0.2"/>
  <cols>
    <col min="1" max="1" width="17.85546875" style="26" customWidth="1"/>
    <col min="2" max="2" width="8.7109375" style="130" bestFit="1" customWidth="1"/>
    <col min="3" max="3" width="20.140625" style="142" customWidth="1"/>
    <col min="4" max="4" width="5.28515625" style="155" customWidth="1"/>
    <col min="5" max="5" width="11.140625" style="26" customWidth="1"/>
    <col min="6" max="6" width="13" style="27" customWidth="1"/>
    <col min="7" max="7" width="22.7109375" style="174" customWidth="1"/>
    <col min="8" max="8" width="15.42578125" style="181" customWidth="1"/>
    <col min="9" max="9" width="17.140625" style="177" bestFit="1" customWidth="1"/>
    <col min="10" max="10" width="12.42578125" style="174" bestFit="1" customWidth="1"/>
    <col min="11" max="11" width="0" style="3" hidden="1" customWidth="1"/>
    <col min="12" max="12" width="15.140625" style="185" bestFit="1" customWidth="1"/>
    <col min="13" max="13" width="12.42578125" style="174" customWidth="1"/>
    <col min="14" max="14" width="12.42578125" style="174" bestFit="1" customWidth="1"/>
    <col min="15" max="118" width="8.85546875" style="14"/>
  </cols>
  <sheetData>
    <row r="2" spans="1:118" s="35" customFormat="1" x14ac:dyDescent="0.2">
      <c r="B2" s="137"/>
      <c r="C2" s="138"/>
      <c r="D2" s="151"/>
      <c r="F2" s="30"/>
      <c r="G2" s="174"/>
      <c r="H2" s="181"/>
      <c r="I2" s="177"/>
      <c r="J2" s="192" t="s">
        <v>164</v>
      </c>
      <c r="K2" s="136"/>
      <c r="L2" s="185"/>
      <c r="M2" s="192" t="s">
        <v>147</v>
      </c>
      <c r="N2" s="192" t="s">
        <v>158</v>
      </c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</row>
    <row r="3" spans="1:118" x14ac:dyDescent="0.2">
      <c r="A3" s="29" t="s">
        <v>19</v>
      </c>
      <c r="C3" s="139" t="s">
        <v>20</v>
      </c>
      <c r="D3" s="151" t="s">
        <v>124</v>
      </c>
      <c r="E3" s="29" t="s">
        <v>21</v>
      </c>
      <c r="F3" s="30" t="s">
        <v>22</v>
      </c>
      <c r="G3" s="172" t="s">
        <v>23</v>
      </c>
      <c r="H3" s="181" t="s">
        <v>24</v>
      </c>
      <c r="I3" s="187" t="s">
        <v>25</v>
      </c>
      <c r="J3" s="174" t="s">
        <v>26</v>
      </c>
      <c r="K3" s="28" t="s">
        <v>27</v>
      </c>
      <c r="L3" s="185" t="s">
        <v>81</v>
      </c>
      <c r="M3" s="174" t="s">
        <v>26</v>
      </c>
      <c r="N3" s="174" t="s">
        <v>26</v>
      </c>
    </row>
    <row r="4" spans="1:118" s="16" customFormat="1" x14ac:dyDescent="0.2">
      <c r="A4" s="31"/>
      <c r="B4" s="131"/>
      <c r="C4" s="140" t="s">
        <v>28</v>
      </c>
      <c r="D4" s="152" t="s">
        <v>125</v>
      </c>
      <c r="E4" s="32" t="s">
        <v>29</v>
      </c>
      <c r="F4" s="33" t="s">
        <v>30</v>
      </c>
      <c r="G4" s="173" t="s">
        <v>31</v>
      </c>
      <c r="H4" s="183"/>
      <c r="I4" s="191"/>
      <c r="J4" s="179" t="s">
        <v>32</v>
      </c>
      <c r="K4" s="34" t="s">
        <v>33</v>
      </c>
      <c r="L4" s="186" t="s">
        <v>32</v>
      </c>
      <c r="M4" s="179" t="s">
        <v>32</v>
      </c>
      <c r="N4" s="179" t="s">
        <v>32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</row>
    <row r="5" spans="1:118" ht="14.25" customHeight="1" x14ac:dyDescent="0.2">
      <c r="A5" s="35" t="s">
        <v>34</v>
      </c>
      <c r="C5" s="141" t="s">
        <v>133</v>
      </c>
      <c r="D5" s="212">
        <v>0.22588</v>
      </c>
      <c r="F5" s="70">
        <v>44012</v>
      </c>
      <c r="G5" s="172">
        <v>16354192.85</v>
      </c>
      <c r="H5" s="172">
        <v>16354192.85</v>
      </c>
      <c r="I5" s="172">
        <v>16354192.85</v>
      </c>
      <c r="J5" s="180">
        <v>22575.59</v>
      </c>
      <c r="L5" s="185">
        <f>SUM(J5+M5+N5)</f>
        <v>210107.07</v>
      </c>
      <c r="M5" s="174">
        <v>51761.67</v>
      </c>
      <c r="N5" s="180">
        <v>135769.81</v>
      </c>
    </row>
    <row r="6" spans="1:118" ht="12" customHeight="1" x14ac:dyDescent="0.2">
      <c r="A6" s="35"/>
      <c r="C6" s="141" t="s">
        <v>117</v>
      </c>
      <c r="D6" s="212">
        <v>0.2165</v>
      </c>
      <c r="F6" s="70">
        <v>44012</v>
      </c>
      <c r="G6" s="172">
        <v>800</v>
      </c>
      <c r="H6" s="172">
        <v>800</v>
      </c>
      <c r="I6" s="172">
        <v>800</v>
      </c>
      <c r="J6" s="174">
        <v>40.07</v>
      </c>
      <c r="L6" s="185">
        <f t="shared" ref="L6:L27" si="0">SUM(J6+M6+N6)</f>
        <v>4255.9799999999996</v>
      </c>
      <c r="M6" s="174">
        <v>2357.4499999999998</v>
      </c>
      <c r="N6" s="174">
        <v>1858.46</v>
      </c>
    </row>
    <row r="7" spans="1:118" ht="12" customHeight="1" x14ac:dyDescent="0.2">
      <c r="A7" s="35"/>
      <c r="C7" s="141" t="s">
        <v>118</v>
      </c>
      <c r="D7" s="212">
        <v>0.52400000000000002</v>
      </c>
      <c r="F7" s="70">
        <v>44012</v>
      </c>
      <c r="G7" s="172">
        <v>10000000</v>
      </c>
      <c r="H7" s="172">
        <v>10000000</v>
      </c>
      <c r="I7" s="172">
        <v>10000000</v>
      </c>
      <c r="J7" s="174">
        <v>18437.84</v>
      </c>
      <c r="L7" s="185">
        <f t="shared" si="0"/>
        <v>112299.35</v>
      </c>
      <c r="M7" s="174">
        <v>53211.5</v>
      </c>
      <c r="N7" s="174">
        <v>40650.01</v>
      </c>
    </row>
    <row r="8" spans="1:118" ht="12" customHeight="1" x14ac:dyDescent="0.2">
      <c r="A8" s="35"/>
      <c r="C8" s="141" t="s">
        <v>161</v>
      </c>
      <c r="D8" s="212">
        <v>0.24</v>
      </c>
      <c r="F8" s="70">
        <v>44012</v>
      </c>
      <c r="G8" s="172">
        <v>3011259.11</v>
      </c>
      <c r="H8" s="172">
        <v>3011259.11</v>
      </c>
      <c r="I8" s="172">
        <v>3011259.11</v>
      </c>
      <c r="J8" s="174">
        <v>2773.24</v>
      </c>
      <c r="L8" s="185">
        <f t="shared" si="0"/>
        <v>2773.24</v>
      </c>
      <c r="M8" s="174">
        <v>0</v>
      </c>
      <c r="N8" s="174">
        <v>0</v>
      </c>
    </row>
    <row r="9" spans="1:118" s="11" customFormat="1" ht="12" customHeight="1" x14ac:dyDescent="0.2">
      <c r="A9" s="227"/>
      <c r="B9" s="214"/>
      <c r="C9" s="141" t="s">
        <v>159</v>
      </c>
      <c r="D9" s="212">
        <v>1.35</v>
      </c>
      <c r="E9" s="11" t="s">
        <v>160</v>
      </c>
      <c r="F9" s="238">
        <v>44044</v>
      </c>
      <c r="G9" s="172">
        <v>1000000</v>
      </c>
      <c r="H9" s="172">
        <v>1019985.56</v>
      </c>
      <c r="I9" s="172">
        <v>1003900</v>
      </c>
      <c r="J9" s="174">
        <v>3417.8</v>
      </c>
      <c r="L9" s="185">
        <f t="shared" si="0"/>
        <v>3863.6000000000004</v>
      </c>
      <c r="M9" s="174">
        <v>0</v>
      </c>
      <c r="N9" s="174">
        <v>445.8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</row>
    <row r="10" spans="1:118" s="71" customFormat="1" x14ac:dyDescent="0.2">
      <c r="C10" s="144" t="s">
        <v>155</v>
      </c>
      <c r="D10" s="212">
        <v>0.42</v>
      </c>
      <c r="F10" s="239">
        <v>44090</v>
      </c>
      <c r="G10" s="172">
        <v>5000000</v>
      </c>
      <c r="H10" s="172">
        <v>5000000</v>
      </c>
      <c r="I10" s="172">
        <v>5000000</v>
      </c>
      <c r="J10" s="174">
        <v>915.68</v>
      </c>
      <c r="L10" s="185">
        <f t="shared" si="0"/>
        <v>1831.36</v>
      </c>
      <c r="M10" s="174">
        <v>0</v>
      </c>
      <c r="N10" s="174">
        <v>915.68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</row>
    <row r="11" spans="1:118" ht="12" customHeight="1" x14ac:dyDescent="0.2">
      <c r="A11" s="121" t="s">
        <v>107</v>
      </c>
      <c r="B11" s="166">
        <v>15.86</v>
      </c>
      <c r="C11" s="144" t="s">
        <v>155</v>
      </c>
      <c r="D11" s="212">
        <v>0.67</v>
      </c>
      <c r="E11" s="71"/>
      <c r="F11" s="239">
        <v>44137</v>
      </c>
      <c r="G11" s="172">
        <v>2000000</v>
      </c>
      <c r="H11" s="172">
        <v>2000000</v>
      </c>
      <c r="I11" s="172">
        <v>2000000</v>
      </c>
      <c r="J11" s="174">
        <v>2533.6799999999998</v>
      </c>
      <c r="K11" s="71"/>
      <c r="L11" s="185">
        <f t="shared" si="0"/>
        <v>2533.6799999999998</v>
      </c>
      <c r="M11" s="174">
        <v>0</v>
      </c>
      <c r="N11" s="174">
        <v>0</v>
      </c>
    </row>
    <row r="12" spans="1:118" ht="12" customHeight="1" x14ac:dyDescent="0.2">
      <c r="A12" s="121" t="s">
        <v>108</v>
      </c>
      <c r="B12" s="132">
        <v>1586.6</v>
      </c>
      <c r="C12" s="144" t="s">
        <v>151</v>
      </c>
      <c r="D12" s="156">
        <v>1.9</v>
      </c>
      <c r="E12" s="113" t="s">
        <v>152</v>
      </c>
      <c r="F12" s="70">
        <v>44348</v>
      </c>
      <c r="G12" s="174">
        <v>1000000</v>
      </c>
      <c r="H12" s="174">
        <v>1006953.86</v>
      </c>
      <c r="I12" s="174">
        <v>1013532.17</v>
      </c>
      <c r="J12" s="174">
        <v>4966.78</v>
      </c>
      <c r="L12" s="185">
        <f t="shared" si="0"/>
        <v>14954.919999999998</v>
      </c>
      <c r="M12" s="174">
        <v>5021.3599999999997</v>
      </c>
      <c r="N12" s="174">
        <v>4966.78</v>
      </c>
    </row>
    <row r="13" spans="1:118" ht="12" customHeight="1" x14ac:dyDescent="0.2">
      <c r="A13" s="121" t="s">
        <v>116</v>
      </c>
      <c r="B13" s="132">
        <v>717.53</v>
      </c>
      <c r="C13" s="141" t="s">
        <v>129</v>
      </c>
      <c r="D13" s="156">
        <v>2.42</v>
      </c>
      <c r="F13" s="70">
        <v>43741</v>
      </c>
      <c r="G13" s="172">
        <v>0</v>
      </c>
      <c r="H13" s="172">
        <v>0</v>
      </c>
      <c r="I13" s="172">
        <v>0</v>
      </c>
      <c r="J13" s="174">
        <v>0</v>
      </c>
      <c r="L13" s="185">
        <f t="shared" si="0"/>
        <v>265.52999999999997</v>
      </c>
      <c r="M13" s="174">
        <v>265.52999999999997</v>
      </c>
      <c r="N13" s="174">
        <v>0</v>
      </c>
    </row>
    <row r="14" spans="1:118" ht="12" customHeight="1" x14ac:dyDescent="0.2">
      <c r="A14" s="121" t="s">
        <v>109</v>
      </c>
      <c r="B14" s="132">
        <v>38.78</v>
      </c>
      <c r="C14" s="141" t="s">
        <v>129</v>
      </c>
      <c r="D14" s="156">
        <v>2.2400000000000002</v>
      </c>
      <c r="F14" s="70">
        <v>43777</v>
      </c>
      <c r="G14" s="172">
        <v>0</v>
      </c>
      <c r="H14" s="172">
        <v>0</v>
      </c>
      <c r="I14" s="172">
        <v>0</v>
      </c>
      <c r="J14" s="174">
        <v>0</v>
      </c>
      <c r="L14" s="185">
        <f t="shared" si="0"/>
        <v>2332.04</v>
      </c>
      <c r="M14" s="174">
        <v>2332.04</v>
      </c>
      <c r="N14" s="174">
        <v>0</v>
      </c>
    </row>
    <row r="15" spans="1:118" ht="12" customHeight="1" x14ac:dyDescent="0.2">
      <c r="A15" s="121" t="s">
        <v>110</v>
      </c>
      <c r="B15" s="132">
        <v>769.01</v>
      </c>
      <c r="C15" s="69" t="s">
        <v>166</v>
      </c>
      <c r="D15" s="212">
        <v>2.117</v>
      </c>
      <c r="E15" s="71"/>
      <c r="F15" s="70">
        <v>43830</v>
      </c>
      <c r="G15" s="172">
        <v>0</v>
      </c>
      <c r="H15" s="172">
        <v>0</v>
      </c>
      <c r="I15" s="172">
        <v>0</v>
      </c>
      <c r="J15" s="233">
        <v>0</v>
      </c>
      <c r="L15" s="185">
        <f t="shared" si="0"/>
        <v>193.23</v>
      </c>
      <c r="M15" s="233">
        <v>193.23</v>
      </c>
      <c r="N15" s="233">
        <v>0</v>
      </c>
    </row>
    <row r="16" spans="1:118" ht="12" customHeight="1" x14ac:dyDescent="0.2">
      <c r="A16" s="121" t="s">
        <v>111</v>
      </c>
      <c r="B16" s="132">
        <v>187.89</v>
      </c>
      <c r="C16" s="144" t="s">
        <v>156</v>
      </c>
      <c r="D16" s="156">
        <v>2.2999999999999998</v>
      </c>
      <c r="E16" s="113" t="s">
        <v>150</v>
      </c>
      <c r="F16" s="70">
        <v>44368</v>
      </c>
      <c r="G16" s="174">
        <v>0</v>
      </c>
      <c r="H16" s="174">
        <v>0</v>
      </c>
      <c r="I16" s="174">
        <v>0</v>
      </c>
      <c r="J16" s="174">
        <v>0</v>
      </c>
      <c r="L16" s="185">
        <f t="shared" si="0"/>
        <v>1473.81</v>
      </c>
      <c r="M16" s="174">
        <v>1473.81</v>
      </c>
      <c r="N16" s="174">
        <v>0</v>
      </c>
    </row>
    <row r="17" spans="1:118" ht="12" customHeight="1" x14ac:dyDescent="0.2">
      <c r="A17" s="121" t="s">
        <v>112</v>
      </c>
      <c r="B17" s="132">
        <v>12.62</v>
      </c>
      <c r="C17" s="142" t="s">
        <v>121</v>
      </c>
      <c r="D17" s="157">
        <v>1.75</v>
      </c>
      <c r="E17" s="113" t="s">
        <v>138</v>
      </c>
      <c r="F17" s="37">
        <v>43784</v>
      </c>
      <c r="G17" s="172">
        <v>0</v>
      </c>
      <c r="H17" s="172">
        <v>0</v>
      </c>
      <c r="I17" s="172">
        <v>0</v>
      </c>
      <c r="J17" s="174">
        <v>0</v>
      </c>
      <c r="L17" s="185">
        <f t="shared" si="0"/>
        <v>463.55</v>
      </c>
      <c r="M17" s="174">
        <v>463.55</v>
      </c>
      <c r="N17" s="174">
        <v>0</v>
      </c>
    </row>
    <row r="18" spans="1:118" x14ac:dyDescent="0.2">
      <c r="A18" s="159" t="s">
        <v>115</v>
      </c>
      <c r="B18" s="167">
        <v>449.64</v>
      </c>
      <c r="C18" s="143" t="s">
        <v>119</v>
      </c>
      <c r="D18" s="157">
        <v>1.75</v>
      </c>
      <c r="E18" s="171" t="s">
        <v>139</v>
      </c>
      <c r="F18" s="129">
        <v>43784</v>
      </c>
      <c r="G18" s="174">
        <v>0</v>
      </c>
      <c r="H18" s="174">
        <v>0</v>
      </c>
      <c r="I18" s="174">
        <v>0</v>
      </c>
      <c r="J18" s="174">
        <v>0</v>
      </c>
      <c r="L18" s="185">
        <f t="shared" si="0"/>
        <v>463.55</v>
      </c>
      <c r="M18" s="174">
        <v>463.55</v>
      </c>
      <c r="N18" s="174">
        <v>0</v>
      </c>
    </row>
    <row r="19" spans="1:118" s="71" customFormat="1" x14ac:dyDescent="0.2">
      <c r="A19" s="122" t="s">
        <v>113</v>
      </c>
      <c r="B19" s="134">
        <f>SUM(B11:B18)</f>
        <v>3777.9299999999994</v>
      </c>
      <c r="C19" s="144" t="s">
        <v>120</v>
      </c>
      <c r="D19" s="157">
        <v>1.75</v>
      </c>
      <c r="E19" s="113" t="s">
        <v>137</v>
      </c>
      <c r="F19" s="70">
        <v>43781</v>
      </c>
      <c r="G19" s="172">
        <v>0</v>
      </c>
      <c r="H19" s="172">
        <v>0</v>
      </c>
      <c r="I19" s="172">
        <v>0</v>
      </c>
      <c r="J19" s="174">
        <v>0</v>
      </c>
      <c r="K19" s="3"/>
      <c r="L19" s="185">
        <f t="shared" si="0"/>
        <v>600.11</v>
      </c>
      <c r="M19" s="174">
        <v>600.11</v>
      </c>
      <c r="N19" s="174">
        <v>0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</row>
    <row r="20" spans="1:118" ht="13.5" thickBot="1" x14ac:dyDescent="0.25">
      <c r="A20" s="122" t="s">
        <v>134</v>
      </c>
      <c r="B20" s="135">
        <v>18797.66</v>
      </c>
      <c r="C20" s="141" t="s">
        <v>155</v>
      </c>
      <c r="D20" s="212">
        <v>1.94</v>
      </c>
      <c r="F20" s="70">
        <v>43837</v>
      </c>
      <c r="G20" s="172">
        <v>0</v>
      </c>
      <c r="H20" s="172">
        <v>0</v>
      </c>
      <c r="I20" s="172">
        <v>0</v>
      </c>
      <c r="J20" s="174">
        <v>0</v>
      </c>
      <c r="L20" s="185">
        <f t="shared" si="0"/>
        <v>10204.93</v>
      </c>
      <c r="M20" s="174">
        <v>9567</v>
      </c>
      <c r="N20" s="174">
        <v>637.92999999999995</v>
      </c>
    </row>
    <row r="21" spans="1:118" ht="12" customHeight="1" thickTop="1" x14ac:dyDescent="0.2">
      <c r="A21" s="122" t="s">
        <v>114</v>
      </c>
      <c r="B21" s="132">
        <f>SUM(B19:B20)</f>
        <v>22575.59</v>
      </c>
      <c r="C21" s="141" t="s">
        <v>129</v>
      </c>
      <c r="D21" s="156">
        <v>2</v>
      </c>
      <c r="F21" s="70">
        <v>43906</v>
      </c>
      <c r="G21" s="177">
        <v>0</v>
      </c>
      <c r="H21" s="177">
        <v>0</v>
      </c>
      <c r="I21" s="177">
        <v>0</v>
      </c>
      <c r="J21" s="174">
        <v>0</v>
      </c>
      <c r="L21" s="185">
        <f t="shared" si="0"/>
        <v>9089.5600000000013</v>
      </c>
      <c r="M21" s="181">
        <v>5031.3</v>
      </c>
      <c r="N21" s="174">
        <v>4058.26</v>
      </c>
    </row>
    <row r="22" spans="1:118" ht="12" customHeight="1" x14ac:dyDescent="0.2">
      <c r="A22" s="230"/>
      <c r="B22" s="214"/>
      <c r="C22" s="141" t="s">
        <v>129</v>
      </c>
      <c r="D22" s="156">
        <v>2.02</v>
      </c>
      <c r="F22" s="70">
        <v>43909</v>
      </c>
      <c r="G22" s="177">
        <v>0</v>
      </c>
      <c r="H22" s="177">
        <v>0</v>
      </c>
      <c r="I22" s="177">
        <v>0</v>
      </c>
      <c r="J22" s="174">
        <v>0</v>
      </c>
      <c r="L22" s="185">
        <f t="shared" si="0"/>
        <v>18765.04</v>
      </c>
      <c r="M22" s="181">
        <v>10154.959999999999</v>
      </c>
      <c r="N22" s="174">
        <v>8610.08</v>
      </c>
    </row>
    <row r="23" spans="1:118" ht="12" customHeight="1" x14ac:dyDescent="0.2">
      <c r="A23" s="230"/>
      <c r="B23" s="214"/>
      <c r="C23" s="24" t="s">
        <v>142</v>
      </c>
      <c r="D23" s="212">
        <v>2.375</v>
      </c>
      <c r="E23" s="113" t="s">
        <v>143</v>
      </c>
      <c r="F23" s="70">
        <v>43917</v>
      </c>
      <c r="G23" s="174">
        <v>0</v>
      </c>
      <c r="H23" s="174">
        <v>0</v>
      </c>
      <c r="I23" s="174">
        <v>0</v>
      </c>
      <c r="J23" s="174">
        <v>0</v>
      </c>
      <c r="L23" s="185">
        <f t="shared" si="0"/>
        <v>11546.35</v>
      </c>
      <c r="M23" s="174">
        <v>5937.3</v>
      </c>
      <c r="N23" s="174">
        <v>5609.05</v>
      </c>
    </row>
    <row r="24" spans="1:118" ht="12" customHeight="1" x14ac:dyDescent="0.2">
      <c r="A24" s="230"/>
      <c r="B24" s="214"/>
      <c r="C24" s="144" t="s">
        <v>144</v>
      </c>
      <c r="D24" s="156">
        <v>2.4500000000000002</v>
      </c>
      <c r="E24" s="113" t="s">
        <v>145</v>
      </c>
      <c r="F24" s="70">
        <v>43920</v>
      </c>
      <c r="G24" s="174">
        <v>0</v>
      </c>
      <c r="H24" s="174">
        <v>0</v>
      </c>
      <c r="I24" s="174">
        <v>0</v>
      </c>
      <c r="J24" s="174">
        <v>0</v>
      </c>
      <c r="L24" s="185">
        <f t="shared" si="0"/>
        <v>2974.63</v>
      </c>
      <c r="M24" s="174">
        <v>1512</v>
      </c>
      <c r="N24" s="174">
        <v>1462.63</v>
      </c>
    </row>
    <row r="25" spans="1:118" ht="12" customHeight="1" x14ac:dyDescent="0.2">
      <c r="A25" s="35"/>
      <c r="C25" s="142" t="s">
        <v>129</v>
      </c>
      <c r="D25" s="212">
        <v>1.74</v>
      </c>
      <c r="F25" s="37">
        <v>43927</v>
      </c>
      <c r="G25" s="174">
        <v>0</v>
      </c>
      <c r="H25" s="174">
        <v>0</v>
      </c>
      <c r="I25" s="174">
        <v>0</v>
      </c>
      <c r="J25" s="174">
        <v>475.45</v>
      </c>
      <c r="L25" s="185">
        <f>SUM(J25+M25+N25)</f>
        <v>8558.1</v>
      </c>
      <c r="M25" s="174">
        <v>0</v>
      </c>
      <c r="N25" s="174">
        <v>8082.65</v>
      </c>
    </row>
    <row r="26" spans="1:118" s="11" customFormat="1" ht="12" customHeight="1" x14ac:dyDescent="0.2">
      <c r="A26" s="227"/>
      <c r="B26" s="214"/>
      <c r="C26" s="141" t="s">
        <v>129</v>
      </c>
      <c r="D26" s="156">
        <v>1.78</v>
      </c>
      <c r="E26" s="26"/>
      <c r="F26" s="70">
        <v>43959</v>
      </c>
      <c r="G26" s="172"/>
      <c r="H26" s="172"/>
      <c r="I26" s="172"/>
      <c r="J26" s="251">
        <v>1713.33</v>
      </c>
      <c r="K26" s="3"/>
      <c r="L26" s="185">
        <f>SUM(J26+M26+N26)</f>
        <v>8656.83</v>
      </c>
      <c r="M26" s="181">
        <v>2777.4</v>
      </c>
      <c r="N26" s="181">
        <v>4166.1000000000004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</row>
    <row r="27" spans="1:118" ht="12" customHeight="1" thickBot="1" x14ac:dyDescent="0.25">
      <c r="A27" s="230"/>
      <c r="B27" s="214"/>
      <c r="C27" s="145"/>
      <c r="D27" s="154"/>
      <c r="E27" s="72" t="s">
        <v>84</v>
      </c>
      <c r="F27" s="73"/>
      <c r="G27" s="175">
        <f>SUM(G5:G26)</f>
        <v>38366251.960000001</v>
      </c>
      <c r="H27" s="184">
        <f>SUM(H5:H26)</f>
        <v>38393191.379999995</v>
      </c>
      <c r="I27" s="184">
        <f>SUM(I5:I24)</f>
        <v>38383684.130000003</v>
      </c>
      <c r="J27" s="182">
        <f>SUM(J5:J26)</f>
        <v>57849.46</v>
      </c>
      <c r="K27" s="165"/>
      <c r="L27" s="215">
        <f t="shared" si="0"/>
        <v>428206.4599999999</v>
      </c>
      <c r="M27" s="182">
        <f>SUM(M5:M26)</f>
        <v>153123.75999999995</v>
      </c>
      <c r="N27" s="182">
        <f>SUM(N5:N26)</f>
        <v>217233.23999999996</v>
      </c>
    </row>
    <row r="28" spans="1:118" ht="12" customHeight="1" x14ac:dyDescent="0.2">
      <c r="A28" s="230"/>
      <c r="B28" s="214"/>
      <c r="C28" s="145"/>
      <c r="D28" s="154"/>
      <c r="E28" s="72"/>
      <c r="F28" s="73"/>
      <c r="G28" s="172"/>
      <c r="H28" s="177"/>
      <c r="K28" s="126"/>
    </row>
    <row r="29" spans="1:118" ht="12" customHeight="1" x14ac:dyDescent="0.2">
      <c r="A29" s="230"/>
      <c r="B29" s="214"/>
      <c r="C29" s="145"/>
      <c r="D29" s="154"/>
      <c r="E29" s="72"/>
      <c r="F29" s="73"/>
      <c r="G29" s="172"/>
      <c r="H29" s="177"/>
      <c r="K29" s="126"/>
    </row>
    <row r="30" spans="1:118" ht="12" customHeight="1" x14ac:dyDescent="0.2">
      <c r="A30" s="230"/>
      <c r="B30" s="214"/>
      <c r="C30" s="145"/>
      <c r="D30" s="154"/>
      <c r="E30" s="72"/>
      <c r="F30" s="73"/>
      <c r="G30" s="172"/>
      <c r="H30" s="177"/>
      <c r="K30" s="126"/>
    </row>
    <row r="31" spans="1:118" ht="12" customHeight="1" x14ac:dyDescent="0.2">
      <c r="A31" s="230"/>
      <c r="B31" s="214"/>
      <c r="C31" s="145"/>
      <c r="D31" s="154"/>
      <c r="E31" s="72"/>
      <c r="F31" s="73"/>
      <c r="G31" s="172"/>
      <c r="H31" s="177"/>
      <c r="K31" s="126"/>
    </row>
    <row r="32" spans="1:118" ht="12" customHeight="1" x14ac:dyDescent="0.2">
      <c r="A32" s="230"/>
      <c r="B32" s="214"/>
      <c r="C32" s="145"/>
      <c r="D32" s="154"/>
      <c r="E32" s="72"/>
      <c r="F32" s="73"/>
      <c r="G32" s="172"/>
      <c r="H32" s="177"/>
      <c r="K32" s="126"/>
    </row>
    <row r="33" spans="1:14" ht="12" customHeight="1" x14ac:dyDescent="0.2">
      <c r="A33" s="230"/>
      <c r="B33" s="214"/>
      <c r="C33" s="145"/>
      <c r="D33" s="154"/>
      <c r="E33" s="72"/>
      <c r="F33" s="73"/>
      <c r="G33" s="172"/>
      <c r="H33" s="177"/>
      <c r="K33" s="126"/>
    </row>
    <row r="34" spans="1:14" ht="12" customHeight="1" x14ac:dyDescent="0.2">
      <c r="A34" s="230"/>
      <c r="B34" s="214"/>
      <c r="C34" s="145"/>
      <c r="D34" s="154"/>
      <c r="E34" s="72"/>
      <c r="F34" s="73"/>
      <c r="G34" s="172"/>
      <c r="H34" s="177"/>
      <c r="K34" s="126"/>
    </row>
    <row r="35" spans="1:14" ht="12" customHeight="1" x14ac:dyDescent="0.2">
      <c r="A35" s="230"/>
      <c r="B35" s="214"/>
      <c r="C35" s="145"/>
      <c r="D35" s="154"/>
      <c r="E35" s="72"/>
      <c r="F35" s="73"/>
      <c r="G35" s="172"/>
      <c r="H35" s="177"/>
      <c r="K35" s="126"/>
    </row>
    <row r="36" spans="1:14" ht="12" customHeight="1" x14ac:dyDescent="0.2">
      <c r="A36" s="230"/>
      <c r="B36" s="214"/>
      <c r="C36" s="145"/>
      <c r="D36" s="154"/>
      <c r="E36" s="72"/>
      <c r="F36" s="73"/>
      <c r="G36" s="172"/>
      <c r="H36" s="177"/>
      <c r="K36" s="126"/>
    </row>
    <row r="37" spans="1:14" ht="12" customHeight="1" x14ac:dyDescent="0.2">
      <c r="A37" s="230"/>
      <c r="B37" s="214"/>
      <c r="C37" s="145"/>
      <c r="D37" s="154"/>
      <c r="E37" s="72"/>
      <c r="F37" s="73"/>
      <c r="G37" s="172"/>
      <c r="H37" s="177"/>
      <c r="K37" s="126"/>
    </row>
    <row r="38" spans="1:14" ht="12" customHeight="1" x14ac:dyDescent="0.2">
      <c r="A38" s="230"/>
      <c r="B38" s="214"/>
      <c r="C38" s="145"/>
      <c r="D38" s="154"/>
      <c r="E38" s="72"/>
      <c r="F38" s="73"/>
      <c r="G38" s="172"/>
      <c r="H38" s="177"/>
      <c r="K38" s="126"/>
    </row>
    <row r="39" spans="1:14" ht="12" customHeight="1" x14ac:dyDescent="0.2">
      <c r="A39" s="230"/>
      <c r="B39" s="214"/>
      <c r="C39" s="145"/>
      <c r="D39" s="154"/>
      <c r="E39" s="72"/>
      <c r="F39" s="73"/>
      <c r="G39" s="172"/>
      <c r="H39" s="177"/>
      <c r="K39" s="126"/>
    </row>
    <row r="40" spans="1:14" ht="12" customHeight="1" x14ac:dyDescent="0.2">
      <c r="A40" s="230"/>
      <c r="B40" s="214"/>
      <c r="C40" s="145"/>
      <c r="D40" s="154"/>
      <c r="E40" s="72"/>
      <c r="F40" s="73"/>
      <c r="G40" s="172"/>
      <c r="H40" s="177"/>
      <c r="K40" s="126"/>
    </row>
    <row r="41" spans="1:14" ht="12" customHeight="1" x14ac:dyDescent="0.2">
      <c r="A41" s="230"/>
      <c r="B41" s="214"/>
      <c r="C41" s="145"/>
      <c r="D41" s="154"/>
      <c r="E41" s="72"/>
      <c r="F41" s="73"/>
      <c r="G41" s="172"/>
      <c r="H41" s="177"/>
      <c r="K41" s="126"/>
    </row>
    <row r="42" spans="1:14" ht="12" customHeight="1" x14ac:dyDescent="0.2">
      <c r="A42" s="230"/>
      <c r="B42" s="214"/>
      <c r="C42" s="145"/>
      <c r="D42" s="154"/>
      <c r="E42" s="72"/>
      <c r="F42" s="73"/>
      <c r="G42" s="172"/>
      <c r="H42" s="177"/>
      <c r="K42" s="126"/>
    </row>
    <row r="43" spans="1:14" ht="12" customHeight="1" x14ac:dyDescent="0.2">
      <c r="A43" s="230"/>
      <c r="B43" s="214"/>
      <c r="C43" s="145"/>
      <c r="D43" s="154"/>
      <c r="E43" s="72"/>
      <c r="F43" s="73"/>
      <c r="G43" s="172"/>
      <c r="H43" s="177"/>
      <c r="K43" s="126"/>
    </row>
    <row r="44" spans="1:14" ht="12" customHeight="1" x14ac:dyDescent="0.2">
      <c r="A44" s="35"/>
      <c r="C44" s="138"/>
      <c r="D44" s="151"/>
      <c r="E44" s="35"/>
      <c r="F44" s="30"/>
      <c r="J44" s="192" t="s">
        <v>164</v>
      </c>
      <c r="K44" s="136"/>
      <c r="M44" s="192" t="s">
        <v>147</v>
      </c>
      <c r="N44" s="192" t="s">
        <v>158</v>
      </c>
    </row>
    <row r="45" spans="1:14" ht="12" customHeight="1" x14ac:dyDescent="0.2">
      <c r="A45" s="29" t="s">
        <v>19</v>
      </c>
      <c r="C45" s="139" t="s">
        <v>20</v>
      </c>
      <c r="D45" s="151" t="s">
        <v>124</v>
      </c>
      <c r="E45" s="29" t="s">
        <v>21</v>
      </c>
      <c r="F45" s="30" t="s">
        <v>22</v>
      </c>
      <c r="G45" s="172" t="s">
        <v>23</v>
      </c>
      <c r="H45" s="181" t="s">
        <v>24</v>
      </c>
      <c r="I45" s="187" t="s">
        <v>25</v>
      </c>
      <c r="J45" s="174" t="s">
        <v>26</v>
      </c>
      <c r="K45" s="28" t="s">
        <v>27</v>
      </c>
      <c r="L45" s="185" t="s">
        <v>81</v>
      </c>
      <c r="M45" s="174" t="s">
        <v>26</v>
      </c>
      <c r="N45" s="174" t="s">
        <v>26</v>
      </c>
    </row>
    <row r="46" spans="1:14" ht="12" customHeight="1" x14ac:dyDescent="0.2">
      <c r="A46" s="31"/>
      <c r="B46" s="232"/>
      <c r="C46" s="140" t="s">
        <v>28</v>
      </c>
      <c r="D46" s="152" t="s">
        <v>125</v>
      </c>
      <c r="E46" s="32" t="s">
        <v>29</v>
      </c>
      <c r="F46" s="33" t="s">
        <v>30</v>
      </c>
      <c r="G46" s="173" t="s">
        <v>31</v>
      </c>
      <c r="H46" s="183"/>
      <c r="I46" s="191"/>
      <c r="J46" s="179" t="s">
        <v>32</v>
      </c>
      <c r="K46" s="34" t="s">
        <v>33</v>
      </c>
      <c r="L46" s="186" t="s">
        <v>32</v>
      </c>
      <c r="M46" s="179" t="s">
        <v>32</v>
      </c>
      <c r="N46" s="179" t="s">
        <v>32</v>
      </c>
    </row>
    <row r="47" spans="1:14" ht="12" customHeight="1" x14ac:dyDescent="0.2">
      <c r="C47" s="141"/>
      <c r="D47" s="150"/>
      <c r="E47" s="39"/>
      <c r="F47" s="37"/>
      <c r="G47" s="172"/>
      <c r="H47" s="172"/>
      <c r="I47" s="172"/>
      <c r="L47" s="187"/>
    </row>
    <row r="48" spans="1:14" ht="12" customHeight="1" x14ac:dyDescent="0.2">
      <c r="A48" s="35" t="s">
        <v>7</v>
      </c>
      <c r="B48" s="214"/>
      <c r="C48" s="141" t="s">
        <v>132</v>
      </c>
      <c r="D48" s="212">
        <v>0.22588</v>
      </c>
      <c r="F48" s="70">
        <v>44012</v>
      </c>
      <c r="G48" s="174">
        <v>574854.31000000006</v>
      </c>
      <c r="H48" s="174">
        <v>574854.31000000006</v>
      </c>
      <c r="I48" s="174">
        <v>574854.31000000006</v>
      </c>
      <c r="J48" s="174">
        <v>494.13</v>
      </c>
      <c r="L48" s="185">
        <f>SUM(J48+M48+N48)</f>
        <v>9827.09</v>
      </c>
      <c r="M48" s="174">
        <v>5997.05</v>
      </c>
      <c r="N48" s="174">
        <v>3335.91</v>
      </c>
    </row>
    <row r="49" spans="1:14" ht="12" customHeight="1" x14ac:dyDescent="0.2">
      <c r="A49" s="35"/>
      <c r="B49" s="214"/>
      <c r="C49" s="141"/>
      <c r="D49" s="212"/>
      <c r="E49"/>
      <c r="F49" s="70"/>
      <c r="G49" s="176"/>
      <c r="H49" s="176"/>
      <c r="I49" s="176"/>
    </row>
    <row r="50" spans="1:14" ht="12" customHeight="1" x14ac:dyDescent="0.2">
      <c r="A50" s="35" t="s">
        <v>87</v>
      </c>
      <c r="B50" s="214"/>
      <c r="C50" s="141" t="s">
        <v>132</v>
      </c>
      <c r="D50" s="212">
        <v>0.22588</v>
      </c>
      <c r="F50" s="70">
        <v>44012</v>
      </c>
      <c r="G50" s="176">
        <v>349276.9</v>
      </c>
      <c r="H50" s="176">
        <v>349276.9</v>
      </c>
      <c r="I50" s="176">
        <v>349276.9</v>
      </c>
      <c r="J50" s="176">
        <v>399.45</v>
      </c>
      <c r="L50" s="185">
        <f t="shared" ref="L50:L82" si="1">SUM(J50+M50+N50)</f>
        <v>2284.5100000000002</v>
      </c>
      <c r="M50" s="176">
        <v>136.32</v>
      </c>
      <c r="N50" s="176">
        <v>1748.74</v>
      </c>
    </row>
    <row r="51" spans="1:14" ht="12" customHeight="1" x14ac:dyDescent="0.2">
      <c r="A51" s="35"/>
      <c r="B51" s="168"/>
      <c r="C51" s="141"/>
      <c r="D51" s="212"/>
      <c r="F51" s="70"/>
      <c r="G51" s="176"/>
      <c r="H51" s="176"/>
      <c r="I51" s="176"/>
      <c r="J51" s="176"/>
      <c r="M51" s="176"/>
      <c r="N51" s="176"/>
    </row>
    <row r="52" spans="1:14" x14ac:dyDescent="0.2">
      <c r="A52" s="35" t="s">
        <v>149</v>
      </c>
      <c r="B52" s="168"/>
      <c r="C52" s="141" t="s">
        <v>132</v>
      </c>
      <c r="D52" s="212">
        <v>0.22588</v>
      </c>
      <c r="F52" s="70">
        <v>44012</v>
      </c>
      <c r="G52" s="176">
        <v>886665.5</v>
      </c>
      <c r="H52" s="176">
        <v>886665.5</v>
      </c>
      <c r="I52" s="176">
        <v>886665.5</v>
      </c>
      <c r="J52" s="176">
        <v>762.15</v>
      </c>
      <c r="L52" s="185">
        <f t="shared" si="1"/>
        <v>11035.11</v>
      </c>
      <c r="M52" s="176">
        <v>6050.75</v>
      </c>
      <c r="N52" s="176">
        <v>4222.21</v>
      </c>
    </row>
    <row r="53" spans="1:14" x14ac:dyDescent="0.2">
      <c r="A53" s="35"/>
      <c r="B53" s="168"/>
      <c r="C53" s="141"/>
      <c r="D53" s="212"/>
      <c r="F53" s="70"/>
      <c r="G53" s="176"/>
      <c r="H53" s="176"/>
      <c r="I53" s="176"/>
      <c r="J53" s="176"/>
      <c r="M53" s="176"/>
      <c r="N53" s="176"/>
    </row>
    <row r="54" spans="1:14" x14ac:dyDescent="0.2">
      <c r="A54" s="35" t="s">
        <v>8</v>
      </c>
      <c r="B54" s="168"/>
      <c r="C54" s="141" t="s">
        <v>132</v>
      </c>
      <c r="D54" s="212">
        <v>0.22600000000000001</v>
      </c>
      <c r="F54" s="70">
        <v>44012</v>
      </c>
      <c r="G54" s="172">
        <v>4630.95</v>
      </c>
      <c r="H54" s="172">
        <v>4630.95</v>
      </c>
      <c r="I54" s="172">
        <v>4630.95</v>
      </c>
      <c r="J54" s="172">
        <v>3.98</v>
      </c>
      <c r="L54" s="185">
        <f t="shared" si="1"/>
        <v>44.599999999999994</v>
      </c>
      <c r="M54" s="172">
        <v>21.49</v>
      </c>
      <c r="N54" s="172">
        <v>19.13</v>
      </c>
    </row>
    <row r="55" spans="1:14" x14ac:dyDescent="0.2">
      <c r="A55" s="35"/>
      <c r="B55" s="168"/>
      <c r="C55" s="141"/>
      <c r="D55" s="212"/>
      <c r="F55" s="70"/>
      <c r="G55" s="172"/>
      <c r="H55" s="172"/>
      <c r="I55" s="172"/>
      <c r="J55" s="172"/>
      <c r="M55" s="172"/>
      <c r="N55" s="172"/>
    </row>
    <row r="56" spans="1:14" x14ac:dyDescent="0.2">
      <c r="A56" s="35" t="s">
        <v>9</v>
      </c>
      <c r="C56" s="141" t="s">
        <v>132</v>
      </c>
      <c r="D56" s="212">
        <v>0.22600000000000001</v>
      </c>
      <c r="F56" s="70">
        <v>44012</v>
      </c>
      <c r="G56" s="174">
        <v>731812.9</v>
      </c>
      <c r="H56" s="174">
        <v>731812.9</v>
      </c>
      <c r="I56" s="174">
        <v>731812.9</v>
      </c>
      <c r="J56" s="174">
        <v>591.65</v>
      </c>
      <c r="L56" s="185">
        <f t="shared" si="1"/>
        <v>5943.85</v>
      </c>
      <c r="M56" s="174">
        <v>2831.11</v>
      </c>
      <c r="N56" s="174">
        <v>2521.09</v>
      </c>
    </row>
    <row r="57" spans="1:14" ht="12" customHeight="1" x14ac:dyDescent="0.2">
      <c r="C57" s="142" t="s">
        <v>161</v>
      </c>
      <c r="D57" s="212">
        <v>0.24</v>
      </c>
      <c r="F57" s="70">
        <v>44012</v>
      </c>
      <c r="G57" s="174">
        <v>2002738.61</v>
      </c>
      <c r="H57" s="174">
        <v>2002738.61</v>
      </c>
      <c r="I57" s="174">
        <v>2002738.61</v>
      </c>
      <c r="J57" s="174">
        <v>2738.61</v>
      </c>
      <c r="L57" s="185">
        <f t="shared" si="1"/>
        <v>3049.8900000000003</v>
      </c>
      <c r="M57" s="174">
        <v>0</v>
      </c>
      <c r="N57" s="174">
        <v>311.27999999999997</v>
      </c>
    </row>
    <row r="58" spans="1:14" ht="12" customHeight="1" x14ac:dyDescent="0.2">
      <c r="A58" s="35"/>
      <c r="C58" s="141" t="s">
        <v>123</v>
      </c>
      <c r="D58" s="212">
        <v>2</v>
      </c>
      <c r="F58" s="70">
        <v>43826</v>
      </c>
      <c r="G58" s="174">
        <v>0</v>
      </c>
      <c r="H58" s="174">
        <v>0</v>
      </c>
      <c r="I58" s="174">
        <v>0</v>
      </c>
      <c r="J58" s="174">
        <v>0</v>
      </c>
      <c r="L58" s="185">
        <f t="shared" si="1"/>
        <v>9534.24</v>
      </c>
      <c r="M58" s="174">
        <v>9534.24</v>
      </c>
      <c r="N58" s="174">
        <v>0</v>
      </c>
    </row>
    <row r="59" spans="1:14" ht="12" customHeight="1" x14ac:dyDescent="0.2">
      <c r="A59" s="35"/>
      <c r="C59" s="141" t="s">
        <v>123</v>
      </c>
      <c r="D59" s="212">
        <v>1.8</v>
      </c>
      <c r="F59" s="70">
        <v>43916</v>
      </c>
      <c r="G59" s="172">
        <v>0</v>
      </c>
      <c r="H59" s="172">
        <v>0</v>
      </c>
      <c r="I59" s="172">
        <v>0</v>
      </c>
      <c r="J59" s="174">
        <v>0</v>
      </c>
      <c r="L59" s="185">
        <f t="shared" si="1"/>
        <v>8852.66</v>
      </c>
      <c r="M59" s="174">
        <v>491.8</v>
      </c>
      <c r="N59" s="174">
        <v>8360.86</v>
      </c>
    </row>
    <row r="60" spans="1:14" ht="12" customHeight="1" x14ac:dyDescent="0.2">
      <c r="A60" s="35"/>
      <c r="C60" s="141"/>
      <c r="D60" s="156"/>
      <c r="F60" s="70"/>
      <c r="H60" s="174"/>
      <c r="I60" s="174"/>
    </row>
    <row r="61" spans="1:14" x14ac:dyDescent="0.2">
      <c r="A61" s="35" t="s">
        <v>10</v>
      </c>
      <c r="C61" s="141" t="s">
        <v>132</v>
      </c>
      <c r="D61" s="212">
        <v>0.22600000000000001</v>
      </c>
      <c r="F61" s="70">
        <v>44012</v>
      </c>
      <c r="G61" s="172">
        <v>935801.62</v>
      </c>
      <c r="H61" s="172">
        <v>935801.62</v>
      </c>
      <c r="I61" s="172">
        <v>935801.62</v>
      </c>
      <c r="J61" s="174">
        <v>750.89</v>
      </c>
      <c r="L61" s="185">
        <f t="shared" si="1"/>
        <v>7050.19</v>
      </c>
      <c r="M61" s="174">
        <v>3097.39</v>
      </c>
      <c r="N61" s="174">
        <v>3201.91</v>
      </c>
    </row>
    <row r="62" spans="1:14" ht="12" customHeight="1" x14ac:dyDescent="0.2">
      <c r="C62" s="142" t="s">
        <v>161</v>
      </c>
      <c r="D62" s="212">
        <v>0.24</v>
      </c>
      <c r="F62" s="70">
        <v>44012</v>
      </c>
      <c r="G62" s="174">
        <v>1001369.31</v>
      </c>
      <c r="H62" s="174">
        <v>1001369.31</v>
      </c>
      <c r="I62" s="174">
        <v>1001369.31</v>
      </c>
      <c r="J62" s="174">
        <v>1369.31</v>
      </c>
      <c r="L62" s="185">
        <f t="shared" si="1"/>
        <v>1524.9499999999998</v>
      </c>
      <c r="M62" s="174">
        <v>0</v>
      </c>
      <c r="N62" s="174">
        <v>155.63999999999999</v>
      </c>
    </row>
    <row r="63" spans="1:14" ht="12" customHeight="1" x14ac:dyDescent="0.2">
      <c r="A63" s="35"/>
      <c r="C63" s="141" t="s">
        <v>123</v>
      </c>
      <c r="D63" s="212">
        <v>2</v>
      </c>
      <c r="F63" s="70">
        <v>43826</v>
      </c>
      <c r="G63" s="172">
        <v>0</v>
      </c>
      <c r="H63" s="172">
        <v>0</v>
      </c>
      <c r="I63" s="172">
        <v>0</v>
      </c>
      <c r="J63" s="174">
        <v>0</v>
      </c>
      <c r="L63" s="185">
        <f t="shared" si="1"/>
        <v>4820.1000000000004</v>
      </c>
      <c r="M63" s="174">
        <v>4820.1000000000004</v>
      </c>
      <c r="N63" s="174">
        <v>0</v>
      </c>
    </row>
    <row r="64" spans="1:14" ht="12" customHeight="1" x14ac:dyDescent="0.2">
      <c r="A64" s="35"/>
      <c r="C64" s="141" t="s">
        <v>123</v>
      </c>
      <c r="D64" s="212">
        <v>1.8</v>
      </c>
      <c r="F64" s="70">
        <v>43916</v>
      </c>
      <c r="G64" s="172">
        <v>0</v>
      </c>
      <c r="H64" s="172">
        <v>0</v>
      </c>
      <c r="I64" s="172">
        <v>0</v>
      </c>
      <c r="J64" s="174">
        <v>0</v>
      </c>
      <c r="L64" s="185">
        <f t="shared" si="1"/>
        <v>4449.2</v>
      </c>
      <c r="M64" s="174">
        <v>245.9</v>
      </c>
      <c r="N64" s="174">
        <v>4203.3</v>
      </c>
    </row>
    <row r="65" spans="1:118" ht="12" customHeight="1" x14ac:dyDescent="0.2">
      <c r="A65" s="35"/>
      <c r="B65" s="133"/>
      <c r="C65" s="141"/>
      <c r="D65" s="156"/>
      <c r="F65" s="70"/>
      <c r="G65" s="172"/>
      <c r="H65" s="172"/>
      <c r="I65" s="172"/>
    </row>
    <row r="66" spans="1:118" ht="12" customHeight="1" x14ac:dyDescent="0.2">
      <c r="A66" s="35" t="s">
        <v>11</v>
      </c>
      <c r="B66" s="133"/>
      <c r="C66" s="141" t="s">
        <v>132</v>
      </c>
      <c r="D66" s="212">
        <v>0.22600000000000001</v>
      </c>
      <c r="F66" s="70">
        <v>44012</v>
      </c>
      <c r="G66" s="172">
        <v>3710982.31</v>
      </c>
      <c r="H66" s="172">
        <v>3710982.31</v>
      </c>
      <c r="I66" s="172">
        <v>3710982.31</v>
      </c>
      <c r="J66" s="174">
        <v>2270.98</v>
      </c>
      <c r="L66" s="185">
        <f t="shared" si="1"/>
        <v>24336.68</v>
      </c>
      <c r="M66" s="174">
        <v>10992.87</v>
      </c>
      <c r="N66" s="174">
        <v>11072.83</v>
      </c>
    </row>
    <row r="67" spans="1:118" ht="12" customHeight="1" x14ac:dyDescent="0.2">
      <c r="A67" s="35"/>
      <c r="B67" s="133"/>
      <c r="C67" s="141"/>
      <c r="D67" s="150"/>
      <c r="F67" s="70"/>
      <c r="G67" s="172"/>
      <c r="H67" s="172"/>
      <c r="I67" s="172"/>
    </row>
    <row r="68" spans="1:118" ht="12" customHeight="1" x14ac:dyDescent="0.2">
      <c r="A68" s="35" t="s">
        <v>12</v>
      </c>
      <c r="B68" s="133"/>
      <c r="C68" s="141" t="s">
        <v>132</v>
      </c>
      <c r="D68" s="212">
        <v>0.22600000000000001</v>
      </c>
      <c r="F68" s="70">
        <v>44012</v>
      </c>
      <c r="G68" s="172">
        <v>60766.559999999998</v>
      </c>
      <c r="H68" s="172">
        <v>60766.559999999998</v>
      </c>
      <c r="I68" s="172">
        <v>60766.559999999998</v>
      </c>
      <c r="J68" s="174">
        <v>52.58</v>
      </c>
      <c r="L68" s="185">
        <f t="shared" si="1"/>
        <v>620.62</v>
      </c>
      <c r="M68" s="174">
        <v>306.44</v>
      </c>
      <c r="N68" s="174">
        <v>261.60000000000002</v>
      </c>
    </row>
    <row r="69" spans="1:118" ht="12" customHeight="1" x14ac:dyDescent="0.2">
      <c r="A69" s="35"/>
      <c r="B69" s="133"/>
      <c r="C69" s="141"/>
      <c r="D69" s="156"/>
      <c r="F69" s="70"/>
      <c r="G69" s="172"/>
      <c r="H69" s="172"/>
      <c r="I69" s="172"/>
    </row>
    <row r="70" spans="1:118" s="188" customFormat="1" x14ac:dyDescent="0.2">
      <c r="A70" s="35" t="s">
        <v>35</v>
      </c>
      <c r="B70" s="130"/>
      <c r="C70" s="141" t="s">
        <v>132</v>
      </c>
      <c r="D70" s="212">
        <v>0.22600000000000001</v>
      </c>
      <c r="E70" s="26"/>
      <c r="F70" s="70">
        <v>44012</v>
      </c>
      <c r="G70" s="172">
        <v>529627.71</v>
      </c>
      <c r="H70" s="172">
        <v>529627.71</v>
      </c>
      <c r="I70" s="172">
        <v>529627.71</v>
      </c>
      <c r="J70" s="174" t="s">
        <v>103</v>
      </c>
      <c r="K70" s="28"/>
      <c r="L70" s="174" t="s">
        <v>103</v>
      </c>
      <c r="M70" s="174" t="s">
        <v>103</v>
      </c>
      <c r="N70" s="174" t="s">
        <v>103</v>
      </c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</row>
    <row r="71" spans="1:118" s="35" customFormat="1" x14ac:dyDescent="0.2">
      <c r="B71" s="130"/>
      <c r="C71" s="141"/>
      <c r="D71" s="150"/>
      <c r="E71" s="26"/>
      <c r="F71" s="70"/>
      <c r="G71" s="174"/>
      <c r="H71" s="174"/>
      <c r="I71" s="174"/>
      <c r="J71" s="174"/>
      <c r="K71" s="28"/>
      <c r="L71" s="185"/>
      <c r="M71" s="174"/>
      <c r="N71" s="174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</row>
    <row r="72" spans="1:118" x14ac:dyDescent="0.2">
      <c r="A72" s="35" t="s">
        <v>36</v>
      </c>
      <c r="C72" s="141" t="s">
        <v>132</v>
      </c>
      <c r="D72" s="212">
        <v>0.22600000000000001</v>
      </c>
      <c r="F72" s="70">
        <v>44012</v>
      </c>
      <c r="G72" s="172">
        <v>100410.84</v>
      </c>
      <c r="H72" s="172">
        <v>100410.84</v>
      </c>
      <c r="I72" s="172">
        <v>100410.84</v>
      </c>
      <c r="J72" s="174">
        <v>101.42</v>
      </c>
      <c r="L72" s="185">
        <f t="shared" si="1"/>
        <v>826.68000000000006</v>
      </c>
      <c r="M72" s="174">
        <v>235.54</v>
      </c>
      <c r="N72" s="174">
        <v>489.72</v>
      </c>
    </row>
    <row r="73" spans="1:118" s="16" customFormat="1" x14ac:dyDescent="0.2">
      <c r="A73" s="35"/>
      <c r="B73" s="130"/>
      <c r="C73" s="141"/>
      <c r="D73" s="150"/>
      <c r="E73" s="26"/>
      <c r="F73" s="70"/>
      <c r="G73" s="172"/>
      <c r="H73" s="172"/>
      <c r="I73" s="172"/>
      <c r="J73" s="174"/>
      <c r="K73" s="3"/>
      <c r="L73" s="185"/>
      <c r="M73" s="174"/>
      <c r="N73" s="17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</row>
    <row r="74" spans="1:118" x14ac:dyDescent="0.2">
      <c r="A74" s="35" t="s">
        <v>37</v>
      </c>
      <c r="B74" s="168"/>
      <c r="C74" s="141" t="s">
        <v>132</v>
      </c>
      <c r="D74" s="212">
        <v>0.22600000000000001</v>
      </c>
      <c r="F74" s="70">
        <v>44012</v>
      </c>
      <c r="G74" s="174">
        <v>1665827.74</v>
      </c>
      <c r="H74" s="174">
        <v>1665827.74</v>
      </c>
      <c r="I74" s="174">
        <v>1665827.74</v>
      </c>
      <c r="J74" s="174">
        <v>1315.94</v>
      </c>
      <c r="L74" s="185">
        <f t="shared" si="1"/>
        <v>17387.41</v>
      </c>
      <c r="M74" s="174">
        <v>9109.68</v>
      </c>
      <c r="N74" s="174">
        <v>6961.79</v>
      </c>
    </row>
    <row r="75" spans="1:118" x14ac:dyDescent="0.2">
      <c r="B75" s="137"/>
      <c r="C75" s="141"/>
      <c r="D75" s="150"/>
      <c r="F75" s="70"/>
      <c r="H75" s="174"/>
      <c r="I75" s="174"/>
    </row>
    <row r="76" spans="1:118" x14ac:dyDescent="0.2">
      <c r="A76" s="35" t="s">
        <v>16</v>
      </c>
      <c r="C76" s="141" t="s">
        <v>132</v>
      </c>
      <c r="D76" s="212">
        <v>0.22600000000000001</v>
      </c>
      <c r="F76" s="70">
        <v>44012</v>
      </c>
      <c r="G76" s="172">
        <v>1819105.84</v>
      </c>
      <c r="H76" s="172">
        <v>1819105.84</v>
      </c>
      <c r="I76" s="172">
        <v>1819105.84</v>
      </c>
      <c r="J76" s="174">
        <v>1421.89</v>
      </c>
      <c r="L76" s="185">
        <f t="shared" si="1"/>
        <v>16102.759999999998</v>
      </c>
      <c r="M76" s="174">
        <v>4567.82</v>
      </c>
      <c r="N76" s="174">
        <v>10113.049999999999</v>
      </c>
    </row>
    <row r="77" spans="1:118" x14ac:dyDescent="0.2">
      <c r="A77" s="35"/>
      <c r="B77" s="133"/>
      <c r="C77" s="141"/>
      <c r="D77" s="156"/>
      <c r="F77" s="70"/>
      <c r="G77" s="172"/>
      <c r="H77" s="172"/>
      <c r="I77" s="172"/>
    </row>
    <row r="78" spans="1:118" s="14" customFormat="1" x14ac:dyDescent="0.2">
      <c r="A78" s="35" t="s">
        <v>128</v>
      </c>
      <c r="B78" s="133"/>
      <c r="C78" s="141" t="s">
        <v>132</v>
      </c>
      <c r="D78" s="212">
        <v>0.22600000000000001</v>
      </c>
      <c r="E78" s="26"/>
      <c r="F78" s="70">
        <v>44012</v>
      </c>
      <c r="G78" s="172">
        <v>597486.34</v>
      </c>
      <c r="H78" s="172">
        <v>597486.34</v>
      </c>
      <c r="I78" s="172">
        <v>597486.34</v>
      </c>
      <c r="J78" s="174">
        <v>630.35</v>
      </c>
      <c r="K78" s="3"/>
      <c r="L78" s="185">
        <f t="shared" si="1"/>
        <v>11525.029999999999</v>
      </c>
      <c r="M78" s="174">
        <v>7899.31</v>
      </c>
      <c r="N78" s="174">
        <v>2995.37</v>
      </c>
    </row>
    <row r="79" spans="1:118" x14ac:dyDescent="0.2">
      <c r="A79" s="35"/>
      <c r="C79" s="141" t="s">
        <v>122</v>
      </c>
      <c r="D79" s="212">
        <v>0.52400000000000002</v>
      </c>
      <c r="F79" s="70">
        <v>44012</v>
      </c>
      <c r="G79" s="172">
        <v>5834244.9900000002</v>
      </c>
      <c r="H79" s="172">
        <v>5834244.9900000002</v>
      </c>
      <c r="I79" s="172">
        <v>5834244.9900000002</v>
      </c>
      <c r="J79" s="174">
        <v>13693.67</v>
      </c>
      <c r="L79" s="185">
        <f t="shared" si="1"/>
        <v>160241.91999999998</v>
      </c>
      <c r="M79" s="174">
        <v>93861.03</v>
      </c>
      <c r="N79" s="174">
        <v>52687.22</v>
      </c>
    </row>
    <row r="80" spans="1:118" x14ac:dyDescent="0.2">
      <c r="A80" s="35"/>
      <c r="C80" s="141" t="s">
        <v>161</v>
      </c>
      <c r="D80" s="212">
        <v>0.24</v>
      </c>
      <c r="F80" s="70">
        <v>44012</v>
      </c>
      <c r="G80" s="172">
        <v>10013693.050000001</v>
      </c>
      <c r="H80" s="172">
        <v>10013693.050000001</v>
      </c>
      <c r="I80" s="172">
        <v>10013693.050000001</v>
      </c>
      <c r="J80" s="174">
        <v>13693.05</v>
      </c>
      <c r="L80" s="185">
        <f t="shared" si="1"/>
        <v>15249.46</v>
      </c>
      <c r="M80" s="174">
        <v>0</v>
      </c>
      <c r="N80" s="174">
        <v>1556.41</v>
      </c>
    </row>
    <row r="81" spans="1:14" ht="15" customHeight="1" x14ac:dyDescent="0.2">
      <c r="A81" s="35"/>
      <c r="C81" s="141" t="s">
        <v>136</v>
      </c>
      <c r="D81" s="212">
        <v>1.8</v>
      </c>
      <c r="F81" s="70">
        <v>43916</v>
      </c>
      <c r="G81" s="172">
        <v>0</v>
      </c>
      <c r="H81" s="172">
        <v>0</v>
      </c>
      <c r="I81" s="172">
        <v>0</v>
      </c>
      <c r="J81" s="174">
        <v>0</v>
      </c>
      <c r="L81" s="185">
        <f t="shared" si="1"/>
        <v>44262.3</v>
      </c>
      <c r="M81" s="174">
        <v>2459</v>
      </c>
      <c r="N81" s="174">
        <v>41803.300000000003</v>
      </c>
    </row>
    <row r="82" spans="1:14" ht="15" customHeight="1" x14ac:dyDescent="0.2">
      <c r="A82" s="35"/>
      <c r="C82" s="141" t="s">
        <v>136</v>
      </c>
      <c r="D82" s="212">
        <v>2</v>
      </c>
      <c r="F82" s="70">
        <v>43826</v>
      </c>
      <c r="G82" s="172">
        <v>0</v>
      </c>
      <c r="H82" s="172">
        <v>0</v>
      </c>
      <c r="I82" s="172">
        <v>0</v>
      </c>
      <c r="J82" s="174">
        <v>0</v>
      </c>
      <c r="L82" s="185">
        <f t="shared" si="1"/>
        <v>47671.21</v>
      </c>
      <c r="M82" s="174">
        <v>47671.21</v>
      </c>
      <c r="N82" s="174">
        <v>0</v>
      </c>
    </row>
    <row r="83" spans="1:14" ht="15" customHeight="1" x14ac:dyDescent="0.2">
      <c r="A83" s="35"/>
      <c r="C83" s="141"/>
      <c r="D83" s="212"/>
      <c r="F83" s="70"/>
      <c r="G83" s="172"/>
      <c r="H83" s="172"/>
      <c r="I83" s="172"/>
      <c r="L83" s="187"/>
    </row>
    <row r="84" spans="1:14" ht="15" customHeight="1" x14ac:dyDescent="0.2">
      <c r="A84" s="35"/>
      <c r="C84" s="141"/>
      <c r="D84" s="212"/>
      <c r="F84" s="70"/>
      <c r="G84" s="172"/>
      <c r="H84" s="172"/>
      <c r="I84" s="172"/>
      <c r="L84" s="187"/>
    </row>
    <row r="85" spans="1:14" x14ac:dyDescent="0.2">
      <c r="A85" s="35"/>
      <c r="C85" s="141"/>
      <c r="D85" s="212"/>
      <c r="F85" s="70"/>
      <c r="G85" s="172"/>
      <c r="H85" s="172"/>
      <c r="I85" s="172"/>
      <c r="L85" s="187"/>
    </row>
    <row r="86" spans="1:14" x14ac:dyDescent="0.2">
      <c r="A86" s="35"/>
      <c r="C86" s="138"/>
      <c r="D86" s="151"/>
      <c r="E86" s="35"/>
      <c r="F86" s="30"/>
      <c r="H86" s="174"/>
      <c r="I86" s="174"/>
      <c r="J86" s="192" t="s">
        <v>164</v>
      </c>
      <c r="K86" s="136"/>
      <c r="M86" s="192" t="s">
        <v>147</v>
      </c>
      <c r="N86" s="192" t="s">
        <v>158</v>
      </c>
    </row>
    <row r="87" spans="1:14" x14ac:dyDescent="0.2">
      <c r="A87" s="29" t="s">
        <v>19</v>
      </c>
      <c r="C87" s="139" t="s">
        <v>20</v>
      </c>
      <c r="D87" s="151" t="s">
        <v>124</v>
      </c>
      <c r="E87" s="29" t="s">
        <v>21</v>
      </c>
      <c r="F87" s="30" t="s">
        <v>22</v>
      </c>
      <c r="G87" s="172" t="s">
        <v>23</v>
      </c>
      <c r="H87" s="181" t="s">
        <v>24</v>
      </c>
      <c r="I87" s="187" t="s">
        <v>25</v>
      </c>
      <c r="J87" s="174" t="s">
        <v>26</v>
      </c>
      <c r="K87" s="28" t="s">
        <v>27</v>
      </c>
      <c r="L87" s="185" t="s">
        <v>81</v>
      </c>
      <c r="M87" s="174" t="s">
        <v>26</v>
      </c>
      <c r="N87" s="174" t="s">
        <v>26</v>
      </c>
    </row>
    <row r="88" spans="1:14" x14ac:dyDescent="0.2">
      <c r="A88" s="31"/>
      <c r="B88" s="131"/>
      <c r="C88" s="140" t="s">
        <v>28</v>
      </c>
      <c r="D88" s="152" t="s">
        <v>125</v>
      </c>
      <c r="E88" s="32" t="s">
        <v>29</v>
      </c>
      <c r="F88" s="33" t="s">
        <v>30</v>
      </c>
      <c r="G88" s="173" t="s">
        <v>31</v>
      </c>
      <c r="H88" s="183"/>
      <c r="I88" s="191"/>
      <c r="J88" s="179" t="s">
        <v>32</v>
      </c>
      <c r="K88" s="34" t="s">
        <v>33</v>
      </c>
      <c r="L88" s="186" t="s">
        <v>32</v>
      </c>
      <c r="M88" s="179" t="s">
        <v>32</v>
      </c>
      <c r="N88" s="179" t="s">
        <v>32</v>
      </c>
    </row>
    <row r="89" spans="1:14" x14ac:dyDescent="0.2">
      <c r="A89" s="35"/>
      <c r="C89" s="141"/>
      <c r="D89" s="156"/>
      <c r="F89" s="70"/>
      <c r="H89" s="174"/>
      <c r="L89" s="187"/>
    </row>
    <row r="90" spans="1:14" x14ac:dyDescent="0.2">
      <c r="A90" s="35"/>
      <c r="C90" s="141"/>
      <c r="D90" s="156"/>
      <c r="F90" s="70"/>
      <c r="H90" s="174"/>
      <c r="I90" s="174"/>
      <c r="L90" s="187"/>
    </row>
    <row r="91" spans="1:14" x14ac:dyDescent="0.2">
      <c r="A91" s="35" t="s">
        <v>105</v>
      </c>
      <c r="C91" s="141" t="s">
        <v>132</v>
      </c>
      <c r="D91" s="212">
        <v>0.22600000000000001</v>
      </c>
      <c r="F91" s="70">
        <v>44012</v>
      </c>
      <c r="G91" s="174">
        <v>997841.16</v>
      </c>
      <c r="H91" s="174">
        <v>997841.16</v>
      </c>
      <c r="I91" s="174">
        <v>997841.16</v>
      </c>
      <c r="J91" s="174">
        <v>855.53</v>
      </c>
      <c r="L91" s="187">
        <f t="shared" ref="L91" si="2">SUM(J91+M91)</f>
        <v>5434.62</v>
      </c>
      <c r="M91" s="174">
        <v>4579.09</v>
      </c>
      <c r="N91" s="174">
        <v>4096.92</v>
      </c>
    </row>
    <row r="92" spans="1:14" x14ac:dyDescent="0.2">
      <c r="A92" s="35"/>
      <c r="C92" s="141"/>
      <c r="D92" s="212"/>
      <c r="F92" s="70"/>
      <c r="H92" s="174"/>
      <c r="I92" s="174"/>
      <c r="L92" s="187"/>
    </row>
    <row r="93" spans="1:14" ht="13.5" thickBot="1" x14ac:dyDescent="0.25">
      <c r="A93" s="35" t="s">
        <v>17</v>
      </c>
      <c r="C93" s="138" t="s">
        <v>153</v>
      </c>
      <c r="D93" s="158"/>
      <c r="E93" s="35"/>
      <c r="F93" s="147"/>
      <c r="G93" s="175">
        <v>16313236.960000001</v>
      </c>
      <c r="H93" s="175">
        <v>16313236.960000001</v>
      </c>
      <c r="I93" s="175">
        <v>16313236.960000001</v>
      </c>
      <c r="J93" s="182">
        <v>7497.66</v>
      </c>
      <c r="K93" s="148">
        <f>SUM(K94:K117)</f>
        <v>0</v>
      </c>
      <c r="L93" s="228">
        <f>SUM(J93+M93+N93)</f>
        <v>76482.28</v>
      </c>
      <c r="M93" s="182">
        <v>35349.39</v>
      </c>
      <c r="N93" s="182">
        <v>33635.230000000003</v>
      </c>
    </row>
    <row r="94" spans="1:14" x14ac:dyDescent="0.2">
      <c r="A94" s="193"/>
      <c r="C94" s="195" t="s">
        <v>106</v>
      </c>
      <c r="D94" s="212">
        <v>0.22600000000000001</v>
      </c>
      <c r="E94" s="196"/>
      <c r="F94" s="70">
        <v>44012</v>
      </c>
      <c r="G94" s="54">
        <v>1567245.95</v>
      </c>
      <c r="H94" s="54">
        <v>1567245.95</v>
      </c>
      <c r="I94" s="54">
        <v>1567245.95</v>
      </c>
      <c r="J94" s="54">
        <v>1058.48</v>
      </c>
      <c r="K94" s="197"/>
      <c r="L94" s="231">
        <f>SUM(J94+M94+N94)</f>
        <v>12263.630000000001</v>
      </c>
      <c r="M94" s="54">
        <v>6074.52</v>
      </c>
      <c r="N94" s="54">
        <v>5130.63</v>
      </c>
    </row>
    <row r="95" spans="1:14" x14ac:dyDescent="0.2">
      <c r="A95" s="199" t="s">
        <v>38</v>
      </c>
      <c r="C95" s="200" t="s">
        <v>39</v>
      </c>
      <c r="D95" s="212">
        <v>0.22600000000000001</v>
      </c>
      <c r="E95" s="201"/>
      <c r="F95" s="70">
        <v>44012</v>
      </c>
      <c r="G95" s="54">
        <v>51466.71</v>
      </c>
      <c r="H95" s="54">
        <v>51466.71</v>
      </c>
      <c r="I95" s="54">
        <v>51466.71</v>
      </c>
      <c r="J95" s="54">
        <v>41.24</v>
      </c>
      <c r="K95" s="197"/>
      <c r="L95" s="231">
        <f t="shared" ref="L95:L120" si="3">SUM(J95+M95+N95)</f>
        <v>372.92</v>
      </c>
      <c r="M95" s="54">
        <v>153.13</v>
      </c>
      <c r="N95" s="54">
        <v>178.55</v>
      </c>
    </row>
    <row r="96" spans="1:14" ht="10.9" customHeight="1" x14ac:dyDescent="0.2">
      <c r="A96" s="199"/>
      <c r="C96" s="200" t="s">
        <v>130</v>
      </c>
      <c r="D96" s="212">
        <v>0.22600000000000001</v>
      </c>
      <c r="E96" s="201"/>
      <c r="F96" s="70">
        <v>44012</v>
      </c>
      <c r="G96" s="202">
        <v>302215.07</v>
      </c>
      <c r="H96" s="202">
        <v>302215.07</v>
      </c>
      <c r="I96" s="202">
        <v>302215.07</v>
      </c>
      <c r="J96" s="54">
        <v>259.79000000000002</v>
      </c>
      <c r="K96" s="197"/>
      <c r="L96" s="231">
        <f t="shared" si="3"/>
        <v>2870.34</v>
      </c>
      <c r="M96" s="54">
        <v>1361.77</v>
      </c>
      <c r="N96" s="54">
        <v>1248.78</v>
      </c>
    </row>
    <row r="97" spans="1:118" x14ac:dyDescent="0.2">
      <c r="A97" s="193"/>
      <c r="C97" s="195" t="s">
        <v>148</v>
      </c>
      <c r="D97" s="212">
        <v>0.22600000000000001</v>
      </c>
      <c r="E97" s="201"/>
      <c r="F97" s="70">
        <v>44012</v>
      </c>
      <c r="G97" s="54">
        <v>19301.5</v>
      </c>
      <c r="H97" s="54">
        <v>19301.5</v>
      </c>
      <c r="I97" s="54">
        <v>19301.5</v>
      </c>
      <c r="J97" s="54" t="s">
        <v>103</v>
      </c>
      <c r="K97" s="197"/>
      <c r="L97" s="54" t="s">
        <v>103</v>
      </c>
      <c r="M97" s="54" t="s">
        <v>103</v>
      </c>
      <c r="N97" s="54" t="s">
        <v>103</v>
      </c>
    </row>
    <row r="98" spans="1:118" x14ac:dyDescent="0.2">
      <c r="A98" s="45"/>
      <c r="C98" s="195" t="s">
        <v>104</v>
      </c>
      <c r="D98" s="212">
        <v>0.22600000000000001</v>
      </c>
      <c r="E98" s="201"/>
      <c r="F98" s="70">
        <v>44012</v>
      </c>
      <c r="G98" s="202">
        <v>616955.09</v>
      </c>
      <c r="H98" s="202">
        <v>616955.09</v>
      </c>
      <c r="I98" s="202">
        <v>616955.09</v>
      </c>
      <c r="J98" s="54">
        <v>530.12</v>
      </c>
      <c r="K98" s="22"/>
      <c r="L98" s="231">
        <f t="shared" si="3"/>
        <v>5883.25</v>
      </c>
      <c r="M98" s="54">
        <v>2811.37</v>
      </c>
      <c r="N98" s="54">
        <v>2541.7600000000002</v>
      </c>
    </row>
    <row r="99" spans="1:118" s="45" customFormat="1" x14ac:dyDescent="0.2">
      <c r="A99" s="193"/>
      <c r="B99" s="130"/>
      <c r="C99" s="195" t="s">
        <v>40</v>
      </c>
      <c r="D99" s="212">
        <v>0.22600000000000001</v>
      </c>
      <c r="E99" s="201"/>
      <c r="F99" s="70">
        <v>44012</v>
      </c>
      <c r="G99" s="202">
        <v>559041.12</v>
      </c>
      <c r="H99" s="202">
        <v>559041.12</v>
      </c>
      <c r="I99" s="202">
        <v>559041.12</v>
      </c>
      <c r="J99" s="54">
        <v>503.84</v>
      </c>
      <c r="K99" s="22"/>
      <c r="L99" s="231">
        <f t="shared" si="3"/>
        <v>6196.87</v>
      </c>
      <c r="M99" s="54">
        <v>3169.62</v>
      </c>
      <c r="N99" s="54">
        <v>2523.41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</row>
    <row r="100" spans="1:118" s="45" customFormat="1" x14ac:dyDescent="0.2">
      <c r="A100" s="193"/>
      <c r="B100" s="130"/>
      <c r="C100" s="195" t="s">
        <v>92</v>
      </c>
      <c r="D100" s="212">
        <v>0.22600000000000001</v>
      </c>
      <c r="E100" s="201"/>
      <c r="F100" s="70">
        <v>44012</v>
      </c>
      <c r="G100" s="22">
        <v>1915125.82</v>
      </c>
      <c r="H100" s="22">
        <v>1915125.82</v>
      </c>
      <c r="I100" s="22">
        <v>1915125.82</v>
      </c>
      <c r="J100" s="54" t="s">
        <v>103</v>
      </c>
      <c r="K100" s="197"/>
      <c r="L100" s="54" t="s">
        <v>103</v>
      </c>
      <c r="M100" s="54" t="s">
        <v>103</v>
      </c>
      <c r="N100" s="54" t="s">
        <v>103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</row>
    <row r="101" spans="1:118" s="45" customFormat="1" x14ac:dyDescent="0.2">
      <c r="A101" s="199"/>
      <c r="B101" s="130"/>
      <c r="C101" s="200" t="s">
        <v>41</v>
      </c>
      <c r="D101" s="212">
        <v>0.22600000000000001</v>
      </c>
      <c r="E101" s="201"/>
      <c r="F101" s="70">
        <v>44012</v>
      </c>
      <c r="G101" s="202">
        <v>213860.7</v>
      </c>
      <c r="H101" s="202">
        <v>213860.7</v>
      </c>
      <c r="I101" s="202">
        <v>213860.7</v>
      </c>
      <c r="J101" s="54">
        <v>188.3</v>
      </c>
      <c r="K101" s="22"/>
      <c r="L101" s="231">
        <f t="shared" si="3"/>
        <v>2222.9700000000003</v>
      </c>
      <c r="M101" s="54">
        <v>1065.21</v>
      </c>
      <c r="N101" s="54">
        <v>969.46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</row>
    <row r="102" spans="1:118" s="45" customFormat="1" x14ac:dyDescent="0.2">
      <c r="A102" s="193"/>
      <c r="B102" s="130"/>
      <c r="C102" s="195" t="s">
        <v>42</v>
      </c>
      <c r="D102" s="212">
        <v>0.22600000000000001</v>
      </c>
      <c r="E102" s="201"/>
      <c r="F102" s="70">
        <v>44012</v>
      </c>
      <c r="G102" s="202">
        <v>26738.43</v>
      </c>
      <c r="H102" s="202">
        <v>26738.43</v>
      </c>
      <c r="I102" s="202">
        <v>26738.43</v>
      </c>
      <c r="J102" s="54">
        <v>63.34</v>
      </c>
      <c r="K102" s="22"/>
      <c r="L102" s="231">
        <f t="shared" si="3"/>
        <v>1205.3900000000001</v>
      </c>
      <c r="M102" s="54">
        <v>714.38</v>
      </c>
      <c r="N102" s="54">
        <v>427.67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</row>
    <row r="103" spans="1:118" s="45" customFormat="1" x14ac:dyDescent="0.2">
      <c r="A103" s="193"/>
      <c r="B103" s="194"/>
      <c r="C103" s="195" t="s">
        <v>43</v>
      </c>
      <c r="D103" s="212">
        <v>0.22600000000000001</v>
      </c>
      <c r="E103" s="201"/>
      <c r="F103" s="70">
        <v>44012</v>
      </c>
      <c r="G103" s="202">
        <v>1286133.06</v>
      </c>
      <c r="H103" s="202">
        <v>1286133.06</v>
      </c>
      <c r="I103" s="202">
        <v>1286133.06</v>
      </c>
      <c r="J103" s="54">
        <v>1048.21</v>
      </c>
      <c r="K103" s="22"/>
      <c r="L103" s="231">
        <f>SUM(J103+M103+N103)</f>
        <v>11447.5</v>
      </c>
      <c r="M103" s="54">
        <v>5440.84</v>
      </c>
      <c r="N103" s="54">
        <v>4958.45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</row>
    <row r="104" spans="1:118" s="250" customFormat="1" x14ac:dyDescent="0.2">
      <c r="A104" s="241"/>
      <c r="B104" s="242"/>
      <c r="C104" s="243" t="s">
        <v>165</v>
      </c>
      <c r="D104" s="240">
        <v>0.22600000000000001</v>
      </c>
      <c r="E104" s="244"/>
      <c r="F104" s="245">
        <v>44012</v>
      </c>
      <c r="G104" s="246">
        <v>0</v>
      </c>
      <c r="H104" s="246">
        <v>0</v>
      </c>
      <c r="I104" s="246">
        <v>0</v>
      </c>
      <c r="J104" s="247">
        <v>0.54</v>
      </c>
      <c r="K104" s="246"/>
      <c r="L104" s="248">
        <f>SUM(J104+M104+N104)</f>
        <v>0.54</v>
      </c>
      <c r="M104" s="247">
        <v>0</v>
      </c>
      <c r="N104" s="247">
        <v>0</v>
      </c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249"/>
      <c r="BH104" s="249"/>
      <c r="BI104" s="249"/>
      <c r="BJ104" s="249"/>
      <c r="BK104" s="249"/>
      <c r="BL104" s="249"/>
      <c r="BM104" s="249"/>
      <c r="BN104" s="249"/>
      <c r="BO104" s="249"/>
      <c r="BP104" s="249"/>
      <c r="BQ104" s="249"/>
      <c r="BR104" s="249"/>
      <c r="BS104" s="249"/>
      <c r="BT104" s="249"/>
      <c r="BU104" s="249"/>
      <c r="BV104" s="249"/>
      <c r="BW104" s="249"/>
      <c r="BX104" s="249"/>
      <c r="BY104" s="249"/>
      <c r="BZ104" s="249"/>
      <c r="CA104" s="249"/>
      <c r="CB104" s="249"/>
      <c r="CC104" s="249"/>
      <c r="CD104" s="249"/>
      <c r="CE104" s="249"/>
      <c r="CF104" s="249"/>
      <c r="CG104" s="249"/>
      <c r="CH104" s="249"/>
      <c r="CI104" s="249"/>
      <c r="CJ104" s="249"/>
      <c r="CK104" s="249"/>
      <c r="CL104" s="249"/>
      <c r="CM104" s="249"/>
      <c r="CN104" s="249"/>
      <c r="CO104" s="249"/>
      <c r="CP104" s="249"/>
      <c r="CQ104" s="249"/>
      <c r="CR104" s="249"/>
      <c r="CS104" s="249"/>
      <c r="CT104" s="249"/>
      <c r="CU104" s="249"/>
      <c r="CV104" s="249"/>
      <c r="CW104" s="249"/>
      <c r="CX104" s="249"/>
      <c r="CY104" s="249"/>
      <c r="CZ104" s="249"/>
      <c r="DA104" s="249"/>
      <c r="DB104" s="249"/>
      <c r="DC104" s="249"/>
      <c r="DD104" s="249"/>
      <c r="DE104" s="249"/>
      <c r="DF104" s="249"/>
      <c r="DG104" s="249"/>
      <c r="DH104" s="249"/>
      <c r="DI104" s="249"/>
      <c r="DJ104" s="249"/>
      <c r="DK104" s="249"/>
      <c r="DL104" s="249"/>
      <c r="DM104" s="249"/>
      <c r="DN104" s="249"/>
    </row>
    <row r="105" spans="1:118" s="45" customFormat="1" x14ac:dyDescent="0.2">
      <c r="A105" s="193"/>
      <c r="B105" s="194"/>
      <c r="C105" s="195" t="s">
        <v>44</v>
      </c>
      <c r="D105" s="212">
        <v>0.22600000000000001</v>
      </c>
      <c r="E105" s="201"/>
      <c r="F105" s="70">
        <v>44012</v>
      </c>
      <c r="G105" s="202">
        <v>26685.67</v>
      </c>
      <c r="H105" s="202">
        <v>26685.67</v>
      </c>
      <c r="I105" s="202">
        <v>26685.67</v>
      </c>
      <c r="J105" s="54">
        <v>22.94</v>
      </c>
      <c r="K105" s="22"/>
      <c r="L105" s="231">
        <f t="shared" si="3"/>
        <v>252.09000000000003</v>
      </c>
      <c r="M105" s="54">
        <v>119.79</v>
      </c>
      <c r="N105" s="54">
        <v>109.36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</row>
    <row r="106" spans="1:118" s="45" customFormat="1" x14ac:dyDescent="0.2">
      <c r="A106" s="193"/>
      <c r="B106" s="194"/>
      <c r="C106" s="195" t="s">
        <v>45</v>
      </c>
      <c r="D106" s="212">
        <v>0.22600000000000001</v>
      </c>
      <c r="E106" s="201"/>
      <c r="F106" s="70">
        <v>44012</v>
      </c>
      <c r="G106" s="202">
        <v>170970.65</v>
      </c>
      <c r="H106" s="202">
        <v>170970.65</v>
      </c>
      <c r="I106" s="202">
        <v>170970.65</v>
      </c>
      <c r="J106" s="54">
        <v>146.96</v>
      </c>
      <c r="K106" s="22"/>
      <c r="L106" s="231">
        <f t="shared" si="3"/>
        <v>1619.5300000000002</v>
      </c>
      <c r="M106" s="54">
        <v>766.09</v>
      </c>
      <c r="N106" s="54">
        <v>706.48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</row>
    <row r="107" spans="1:118" s="45" customFormat="1" ht="12" customHeight="1" x14ac:dyDescent="0.2">
      <c r="A107" s="193"/>
      <c r="B107" s="194"/>
      <c r="C107" s="195" t="s">
        <v>157</v>
      </c>
      <c r="D107" s="212">
        <v>0.22600000000000001</v>
      </c>
      <c r="E107" s="201"/>
      <c r="F107" s="70">
        <v>44012</v>
      </c>
      <c r="G107" s="202">
        <v>7659876.0700000003</v>
      </c>
      <c r="H107" s="202">
        <v>7659876.0700000003</v>
      </c>
      <c r="I107" s="202">
        <v>7659876.0700000003</v>
      </c>
      <c r="J107" s="54">
        <v>2762.39</v>
      </c>
      <c r="K107" s="22"/>
      <c r="L107" s="231">
        <f t="shared" si="3"/>
        <v>18258.82</v>
      </c>
      <c r="M107" s="54">
        <v>5220.9799999999996</v>
      </c>
      <c r="N107" s="54">
        <v>10275.450000000001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</row>
    <row r="108" spans="1:118" s="45" customFormat="1" ht="12" customHeight="1" x14ac:dyDescent="0.2">
      <c r="A108" s="193"/>
      <c r="B108" s="194"/>
      <c r="C108" s="195" t="s">
        <v>93</v>
      </c>
      <c r="D108" s="212">
        <v>0.22600000000000001</v>
      </c>
      <c r="E108" s="201"/>
      <c r="F108" s="70">
        <v>44012</v>
      </c>
      <c r="G108" s="22">
        <v>57111.56</v>
      </c>
      <c r="H108" s="22">
        <v>57111.56</v>
      </c>
      <c r="I108" s="22">
        <v>57111.56</v>
      </c>
      <c r="J108" s="54" t="s">
        <v>103</v>
      </c>
      <c r="K108" s="22"/>
      <c r="L108" s="54" t="s">
        <v>103</v>
      </c>
      <c r="M108" s="54" t="s">
        <v>103</v>
      </c>
      <c r="N108" s="54" t="s">
        <v>103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</row>
    <row r="109" spans="1:118" s="45" customFormat="1" x14ac:dyDescent="0.2">
      <c r="A109" s="193"/>
      <c r="B109" s="194"/>
      <c r="C109" s="195" t="s">
        <v>86</v>
      </c>
      <c r="D109" s="212">
        <v>0.22600000000000001</v>
      </c>
      <c r="E109" s="201"/>
      <c r="F109" s="70">
        <v>44012</v>
      </c>
      <c r="G109" s="22">
        <v>1</v>
      </c>
      <c r="H109" s="22">
        <v>1</v>
      </c>
      <c r="I109" s="22">
        <v>1</v>
      </c>
      <c r="J109" s="54" t="s">
        <v>103</v>
      </c>
      <c r="K109" s="22"/>
      <c r="L109" s="54" t="s">
        <v>103</v>
      </c>
      <c r="M109" s="54" t="s">
        <v>103</v>
      </c>
      <c r="N109" s="54" t="s">
        <v>103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</row>
    <row r="110" spans="1:118" s="45" customFormat="1" x14ac:dyDescent="0.2">
      <c r="A110" s="193"/>
      <c r="B110" s="203"/>
      <c r="C110" s="195" t="s">
        <v>46</v>
      </c>
      <c r="D110" s="212">
        <v>0.22600000000000001</v>
      </c>
      <c r="E110" s="201"/>
      <c r="F110" s="70">
        <v>44012</v>
      </c>
      <c r="G110" s="202">
        <v>296382.23</v>
      </c>
      <c r="H110" s="202">
        <v>296382.23</v>
      </c>
      <c r="I110" s="202">
        <v>296382.23</v>
      </c>
      <c r="J110" s="54" t="s">
        <v>103</v>
      </c>
      <c r="K110" s="22"/>
      <c r="L110" s="54" t="s">
        <v>103</v>
      </c>
      <c r="M110" s="54" t="s">
        <v>103</v>
      </c>
      <c r="N110" s="54" t="s">
        <v>103</v>
      </c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</row>
    <row r="111" spans="1:118" s="45" customFormat="1" x14ac:dyDescent="0.2">
      <c r="A111" s="193"/>
      <c r="B111" s="194"/>
      <c r="C111" s="195" t="s">
        <v>47</v>
      </c>
      <c r="D111" s="212">
        <v>0.22600000000000001</v>
      </c>
      <c r="E111" s="201"/>
      <c r="F111" s="70">
        <v>44012</v>
      </c>
      <c r="G111" s="202">
        <v>221049.32</v>
      </c>
      <c r="H111" s="202">
        <v>221049.32</v>
      </c>
      <c r="I111" s="202">
        <v>221049.32</v>
      </c>
      <c r="J111" s="54">
        <v>135.08000000000001</v>
      </c>
      <c r="K111" s="22"/>
      <c r="L111" s="231">
        <f t="shared" si="3"/>
        <v>1698.95</v>
      </c>
      <c r="M111" s="54">
        <v>982.64</v>
      </c>
      <c r="N111" s="54">
        <v>581.23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</row>
    <row r="112" spans="1:118" s="45" customFormat="1" x14ac:dyDescent="0.2">
      <c r="A112" s="193"/>
      <c r="B112" s="194"/>
      <c r="C112" s="195" t="s">
        <v>48</v>
      </c>
      <c r="D112" s="212">
        <v>0.22600000000000001</v>
      </c>
      <c r="E112" s="201"/>
      <c r="F112" s="70">
        <v>44012</v>
      </c>
      <c r="G112" s="202">
        <v>221583.24</v>
      </c>
      <c r="H112" s="202">
        <v>221583.24</v>
      </c>
      <c r="I112" s="202">
        <v>221583.24</v>
      </c>
      <c r="J112" s="54" t="s">
        <v>103</v>
      </c>
      <c r="K112" s="22"/>
      <c r="L112" s="54" t="s">
        <v>103</v>
      </c>
      <c r="M112" s="54" t="s">
        <v>103</v>
      </c>
      <c r="N112" s="54" t="s">
        <v>103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</row>
    <row r="113" spans="1:118" s="205" customFormat="1" x14ac:dyDescent="0.2">
      <c r="A113" s="193"/>
      <c r="B113" s="204"/>
      <c r="C113" s="195" t="s">
        <v>49</v>
      </c>
      <c r="D113" s="212">
        <v>0.22600000000000001</v>
      </c>
      <c r="E113" s="201"/>
      <c r="F113" s="70">
        <v>44012</v>
      </c>
      <c r="G113" s="202">
        <v>39579.96</v>
      </c>
      <c r="H113" s="202">
        <v>39579.96</v>
      </c>
      <c r="I113" s="202">
        <v>39579.96</v>
      </c>
      <c r="J113" s="54">
        <v>34.03</v>
      </c>
      <c r="K113" s="22"/>
      <c r="L113" s="231">
        <f t="shared" si="3"/>
        <v>381.23</v>
      </c>
      <c r="M113" s="54">
        <v>183.65</v>
      </c>
      <c r="N113" s="54">
        <v>163.55000000000001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</row>
    <row r="114" spans="1:118" s="45" customFormat="1" x14ac:dyDescent="0.2">
      <c r="A114" s="193"/>
      <c r="B114" s="194"/>
      <c r="C114" s="195" t="s">
        <v>50</v>
      </c>
      <c r="D114" s="212">
        <v>0.22600000000000001</v>
      </c>
      <c r="E114" s="201"/>
      <c r="F114" s="70">
        <v>44012</v>
      </c>
      <c r="G114" s="22">
        <v>367335.48</v>
      </c>
      <c r="H114" s="22">
        <v>367335.48</v>
      </c>
      <c r="I114" s="22">
        <v>367335.48</v>
      </c>
      <c r="J114" s="54">
        <v>315.81</v>
      </c>
      <c r="K114" s="197"/>
      <c r="L114" s="231">
        <f t="shared" si="3"/>
        <v>3556.04</v>
      </c>
      <c r="M114" s="54">
        <v>1722.07</v>
      </c>
      <c r="N114" s="54">
        <v>1518.16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</row>
    <row r="115" spans="1:118" s="45" customFormat="1" x14ac:dyDescent="0.2">
      <c r="A115" s="199"/>
      <c r="B115" s="194"/>
      <c r="C115" s="195" t="s">
        <v>51</v>
      </c>
      <c r="D115" s="212">
        <v>0.22600000000000001</v>
      </c>
      <c r="E115" s="201"/>
      <c r="F115" s="70">
        <v>44012</v>
      </c>
      <c r="G115" s="202">
        <v>7560.85</v>
      </c>
      <c r="H115" s="202">
        <v>7560.85</v>
      </c>
      <c r="I115" s="202">
        <v>7560.85</v>
      </c>
      <c r="J115" s="54" t="s">
        <v>103</v>
      </c>
      <c r="K115" s="22"/>
      <c r="L115" s="54" t="s">
        <v>103</v>
      </c>
      <c r="M115" s="54" t="s">
        <v>103</v>
      </c>
      <c r="N115" s="54" t="s">
        <v>103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</row>
    <row r="116" spans="1:118" s="45" customFormat="1" x14ac:dyDescent="0.2">
      <c r="A116" s="193"/>
      <c r="B116" s="194"/>
      <c r="C116" s="195" t="s">
        <v>52</v>
      </c>
      <c r="D116" s="212">
        <v>0.22600000000000001</v>
      </c>
      <c r="E116" s="201"/>
      <c r="F116" s="70">
        <v>44012</v>
      </c>
      <c r="G116" s="22">
        <v>611852.38</v>
      </c>
      <c r="H116" s="22">
        <v>611852.38</v>
      </c>
      <c r="I116" s="22">
        <v>611852.38</v>
      </c>
      <c r="J116" s="54">
        <v>321.98</v>
      </c>
      <c r="K116" s="197"/>
      <c r="L116" s="231">
        <f t="shared" si="3"/>
        <v>7545.880000000001</v>
      </c>
      <c r="M116" s="54">
        <v>5232.3</v>
      </c>
      <c r="N116" s="54">
        <v>1991.6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</row>
    <row r="117" spans="1:118" s="45" customFormat="1" x14ac:dyDescent="0.2">
      <c r="A117" s="199"/>
      <c r="B117" s="194"/>
      <c r="C117" s="195" t="s">
        <v>53</v>
      </c>
      <c r="D117" s="212">
        <v>0.22600000000000001</v>
      </c>
      <c r="E117" s="201"/>
      <c r="F117" s="70">
        <v>44012</v>
      </c>
      <c r="G117" s="22">
        <v>75165.100000000006</v>
      </c>
      <c r="H117" s="22">
        <v>75165.100000000006</v>
      </c>
      <c r="I117" s="22">
        <v>75165.100000000006</v>
      </c>
      <c r="J117" s="207">
        <v>64.61</v>
      </c>
      <c r="K117" s="22"/>
      <c r="L117" s="231">
        <f t="shared" si="3"/>
        <v>706.32999999999993</v>
      </c>
      <c r="M117" s="207">
        <v>331.03</v>
      </c>
      <c r="N117" s="207">
        <v>310.69</v>
      </c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</row>
    <row r="118" spans="1:118" s="196" customFormat="1" ht="12" customHeight="1" x14ac:dyDescent="0.2">
      <c r="A118" s="193"/>
      <c r="B118" s="194"/>
      <c r="C118" s="208"/>
      <c r="D118" s="209"/>
      <c r="E118" s="45"/>
      <c r="F118" s="52"/>
      <c r="G118" s="210">
        <f>SUM(G94:G117)</f>
        <v>16313236.960000003</v>
      </c>
      <c r="H118" s="210">
        <f t="shared" ref="H118:I118" si="4">SUM(H94:H117)</f>
        <v>16313236.960000003</v>
      </c>
      <c r="I118" s="210">
        <f t="shared" si="4"/>
        <v>16313236.960000003</v>
      </c>
      <c r="J118" s="211">
        <f>SUM(J94:J117)</f>
        <v>7497.6600000000008</v>
      </c>
      <c r="K118" s="210"/>
      <c r="L118" s="237">
        <f t="shared" si="3"/>
        <v>76482.28</v>
      </c>
      <c r="M118" s="211">
        <f>SUM(M94:M117)</f>
        <v>35349.39</v>
      </c>
      <c r="N118" s="211">
        <f>SUM(N94:N117)</f>
        <v>33635.230000000003</v>
      </c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7"/>
      <c r="CO118" s="217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17"/>
      <c r="CZ118" s="217"/>
      <c r="DA118" s="217"/>
      <c r="DB118" s="217"/>
      <c r="DC118" s="217"/>
      <c r="DD118" s="217"/>
      <c r="DE118" s="217"/>
      <c r="DF118" s="217"/>
      <c r="DG118" s="217"/>
      <c r="DH118" s="217"/>
      <c r="DI118" s="217"/>
      <c r="DJ118" s="217"/>
      <c r="DK118" s="217"/>
      <c r="DL118" s="217"/>
      <c r="DM118" s="217"/>
      <c r="DN118" s="217"/>
    </row>
    <row r="119" spans="1:118" s="193" customFormat="1" x14ac:dyDescent="0.2">
      <c r="A119" s="189"/>
      <c r="B119" s="194"/>
      <c r="C119" s="190"/>
      <c r="D119" s="153"/>
      <c r="E119" s="44"/>
      <c r="F119" s="41"/>
      <c r="G119" s="172"/>
      <c r="H119" s="177"/>
      <c r="I119" s="177"/>
      <c r="J119" s="174"/>
      <c r="K119" s="42"/>
      <c r="L119" s="231"/>
      <c r="M119" s="174"/>
      <c r="N119" s="174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8"/>
      <c r="CZ119" s="218"/>
      <c r="DA119" s="218"/>
      <c r="DB119" s="218"/>
      <c r="DC119" s="218"/>
      <c r="DD119" s="218"/>
      <c r="DE119" s="218"/>
      <c r="DF119" s="218"/>
      <c r="DG119" s="218"/>
      <c r="DH119" s="218"/>
      <c r="DI119" s="218"/>
      <c r="DJ119" s="218"/>
      <c r="DK119" s="218"/>
      <c r="DL119" s="218"/>
      <c r="DM119" s="218"/>
      <c r="DN119" s="218"/>
    </row>
    <row r="120" spans="1:118" s="196" customFormat="1" x14ac:dyDescent="0.2">
      <c r="A120" s="104" t="s">
        <v>54</v>
      </c>
      <c r="B120" s="194"/>
      <c r="C120" s="138"/>
      <c r="D120" s="158"/>
      <c r="E120" s="35"/>
      <c r="F120" s="224"/>
      <c r="G120" s="136">
        <v>86496625.560000002</v>
      </c>
      <c r="H120" s="136">
        <v>86523564.980000004</v>
      </c>
      <c r="I120" s="225">
        <v>86514057.730000004</v>
      </c>
      <c r="J120" s="222">
        <v>106492.7</v>
      </c>
      <c r="K120" s="136"/>
      <c r="L120" s="229">
        <f t="shared" si="3"/>
        <v>916763.82000000007</v>
      </c>
      <c r="M120" s="222">
        <v>403381.29</v>
      </c>
      <c r="N120" s="222">
        <v>406889.83</v>
      </c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7"/>
      <c r="BU120" s="217"/>
      <c r="BV120" s="217"/>
      <c r="BW120" s="217"/>
      <c r="BX120" s="217"/>
      <c r="BY120" s="217"/>
      <c r="BZ120" s="217"/>
      <c r="CA120" s="217"/>
      <c r="CB120" s="217"/>
      <c r="CC120" s="217"/>
      <c r="CD120" s="217"/>
      <c r="CE120" s="217"/>
      <c r="CF120" s="217"/>
      <c r="CG120" s="217"/>
      <c r="CH120" s="217"/>
      <c r="CI120" s="217"/>
      <c r="CJ120" s="217"/>
      <c r="CK120" s="217"/>
      <c r="CL120" s="217"/>
      <c r="CM120" s="217"/>
      <c r="CN120" s="217"/>
      <c r="CO120" s="217"/>
      <c r="CP120" s="217"/>
      <c r="CQ120" s="217"/>
      <c r="CR120" s="217"/>
      <c r="CS120" s="217"/>
      <c r="CT120" s="217"/>
      <c r="CU120" s="217"/>
      <c r="CV120" s="217"/>
      <c r="CW120" s="217"/>
      <c r="CX120" s="217"/>
      <c r="CY120" s="217"/>
      <c r="CZ120" s="217"/>
      <c r="DA120" s="217"/>
      <c r="DB120" s="217"/>
      <c r="DC120" s="217"/>
      <c r="DD120" s="217"/>
      <c r="DE120" s="217"/>
      <c r="DF120" s="217"/>
      <c r="DG120" s="217"/>
      <c r="DH120" s="217"/>
      <c r="DI120" s="217"/>
      <c r="DJ120" s="217"/>
      <c r="DK120" s="217"/>
      <c r="DL120" s="217"/>
      <c r="DM120" s="217"/>
      <c r="DN120" s="217"/>
    </row>
    <row r="121" spans="1:118" s="196" customFormat="1" x14ac:dyDescent="0.2">
      <c r="A121" s="26"/>
      <c r="B121" s="194"/>
      <c r="C121" s="141"/>
      <c r="D121" s="149"/>
      <c r="E121" s="71"/>
      <c r="F121" s="70"/>
      <c r="G121" s="172"/>
      <c r="H121" s="177"/>
      <c r="I121" s="177"/>
      <c r="J121" s="174"/>
      <c r="K121" s="28"/>
      <c r="L121" s="198"/>
      <c r="M121" s="174"/>
      <c r="N121" s="174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7"/>
      <c r="BU121" s="217"/>
      <c r="BV121" s="217"/>
      <c r="BW121" s="217"/>
      <c r="BX121" s="217"/>
      <c r="BY121" s="217"/>
      <c r="BZ121" s="217"/>
      <c r="CA121" s="217"/>
      <c r="CB121" s="217"/>
      <c r="CC121" s="217"/>
      <c r="CD121" s="217"/>
      <c r="CE121" s="217"/>
      <c r="CF121" s="217"/>
      <c r="CG121" s="217"/>
      <c r="CH121" s="217"/>
      <c r="CI121" s="217"/>
      <c r="CJ121" s="217"/>
      <c r="CK121" s="217"/>
      <c r="CL121" s="217"/>
      <c r="CM121" s="217"/>
      <c r="CN121" s="217"/>
      <c r="CO121" s="217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17"/>
      <c r="CZ121" s="217"/>
      <c r="DA121" s="217"/>
      <c r="DB121" s="217"/>
      <c r="DC121" s="217"/>
      <c r="DD121" s="217"/>
      <c r="DE121" s="217"/>
      <c r="DF121" s="217"/>
      <c r="DG121" s="217"/>
      <c r="DH121" s="217"/>
      <c r="DI121" s="217"/>
      <c r="DJ121" s="217"/>
      <c r="DK121" s="217"/>
      <c r="DL121" s="217"/>
      <c r="DM121" s="217"/>
      <c r="DN121" s="217"/>
    </row>
    <row r="122" spans="1:118" s="45" customFormat="1" x14ac:dyDescent="0.2">
      <c r="A122" s="35"/>
      <c r="B122" s="194"/>
      <c r="C122" s="142"/>
      <c r="D122" s="155"/>
      <c r="E122" s="26"/>
      <c r="F122" s="27"/>
      <c r="G122" s="174"/>
      <c r="H122" s="181"/>
      <c r="I122" s="177"/>
      <c r="J122" s="174"/>
      <c r="K122" s="3"/>
      <c r="L122" s="185"/>
      <c r="M122" s="174"/>
      <c r="N122" s="174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</row>
    <row r="123" spans="1:118" s="45" customFormat="1" x14ac:dyDescent="0.2">
      <c r="A123" s="26"/>
      <c r="B123" s="194"/>
      <c r="C123" s="146"/>
      <c r="D123" s="153"/>
      <c r="E123" s="44"/>
      <c r="F123" s="41"/>
      <c r="G123" s="178"/>
      <c r="H123" s="177"/>
      <c r="I123" s="177"/>
      <c r="J123" s="174"/>
      <c r="K123" s="3"/>
      <c r="L123" s="185"/>
      <c r="M123" s="174"/>
      <c r="N123" s="174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</row>
    <row r="124" spans="1:118" s="43" customFormat="1" x14ac:dyDescent="0.2">
      <c r="B124" s="223"/>
      <c r="C124" s="146"/>
      <c r="D124" s="153"/>
      <c r="E124" s="44"/>
      <c r="F124" s="41"/>
      <c r="G124" s="178"/>
      <c r="H124" s="177"/>
      <c r="I124" s="177"/>
      <c r="J124" s="174"/>
      <c r="K124" s="3"/>
      <c r="L124" s="185"/>
      <c r="M124" s="174"/>
      <c r="N124" s="174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  <c r="BI124" s="226"/>
      <c r="BJ124" s="226"/>
      <c r="BK124" s="226"/>
      <c r="BL124" s="226"/>
      <c r="BM124" s="226"/>
      <c r="BN124" s="226"/>
      <c r="BO124" s="226"/>
      <c r="BP124" s="226"/>
      <c r="BQ124" s="226"/>
      <c r="BR124" s="226"/>
      <c r="BS124" s="226"/>
      <c r="BT124" s="226"/>
      <c r="BU124" s="226"/>
      <c r="BV124" s="226"/>
      <c r="BW124" s="226"/>
      <c r="BX124" s="226"/>
      <c r="BY124" s="226"/>
      <c r="BZ124" s="226"/>
      <c r="CA124" s="226"/>
      <c r="CB124" s="226"/>
      <c r="CC124" s="226"/>
      <c r="CD124" s="226"/>
      <c r="CE124" s="226"/>
      <c r="CF124" s="226"/>
      <c r="CG124" s="226"/>
      <c r="CH124" s="226"/>
      <c r="CI124" s="226"/>
      <c r="CJ124" s="226"/>
      <c r="CK124" s="226"/>
      <c r="CL124" s="226"/>
      <c r="CM124" s="226"/>
      <c r="CN124" s="226"/>
      <c r="CO124" s="226"/>
      <c r="CP124" s="226"/>
      <c r="CQ124" s="226"/>
      <c r="CR124" s="226"/>
      <c r="CS124" s="226"/>
      <c r="CT124" s="226"/>
      <c r="CU124" s="226"/>
      <c r="CV124" s="226"/>
      <c r="CW124" s="226"/>
      <c r="CX124" s="226"/>
      <c r="CY124" s="226"/>
      <c r="CZ124" s="226"/>
      <c r="DA124" s="226"/>
      <c r="DB124" s="226"/>
      <c r="DC124" s="226"/>
      <c r="DD124" s="226"/>
      <c r="DE124" s="226"/>
      <c r="DF124" s="226"/>
      <c r="DG124" s="226"/>
      <c r="DH124" s="226"/>
      <c r="DI124" s="226"/>
      <c r="DJ124" s="226"/>
      <c r="DK124" s="226"/>
      <c r="DL124" s="226"/>
      <c r="DM124" s="226"/>
      <c r="DN124" s="226"/>
    </row>
    <row r="125" spans="1:118" s="40" customFormat="1" x14ac:dyDescent="0.2">
      <c r="A125" s="43"/>
      <c r="B125" s="194"/>
      <c r="C125" s="146"/>
      <c r="D125" s="153"/>
      <c r="E125" s="44"/>
      <c r="F125" s="41"/>
      <c r="G125" s="178"/>
      <c r="H125" s="177"/>
      <c r="I125" s="177"/>
      <c r="J125" s="174"/>
      <c r="K125" s="3"/>
      <c r="L125" s="185"/>
      <c r="M125" s="174"/>
      <c r="N125" s="174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  <c r="BI125" s="220"/>
      <c r="BJ125" s="220"/>
      <c r="BK125" s="220"/>
      <c r="BL125" s="220"/>
      <c r="BM125" s="220"/>
      <c r="BN125" s="220"/>
      <c r="BO125" s="220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0"/>
      <c r="BZ125" s="220"/>
      <c r="CA125" s="220"/>
      <c r="CB125" s="220"/>
      <c r="CC125" s="220"/>
      <c r="CD125" s="220"/>
      <c r="CE125" s="220"/>
      <c r="CF125" s="220"/>
      <c r="CG125" s="220"/>
      <c r="CH125" s="220"/>
      <c r="CI125" s="220"/>
      <c r="CJ125" s="220"/>
      <c r="CK125" s="220"/>
      <c r="CL125" s="220"/>
      <c r="CM125" s="220"/>
      <c r="CN125" s="220"/>
      <c r="CO125" s="220"/>
      <c r="CP125" s="220"/>
      <c r="CQ125" s="220"/>
      <c r="CR125" s="220"/>
      <c r="CS125" s="220"/>
      <c r="CT125" s="220"/>
      <c r="CU125" s="220"/>
      <c r="CV125" s="220"/>
      <c r="CW125" s="220"/>
      <c r="CX125" s="220"/>
      <c r="CY125" s="220"/>
      <c r="CZ125" s="220"/>
      <c r="DA125" s="220"/>
      <c r="DB125" s="220"/>
      <c r="DC125" s="220"/>
      <c r="DD125" s="220"/>
      <c r="DE125" s="220"/>
      <c r="DF125" s="220"/>
      <c r="DG125" s="220"/>
      <c r="DH125" s="220"/>
      <c r="DI125" s="220"/>
      <c r="DJ125" s="220"/>
      <c r="DK125" s="220"/>
      <c r="DL125" s="220"/>
      <c r="DM125" s="220"/>
      <c r="DN125" s="220"/>
    </row>
    <row r="126" spans="1:118" s="44" customFormat="1" x14ac:dyDescent="0.2">
      <c r="A126" s="43"/>
      <c r="B126" s="206"/>
      <c r="C126" s="146"/>
      <c r="D126" s="153"/>
      <c r="E126" s="26"/>
      <c r="F126" s="27"/>
      <c r="G126" s="174"/>
      <c r="H126" s="181"/>
      <c r="I126" s="177"/>
      <c r="J126" s="174"/>
      <c r="K126" s="3"/>
      <c r="L126" s="185"/>
      <c r="M126" s="174"/>
      <c r="N126" s="174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  <c r="CP126" s="219"/>
      <c r="CQ126" s="219"/>
      <c r="CR126" s="219"/>
      <c r="CS126" s="219"/>
      <c r="CT126" s="219"/>
      <c r="CU126" s="219"/>
      <c r="CV126" s="219"/>
      <c r="CW126" s="219"/>
      <c r="CX126" s="219"/>
      <c r="CY126" s="219"/>
      <c r="CZ126" s="219"/>
      <c r="DA126" s="219"/>
      <c r="DB126" s="219"/>
      <c r="DC126" s="219"/>
      <c r="DD126" s="219"/>
      <c r="DE126" s="219"/>
      <c r="DF126" s="219"/>
      <c r="DG126" s="219"/>
      <c r="DH126" s="219"/>
      <c r="DI126" s="219"/>
      <c r="DJ126" s="219"/>
      <c r="DK126" s="219"/>
      <c r="DL126" s="219"/>
      <c r="DM126" s="219"/>
      <c r="DN126" s="219"/>
    </row>
    <row r="127" spans="1:118" x14ac:dyDescent="0.2">
      <c r="B127" s="194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56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topLeftCell="A43" zoomScaleNormal="100" workbookViewId="0">
      <selection activeCell="A40" sqref="A40:XFD41"/>
    </sheetView>
  </sheetViews>
  <sheetFormatPr defaultColWidth="9.140625" defaultRowHeight="12.75" outlineLevelRow="1" x14ac:dyDescent="0.2"/>
  <cols>
    <col min="1" max="1" width="21.7109375" style="45" customWidth="1"/>
    <col min="2" max="2" width="15" style="45" customWidth="1"/>
    <col min="3" max="3" width="11.5703125" style="48" customWidth="1"/>
    <col min="4" max="4" width="11.5703125" style="74" customWidth="1"/>
    <col min="5" max="5" width="2.28515625" style="45" customWidth="1"/>
    <col min="6" max="6" width="16.140625" style="22" bestFit="1" customWidth="1"/>
    <col min="7" max="7" width="8.140625" style="46" customWidth="1"/>
    <col min="8" max="8" width="15" style="22" customWidth="1"/>
    <col min="9" max="9" width="1.5703125" style="49" customWidth="1"/>
    <col min="10" max="10" width="16.140625" style="22" bestFit="1" customWidth="1"/>
    <col min="11" max="11" width="9.42578125" style="46" bestFit="1" customWidth="1"/>
    <col min="12" max="12" width="17.5703125" style="22" customWidth="1"/>
    <col min="13" max="13" width="1.42578125" style="22" customWidth="1"/>
    <col min="14" max="14" width="16.28515625" style="101" customWidth="1"/>
    <col min="15" max="16384" width="9.140625" style="69"/>
  </cols>
  <sheetData>
    <row r="1" spans="1:256" x14ac:dyDescent="0.2">
      <c r="A1"/>
      <c r="B1" s="47"/>
      <c r="I1" s="99"/>
      <c r="M1" s="97"/>
    </row>
    <row r="2" spans="1:256" s="81" customFormat="1" x14ac:dyDescent="0.2">
      <c r="B2" s="85"/>
      <c r="C2" s="80"/>
      <c r="D2" s="79"/>
      <c r="E2" s="79"/>
      <c r="F2" s="56"/>
      <c r="G2" s="252">
        <v>43891</v>
      </c>
      <c r="H2" s="56"/>
      <c r="I2" s="94"/>
      <c r="J2" s="56"/>
      <c r="K2" s="252">
        <v>43983</v>
      </c>
      <c r="L2" s="56"/>
      <c r="M2" s="94"/>
      <c r="N2" s="101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pans="1:256" s="81" customFormat="1" x14ac:dyDescent="0.2">
      <c r="A3" s="79" t="s">
        <v>55</v>
      </c>
      <c r="B3" s="86" t="s">
        <v>20</v>
      </c>
      <c r="C3" s="80" t="s">
        <v>21</v>
      </c>
      <c r="D3" s="79" t="s">
        <v>56</v>
      </c>
      <c r="E3" s="79"/>
      <c r="F3" s="56" t="s">
        <v>57</v>
      </c>
      <c r="G3" s="253" t="s">
        <v>58</v>
      </c>
      <c r="H3" s="56"/>
      <c r="I3" s="94"/>
      <c r="J3" s="56" t="s">
        <v>57</v>
      </c>
      <c r="K3" s="82" t="s">
        <v>58</v>
      </c>
      <c r="L3" s="56"/>
      <c r="M3" s="94"/>
      <c r="N3" s="101" t="s">
        <v>59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pans="1:256" s="81" customFormat="1" ht="13.5" customHeight="1" x14ac:dyDescent="0.2">
      <c r="A4" s="79"/>
      <c r="B4" s="86" t="s">
        <v>28</v>
      </c>
      <c r="C4" s="80" t="s">
        <v>29</v>
      </c>
      <c r="D4" s="79" t="s">
        <v>60</v>
      </c>
      <c r="E4" s="79"/>
      <c r="F4" s="56" t="s">
        <v>61</v>
      </c>
      <c r="G4" s="82" t="s">
        <v>62</v>
      </c>
      <c r="H4" s="56" t="s">
        <v>63</v>
      </c>
      <c r="I4" s="94"/>
      <c r="J4" s="56" t="s">
        <v>61</v>
      </c>
      <c r="K4" s="82" t="s">
        <v>62</v>
      </c>
      <c r="L4" s="56" t="s">
        <v>63</v>
      </c>
      <c r="M4" s="94"/>
      <c r="N4" s="101" t="s">
        <v>18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pans="1:256" s="81" customFormat="1" ht="5.25" customHeight="1" x14ac:dyDescent="0.2">
      <c r="A5" s="91"/>
      <c r="B5" s="92"/>
      <c r="C5" s="93"/>
      <c r="D5" s="91"/>
      <c r="E5" s="91"/>
      <c r="F5" s="94"/>
      <c r="G5" s="100"/>
      <c r="H5" s="94"/>
      <c r="I5" s="94"/>
      <c r="J5" s="94"/>
      <c r="K5" s="100"/>
      <c r="L5" s="94"/>
      <c r="M5" s="94"/>
      <c r="N5" s="102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pans="1:256" s="14" customFormat="1" outlineLevel="1" x14ac:dyDescent="0.2">
      <c r="A6" s="36" t="s">
        <v>34</v>
      </c>
      <c r="B6" s="45" t="s">
        <v>132</v>
      </c>
      <c r="C6" s="65"/>
      <c r="D6" s="75">
        <v>44012</v>
      </c>
      <c r="E6" s="50"/>
      <c r="F6" s="22">
        <v>26635863.43</v>
      </c>
      <c r="G6" s="127">
        <f>+H6/F6</f>
        <v>1</v>
      </c>
      <c r="H6" s="22">
        <v>26635863.43</v>
      </c>
      <c r="I6" s="99" t="s">
        <v>65</v>
      </c>
      <c r="J6" s="22">
        <v>16354192.85</v>
      </c>
      <c r="K6" s="127">
        <f>+L6/J6</f>
        <v>1</v>
      </c>
      <c r="L6" s="22">
        <v>16354192.85</v>
      </c>
      <c r="M6" s="97"/>
      <c r="N6" s="1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pans="1:256" s="14" customFormat="1" outlineLevel="1" x14ac:dyDescent="0.2">
      <c r="A7" s="36"/>
      <c r="B7" s="36" t="s">
        <v>64</v>
      </c>
      <c r="C7" s="65"/>
      <c r="D7" s="75">
        <v>44012</v>
      </c>
      <c r="E7" s="50"/>
      <c r="F7" s="22">
        <v>800</v>
      </c>
      <c r="G7" s="127">
        <f t="shared" ref="G7:G13" si="0">+H7/F7</f>
        <v>1</v>
      </c>
      <c r="H7" s="22">
        <v>800</v>
      </c>
      <c r="I7" s="99"/>
      <c r="J7" s="22">
        <v>800</v>
      </c>
      <c r="K7" s="127">
        <f t="shared" ref="K7:K13" si="1">+L7/J7</f>
        <v>1</v>
      </c>
      <c r="L7" s="22">
        <v>800</v>
      </c>
      <c r="M7" s="97"/>
      <c r="N7" s="1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pans="1:256" s="14" customFormat="1" outlineLevel="1" x14ac:dyDescent="0.2">
      <c r="A8" s="36"/>
      <c r="B8" s="36" t="s">
        <v>122</v>
      </c>
      <c r="C8" s="65"/>
      <c r="D8" s="75">
        <v>44012</v>
      </c>
      <c r="E8" s="50"/>
      <c r="F8" s="22">
        <v>10000000</v>
      </c>
      <c r="G8" s="127">
        <f t="shared" si="0"/>
        <v>1</v>
      </c>
      <c r="H8" s="22">
        <v>10000000</v>
      </c>
      <c r="I8" s="99" t="s">
        <v>65</v>
      </c>
      <c r="J8" s="22">
        <v>10000000</v>
      </c>
      <c r="K8" s="127">
        <f t="shared" si="1"/>
        <v>1</v>
      </c>
      <c r="L8" s="22">
        <v>10000000</v>
      </c>
      <c r="M8" s="97"/>
      <c r="N8" s="1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pans="1:256" s="14" customFormat="1" outlineLevel="1" x14ac:dyDescent="0.2">
      <c r="A9" s="36"/>
      <c r="B9" s="36" t="s">
        <v>166</v>
      </c>
      <c r="C9" s="65"/>
      <c r="D9" s="75">
        <v>44012</v>
      </c>
      <c r="E9" s="50"/>
      <c r="F9" s="22">
        <v>0</v>
      </c>
      <c r="G9" s="127"/>
      <c r="H9" s="22">
        <v>0</v>
      </c>
      <c r="I9" s="99" t="s">
        <v>65</v>
      </c>
      <c r="J9" s="22">
        <v>3011259.11</v>
      </c>
      <c r="K9" s="127">
        <f t="shared" si="1"/>
        <v>1</v>
      </c>
      <c r="L9" s="22">
        <v>3011259.11</v>
      </c>
      <c r="M9" s="97"/>
      <c r="N9" s="1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x14ac:dyDescent="0.2">
      <c r="B10" s="45" t="s">
        <v>162</v>
      </c>
      <c r="C10" s="48" t="s">
        <v>160</v>
      </c>
      <c r="D10" s="52">
        <v>44044</v>
      </c>
      <c r="F10" s="22">
        <v>1000000</v>
      </c>
      <c r="G10" s="127">
        <f t="shared" si="0"/>
        <v>1.0127999999999999</v>
      </c>
      <c r="H10" s="22">
        <v>1012800</v>
      </c>
      <c r="I10" s="99" t="s">
        <v>65</v>
      </c>
      <c r="J10" s="22">
        <v>1000000</v>
      </c>
      <c r="K10" s="127">
        <f t="shared" si="1"/>
        <v>1.0039</v>
      </c>
      <c r="L10" s="22">
        <v>1003900</v>
      </c>
      <c r="M10" s="97"/>
    </row>
    <row r="11" spans="1:256" x14ac:dyDescent="0.2">
      <c r="B11" s="45" t="s">
        <v>136</v>
      </c>
      <c r="D11" s="52">
        <v>44090</v>
      </c>
      <c r="F11" s="22">
        <v>5000000</v>
      </c>
      <c r="G11" s="127">
        <f t="shared" si="0"/>
        <v>1</v>
      </c>
      <c r="H11" s="22">
        <v>5000000</v>
      </c>
      <c r="I11" s="99" t="s">
        <v>65</v>
      </c>
      <c r="J11" s="22">
        <v>5000000</v>
      </c>
      <c r="K11" s="127">
        <f t="shared" si="1"/>
        <v>1</v>
      </c>
      <c r="L11" s="22">
        <v>5000000</v>
      </c>
      <c r="M11" s="97"/>
    </row>
    <row r="12" spans="1:256" x14ac:dyDescent="0.2">
      <c r="B12" s="45" t="s">
        <v>136</v>
      </c>
      <c r="D12" s="52">
        <v>44137</v>
      </c>
      <c r="F12" s="22">
        <v>0</v>
      </c>
      <c r="G12" s="127"/>
      <c r="H12" s="22">
        <v>0</v>
      </c>
      <c r="I12" s="99"/>
      <c r="J12" s="22">
        <v>2000000</v>
      </c>
      <c r="K12" s="127">
        <f t="shared" si="1"/>
        <v>1</v>
      </c>
      <c r="L12" s="22">
        <v>2000000</v>
      </c>
      <c r="M12" s="97"/>
    </row>
    <row r="13" spans="1:256" s="14" customFormat="1" outlineLevel="1" x14ac:dyDescent="0.2">
      <c r="A13" s="36"/>
      <c r="B13" s="36" t="s">
        <v>151</v>
      </c>
      <c r="C13" s="65" t="s">
        <v>154</v>
      </c>
      <c r="D13" s="75">
        <v>44348</v>
      </c>
      <c r="E13" s="50"/>
      <c r="F13" s="22">
        <v>1000000</v>
      </c>
      <c r="G13" s="127">
        <f t="shared" si="0"/>
        <v>1.01816789</v>
      </c>
      <c r="H13" s="22">
        <v>1018167.89</v>
      </c>
      <c r="I13" s="99" t="s">
        <v>65</v>
      </c>
      <c r="J13" s="22">
        <v>1000000</v>
      </c>
      <c r="K13" s="127">
        <f t="shared" si="1"/>
        <v>1.01353217</v>
      </c>
      <c r="L13" s="22">
        <v>1013532.17</v>
      </c>
      <c r="M13" s="97"/>
      <c r="N13" s="1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x14ac:dyDescent="0.2">
      <c r="B14" s="45" t="s">
        <v>129</v>
      </c>
      <c r="D14" s="52">
        <v>43837</v>
      </c>
      <c r="F14" s="22">
        <v>0</v>
      </c>
      <c r="G14" s="127"/>
      <c r="H14" s="22">
        <v>0</v>
      </c>
      <c r="I14" s="99" t="s">
        <v>65</v>
      </c>
      <c r="J14" s="22">
        <v>0</v>
      </c>
      <c r="K14" s="127"/>
      <c r="L14" s="22">
        <v>0</v>
      </c>
      <c r="M14" s="97"/>
    </row>
    <row r="15" spans="1:256" s="14" customFormat="1" outlineLevel="1" x14ac:dyDescent="0.2">
      <c r="A15" s="36"/>
      <c r="B15" s="45" t="s">
        <v>129</v>
      </c>
      <c r="C15" s="65"/>
      <c r="D15" s="75">
        <v>43906</v>
      </c>
      <c r="E15" s="50"/>
      <c r="F15" s="22">
        <v>0</v>
      </c>
      <c r="G15" s="127"/>
      <c r="H15" s="22">
        <v>0</v>
      </c>
      <c r="I15" s="99" t="s">
        <v>65</v>
      </c>
      <c r="J15" s="22">
        <v>0</v>
      </c>
      <c r="K15" s="127"/>
      <c r="L15" s="22">
        <v>0</v>
      </c>
      <c r="M15" s="97"/>
      <c r="N15" s="1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14" customFormat="1" outlineLevel="1" x14ac:dyDescent="0.2">
      <c r="A16" s="36"/>
      <c r="B16" s="45" t="s">
        <v>129</v>
      </c>
      <c r="C16" s="65"/>
      <c r="D16" s="75">
        <v>43909</v>
      </c>
      <c r="E16" s="50"/>
      <c r="F16" s="22">
        <v>0</v>
      </c>
      <c r="G16" s="127"/>
      <c r="H16" s="22">
        <v>0</v>
      </c>
      <c r="I16" s="99" t="s">
        <v>65</v>
      </c>
      <c r="J16" s="22">
        <v>0</v>
      </c>
      <c r="K16" s="127"/>
      <c r="L16" s="22">
        <v>0</v>
      </c>
      <c r="M16" s="97"/>
      <c r="N16" s="1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14" customFormat="1" outlineLevel="1" x14ac:dyDescent="0.2">
      <c r="A17" s="36"/>
      <c r="B17" s="36" t="s">
        <v>142</v>
      </c>
      <c r="C17" s="65" t="s">
        <v>143</v>
      </c>
      <c r="D17" s="75">
        <v>43917</v>
      </c>
      <c r="E17" s="50"/>
      <c r="F17" s="22">
        <v>0</v>
      </c>
      <c r="G17" s="127"/>
      <c r="H17" s="22">
        <v>0</v>
      </c>
      <c r="I17" s="99" t="s">
        <v>65</v>
      </c>
      <c r="J17" s="22">
        <v>0</v>
      </c>
      <c r="K17" s="127"/>
      <c r="L17" s="22">
        <v>0</v>
      </c>
      <c r="M17" s="97"/>
      <c r="N17" s="1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14" customFormat="1" outlineLevel="1" x14ac:dyDescent="0.2">
      <c r="A18" s="36"/>
      <c r="B18" s="36" t="s">
        <v>144</v>
      </c>
      <c r="C18" s="65" t="s">
        <v>145</v>
      </c>
      <c r="D18" s="75">
        <v>43920</v>
      </c>
      <c r="E18" s="50"/>
      <c r="F18" s="22">
        <v>0</v>
      </c>
      <c r="G18" s="127"/>
      <c r="H18" s="22">
        <v>0</v>
      </c>
      <c r="I18" s="99" t="s">
        <v>65</v>
      </c>
      <c r="J18" s="22">
        <v>0</v>
      </c>
      <c r="K18" s="127"/>
      <c r="L18" s="22">
        <v>0</v>
      </c>
      <c r="M18" s="97"/>
      <c r="N18" s="1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x14ac:dyDescent="0.2">
      <c r="B19" s="45" t="s">
        <v>129</v>
      </c>
      <c r="D19" s="52">
        <v>43927</v>
      </c>
      <c r="F19" s="22">
        <v>2000000</v>
      </c>
      <c r="G19" s="127">
        <f>+H19/F19</f>
        <v>1</v>
      </c>
      <c r="H19" s="22">
        <v>2000000</v>
      </c>
      <c r="I19" s="99" t="s">
        <v>65</v>
      </c>
      <c r="J19" s="22">
        <v>0</v>
      </c>
      <c r="K19" s="127"/>
      <c r="L19" s="22">
        <v>0</v>
      </c>
      <c r="M19" s="97"/>
    </row>
    <row r="20" spans="1:256" s="14" customFormat="1" outlineLevel="1" x14ac:dyDescent="0.2">
      <c r="A20" s="36"/>
      <c r="B20" s="45" t="s">
        <v>129</v>
      </c>
      <c r="C20" s="65"/>
      <c r="D20" s="75">
        <v>43959</v>
      </c>
      <c r="E20" s="50"/>
      <c r="F20" s="22">
        <v>1000000</v>
      </c>
      <c r="G20" s="127">
        <f>+H20/F20</f>
        <v>1</v>
      </c>
      <c r="H20" s="22">
        <v>1000000</v>
      </c>
      <c r="I20" s="99" t="s">
        <v>65</v>
      </c>
      <c r="J20" s="22">
        <v>0</v>
      </c>
      <c r="K20" s="127"/>
      <c r="L20" s="22">
        <v>0</v>
      </c>
      <c r="M20" s="97"/>
      <c r="N20" s="1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14" customFormat="1" ht="12" customHeight="1" x14ac:dyDescent="0.2">
      <c r="A21" s="36" t="s">
        <v>85</v>
      </c>
      <c r="B21" s="90"/>
      <c r="C21" s="115"/>
      <c r="D21" s="123"/>
      <c r="E21" s="50"/>
      <c r="F21" s="53">
        <f>SUM(F6:F18)</f>
        <v>43636663.43</v>
      </c>
      <c r="G21" s="127"/>
      <c r="H21" s="53">
        <f>SUM(H6:H18)</f>
        <v>43667631.32</v>
      </c>
      <c r="I21" s="94"/>
      <c r="J21" s="53">
        <f>SUM(J6:J20)</f>
        <v>38366251.960000001</v>
      </c>
      <c r="K21" s="127"/>
      <c r="L21" s="53">
        <f>SUM(L6:L18)</f>
        <v>38383684.130000003</v>
      </c>
      <c r="M21" s="95"/>
      <c r="N21" s="169">
        <f>SUM(L21-H21)</f>
        <v>-5283947.1899999976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14" customFormat="1" ht="12" customHeight="1" x14ac:dyDescent="0.2">
      <c r="A22" s="36"/>
      <c r="B22" s="90"/>
      <c r="C22" s="115"/>
      <c r="D22" s="123"/>
      <c r="E22" s="50"/>
      <c r="F22" s="53"/>
      <c r="G22" s="127"/>
      <c r="H22" s="53"/>
      <c r="I22" s="94"/>
      <c r="J22" s="53"/>
      <c r="K22" s="127"/>
      <c r="L22" s="53"/>
      <c r="M22" s="95"/>
      <c r="N22" s="1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s="14" customFormat="1" x14ac:dyDescent="0.2">
      <c r="A23" s="36" t="s">
        <v>7</v>
      </c>
      <c r="B23" s="36" t="s">
        <v>132</v>
      </c>
      <c r="C23" s="65"/>
      <c r="D23" s="75">
        <v>44012</v>
      </c>
      <c r="E23" s="50"/>
      <c r="F23" s="49">
        <v>574360.18000000005</v>
      </c>
      <c r="G23" s="127">
        <f t="shared" ref="G23" si="2">+H23/F23</f>
        <v>1</v>
      </c>
      <c r="H23" s="49">
        <v>574360.18000000005</v>
      </c>
      <c r="I23" s="99" t="s">
        <v>65</v>
      </c>
      <c r="J23" s="49">
        <v>574854.31000000006</v>
      </c>
      <c r="K23" s="127">
        <f t="shared" ref="K23:K32" si="3">+L23/J23</f>
        <v>1</v>
      </c>
      <c r="L23" s="49">
        <v>574854.31000000006</v>
      </c>
      <c r="M23" s="97"/>
      <c r="N23" s="101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s="14" customFormat="1" x14ac:dyDescent="0.2">
      <c r="A24" s="36"/>
      <c r="B24" s="36"/>
      <c r="C24" s="65"/>
      <c r="D24" s="75"/>
      <c r="E24" s="50"/>
      <c r="F24" s="53">
        <f>SUM(F23)</f>
        <v>574360.18000000005</v>
      </c>
      <c r="G24" s="127"/>
      <c r="H24" s="53">
        <f>SUM(H23)</f>
        <v>574360.18000000005</v>
      </c>
      <c r="I24" s="94"/>
      <c r="J24" s="53">
        <f>SUM(J23)</f>
        <v>574854.31000000006</v>
      </c>
      <c r="K24" s="127"/>
      <c r="L24" s="53">
        <f>SUM(L23)</f>
        <v>574854.31000000006</v>
      </c>
      <c r="M24" s="95"/>
      <c r="N24" s="101">
        <f>SUM(L24-H24)</f>
        <v>494.13000000000466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s="14" customFormat="1" x14ac:dyDescent="0.2">
      <c r="A25" s="36"/>
      <c r="B25" s="36"/>
      <c r="C25" s="65"/>
      <c r="D25" s="75"/>
      <c r="E25" s="50"/>
      <c r="F25" s="53"/>
      <c r="G25" s="127"/>
      <c r="H25" s="53"/>
      <c r="I25" s="94"/>
      <c r="J25" s="53"/>
      <c r="K25" s="127"/>
      <c r="L25" s="53"/>
      <c r="M25" s="95"/>
      <c r="N25" s="101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s="14" customFormat="1" x14ac:dyDescent="0.2">
      <c r="A26" s="36" t="s">
        <v>87</v>
      </c>
      <c r="B26" s="36" t="s">
        <v>132</v>
      </c>
      <c r="C26" s="65"/>
      <c r="D26" s="75">
        <v>44012</v>
      </c>
      <c r="E26" s="50"/>
      <c r="F26" s="22">
        <v>511268.45</v>
      </c>
      <c r="G26" s="127">
        <f t="shared" ref="G26" si="4">+H26/F26</f>
        <v>1</v>
      </c>
      <c r="H26" s="22">
        <v>511268.45</v>
      </c>
      <c r="I26" s="94" t="s">
        <v>65</v>
      </c>
      <c r="J26" s="22">
        <v>349276.9</v>
      </c>
      <c r="K26" s="127">
        <f t="shared" si="3"/>
        <v>1</v>
      </c>
      <c r="L26" s="22">
        <v>349276.9</v>
      </c>
      <c r="M26" s="97"/>
      <c r="N26" s="101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s="14" customFormat="1" x14ac:dyDescent="0.2">
      <c r="A27" s="36"/>
      <c r="B27" s="36"/>
      <c r="C27" s="65"/>
      <c r="D27" s="75"/>
      <c r="E27" s="50"/>
      <c r="F27" s="53">
        <f>SUM(F26)</f>
        <v>511268.45</v>
      </c>
      <c r="G27" s="127"/>
      <c r="H27" s="53">
        <f>SUM(H26)</f>
        <v>511268.45</v>
      </c>
      <c r="I27" s="94"/>
      <c r="J27" s="53">
        <f>SUM(J26)</f>
        <v>349276.9</v>
      </c>
      <c r="K27" s="127"/>
      <c r="L27" s="53">
        <f>SUM(L26)</f>
        <v>349276.9</v>
      </c>
      <c r="M27" s="95"/>
      <c r="N27" s="101">
        <f>SUM(L27-H27)</f>
        <v>-161991.54999999999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s="14" customFormat="1" x14ac:dyDescent="0.2">
      <c r="A28" s="36"/>
      <c r="B28" s="36"/>
      <c r="C28" s="65"/>
      <c r="D28" s="75"/>
      <c r="E28" s="50"/>
      <c r="F28" s="53"/>
      <c r="G28" s="127"/>
      <c r="H28" s="53"/>
      <c r="I28" s="94"/>
      <c r="J28" s="53"/>
      <c r="K28" s="127"/>
      <c r="L28" s="53"/>
      <c r="M28" s="95"/>
      <c r="N28" s="101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s="14" customFormat="1" x14ac:dyDescent="0.2">
      <c r="A29" s="36" t="s">
        <v>149</v>
      </c>
      <c r="B29" s="36" t="s">
        <v>132</v>
      </c>
      <c r="C29" s="65"/>
      <c r="D29" s="75">
        <v>44012</v>
      </c>
      <c r="E29" s="50"/>
      <c r="F29" s="22">
        <v>885903.35</v>
      </c>
      <c r="G29" s="127">
        <f t="shared" ref="G29" si="5">+H29/F29</f>
        <v>1</v>
      </c>
      <c r="H29" s="22">
        <v>885903.35</v>
      </c>
      <c r="I29" s="94" t="s">
        <v>65</v>
      </c>
      <c r="J29" s="22">
        <v>886665.5</v>
      </c>
      <c r="K29" s="127">
        <f t="shared" si="3"/>
        <v>1</v>
      </c>
      <c r="L29" s="22">
        <v>886665.5</v>
      </c>
      <c r="M29" s="95"/>
      <c r="N29" s="101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s="14" customFormat="1" x14ac:dyDescent="0.2">
      <c r="A30" s="36"/>
      <c r="B30" s="36"/>
      <c r="C30" s="65"/>
      <c r="D30" s="75"/>
      <c r="E30" s="50"/>
      <c r="F30" s="53">
        <f>SUM(F29)</f>
        <v>885903.35</v>
      </c>
      <c r="G30" s="127"/>
      <c r="H30" s="53">
        <f>SUM(H29)</f>
        <v>885903.35</v>
      </c>
      <c r="I30" s="94"/>
      <c r="J30" s="53">
        <f>SUM(J29)</f>
        <v>886665.5</v>
      </c>
      <c r="K30" s="127"/>
      <c r="L30" s="53">
        <f>SUM(L29)</f>
        <v>886665.5</v>
      </c>
      <c r="M30" s="95"/>
      <c r="N30" s="101">
        <f t="shared" ref="N30" si="6">SUM(L30-H30)</f>
        <v>762.15000000002328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s="14" customFormat="1" x14ac:dyDescent="0.2">
      <c r="A31" s="36"/>
      <c r="B31" s="36"/>
      <c r="C31" s="65"/>
      <c r="D31" s="75"/>
      <c r="E31" s="50"/>
      <c r="F31" s="53"/>
      <c r="G31" s="127"/>
      <c r="H31" s="53"/>
      <c r="I31" s="94"/>
      <c r="J31" s="53"/>
      <c r="K31" s="127"/>
      <c r="L31" s="53"/>
      <c r="M31" s="95"/>
      <c r="N31" s="101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s="14" customFormat="1" x14ac:dyDescent="0.2">
      <c r="A32" s="36" t="s">
        <v>8</v>
      </c>
      <c r="B32" s="36" t="s">
        <v>132</v>
      </c>
      <c r="C32" s="65"/>
      <c r="D32" s="75">
        <v>44012</v>
      </c>
      <c r="E32" s="50"/>
      <c r="F32" s="22">
        <v>4626.97</v>
      </c>
      <c r="G32" s="127">
        <f t="shared" ref="G32" si="7">+H32/F32</f>
        <v>1</v>
      </c>
      <c r="H32" s="22">
        <v>4626.97</v>
      </c>
      <c r="I32" s="99" t="s">
        <v>65</v>
      </c>
      <c r="J32" s="22">
        <v>4630.95</v>
      </c>
      <c r="K32" s="127">
        <f t="shared" si="3"/>
        <v>1</v>
      </c>
      <c r="L32" s="22">
        <v>4630.95</v>
      </c>
      <c r="M32" s="97"/>
      <c r="N32" s="101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s="14" customFormat="1" x14ac:dyDescent="0.2">
      <c r="A33" s="36"/>
      <c r="B33" s="36"/>
      <c r="C33" s="65"/>
      <c r="D33" s="75"/>
      <c r="E33" s="50"/>
      <c r="F33" s="53">
        <f>SUM(F32)</f>
        <v>4626.97</v>
      </c>
      <c r="G33" s="127"/>
      <c r="H33" s="53">
        <f>SUM(H32)</f>
        <v>4626.97</v>
      </c>
      <c r="I33" s="94"/>
      <c r="J33" s="53">
        <f>SUM(J32)</f>
        <v>4630.95</v>
      </c>
      <c r="K33" s="127"/>
      <c r="L33" s="53">
        <f>SUM(L32)</f>
        <v>4630.95</v>
      </c>
      <c r="M33" s="95"/>
      <c r="N33" s="101">
        <f>SUM(L33-H33)</f>
        <v>3.9799999999995634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s="14" customFormat="1" x14ac:dyDescent="0.2">
      <c r="A34" s="36"/>
      <c r="B34" s="36"/>
      <c r="C34" s="65"/>
      <c r="D34" s="75"/>
      <c r="E34" s="50"/>
      <c r="F34" s="53"/>
      <c r="G34" s="127"/>
      <c r="H34" s="53"/>
      <c r="I34" s="94"/>
      <c r="J34" s="53"/>
      <c r="K34" s="127"/>
      <c r="L34" s="53"/>
      <c r="M34" s="95"/>
      <c r="N34" s="101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s="14" customFormat="1" x14ac:dyDescent="0.2">
      <c r="A35" s="36"/>
      <c r="B35" s="36"/>
      <c r="C35" s="65"/>
      <c r="D35" s="75"/>
      <c r="E35" s="50"/>
      <c r="F35" s="53"/>
      <c r="G35" s="127"/>
      <c r="H35" s="53"/>
      <c r="I35" s="94"/>
      <c r="J35" s="53"/>
      <c r="K35" s="127"/>
      <c r="L35" s="53"/>
      <c r="M35" s="95"/>
      <c r="N35" s="101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s="14" customFormat="1" x14ac:dyDescent="0.2">
      <c r="A36" s="36"/>
      <c r="B36" s="36"/>
      <c r="C36" s="65"/>
      <c r="D36" s="75"/>
      <c r="E36" s="50"/>
      <c r="F36" s="53"/>
      <c r="G36" s="127"/>
      <c r="H36" s="53"/>
      <c r="I36" s="94"/>
      <c r="J36" s="53"/>
      <c r="K36" s="127"/>
      <c r="L36" s="53"/>
      <c r="M36" s="95"/>
      <c r="N36" s="101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s="14" customFormat="1" x14ac:dyDescent="0.2">
      <c r="A37" s="36"/>
      <c r="B37" s="36"/>
      <c r="C37" s="65"/>
      <c r="D37" s="75"/>
      <c r="E37" s="50"/>
      <c r="F37" s="53"/>
      <c r="G37" s="127"/>
      <c r="H37" s="53"/>
      <c r="I37" s="94"/>
      <c r="J37" s="53"/>
      <c r="K37" s="127"/>
      <c r="L37" s="53"/>
      <c r="M37" s="95"/>
      <c r="N37" s="101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s="14" customFormat="1" x14ac:dyDescent="0.2">
      <c r="A38" s="36"/>
      <c r="B38" s="36"/>
      <c r="C38" s="65"/>
      <c r="D38" s="75"/>
      <c r="E38" s="50"/>
      <c r="F38" s="53"/>
      <c r="G38" s="127"/>
      <c r="H38" s="53"/>
      <c r="I38" s="94"/>
      <c r="J38" s="53"/>
      <c r="K38" s="127"/>
      <c r="L38" s="53"/>
      <c r="M38" s="95"/>
      <c r="N38" s="101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  <row r="39" spans="1:256" s="14" customFormat="1" x14ac:dyDescent="0.2">
      <c r="A39" s="36"/>
      <c r="B39" s="36"/>
      <c r="C39" s="65"/>
      <c r="D39" s="75"/>
      <c r="E39" s="50"/>
      <c r="F39" s="53"/>
      <c r="G39" s="127"/>
      <c r="H39" s="53"/>
      <c r="I39" s="94"/>
      <c r="J39" s="53"/>
      <c r="K39" s="127"/>
      <c r="L39" s="53"/>
      <c r="M39" s="95"/>
      <c r="N39" s="101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</row>
    <row r="40" spans="1:256" s="14" customFormat="1" x14ac:dyDescent="0.2">
      <c r="A40" s="36"/>
      <c r="B40" s="36"/>
      <c r="C40" s="65"/>
      <c r="D40" s="75"/>
      <c r="E40" s="50"/>
      <c r="F40" s="53"/>
      <c r="G40" s="127"/>
      <c r="H40" s="53"/>
      <c r="I40" s="94"/>
      <c r="J40" s="53"/>
      <c r="K40" s="127"/>
      <c r="L40" s="53"/>
      <c r="M40" s="95"/>
      <c r="N40" s="101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</row>
    <row r="41" spans="1:256" s="14" customFormat="1" ht="12" customHeight="1" x14ac:dyDescent="0.2">
      <c r="A41" s="36"/>
      <c r="B41" s="90"/>
      <c r="C41" s="115"/>
      <c r="D41" s="123"/>
      <c r="E41" s="50"/>
      <c r="F41" s="53"/>
      <c r="G41" s="128"/>
      <c r="H41" s="53"/>
      <c r="I41" s="94"/>
      <c r="J41" s="53"/>
      <c r="K41" s="128"/>
      <c r="L41" s="53"/>
      <c r="M41" s="95"/>
      <c r="N41" s="101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pans="1:256" x14ac:dyDescent="0.2">
      <c r="I42" s="94"/>
      <c r="M42" s="94"/>
    </row>
    <row r="43" spans="1:256" s="84" customFormat="1" ht="15" customHeight="1" x14ac:dyDescent="0.2">
      <c r="A43" s="80"/>
      <c r="B43" s="80"/>
      <c r="C43" s="80"/>
      <c r="D43" s="83"/>
      <c r="E43" s="83"/>
      <c r="G43" s="88">
        <v>43891</v>
      </c>
      <c r="I43" s="94"/>
      <c r="K43" s="252">
        <v>43983</v>
      </c>
      <c r="M43" s="94"/>
      <c r="N43" s="101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</row>
    <row r="44" spans="1:256" s="84" customFormat="1" x14ac:dyDescent="0.2">
      <c r="A44" s="80" t="s">
        <v>55</v>
      </c>
      <c r="B44" s="87" t="s">
        <v>20</v>
      </c>
      <c r="C44" s="80" t="s">
        <v>21</v>
      </c>
      <c r="D44" s="80" t="s">
        <v>56</v>
      </c>
      <c r="E44" s="80"/>
      <c r="F44" s="56" t="s">
        <v>57</v>
      </c>
      <c r="G44" s="82" t="s">
        <v>58</v>
      </c>
      <c r="H44" s="56"/>
      <c r="I44" s="94"/>
      <c r="J44" s="56" t="s">
        <v>57</v>
      </c>
      <c r="K44" s="253" t="s">
        <v>58</v>
      </c>
      <c r="L44" s="56"/>
      <c r="M44" s="94"/>
      <c r="N44" s="101" t="s">
        <v>59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</row>
    <row r="45" spans="1:256" s="84" customFormat="1" x14ac:dyDescent="0.2">
      <c r="A45" s="80"/>
      <c r="B45" s="87" t="s">
        <v>28</v>
      </c>
      <c r="C45" s="80" t="s">
        <v>29</v>
      </c>
      <c r="D45" s="80" t="s">
        <v>60</v>
      </c>
      <c r="E45" s="80"/>
      <c r="F45" s="56" t="s">
        <v>61</v>
      </c>
      <c r="G45" s="82" t="s">
        <v>62</v>
      </c>
      <c r="H45" s="56" t="s">
        <v>63</v>
      </c>
      <c r="I45" s="94"/>
      <c r="J45" s="56" t="s">
        <v>61</v>
      </c>
      <c r="K45" s="82" t="s">
        <v>62</v>
      </c>
      <c r="L45" s="56" t="s">
        <v>63</v>
      </c>
      <c r="M45" s="94"/>
      <c r="N45" s="101" t="s">
        <v>18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</row>
    <row r="46" spans="1:256" s="84" customFormat="1" ht="7.9" customHeight="1" x14ac:dyDescent="0.2">
      <c r="A46" s="93"/>
      <c r="B46" s="96"/>
      <c r="C46" s="93"/>
      <c r="D46" s="93"/>
      <c r="E46" s="93"/>
      <c r="F46" s="94"/>
      <c r="G46" s="100"/>
      <c r="H46" s="94"/>
      <c r="I46" s="94"/>
      <c r="J46" s="94"/>
      <c r="K46" s="100"/>
      <c r="L46" s="94"/>
      <c r="M46" s="94"/>
      <c r="N46" s="102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</row>
    <row r="47" spans="1:256" s="14" customFormat="1" outlineLevel="1" x14ac:dyDescent="0.2">
      <c r="A47" s="36" t="s">
        <v>9</v>
      </c>
      <c r="B47" s="36" t="s">
        <v>132</v>
      </c>
      <c r="C47" s="48"/>
      <c r="D47" s="75">
        <v>44012</v>
      </c>
      <c r="E47" s="50"/>
      <c r="F47" s="54">
        <v>614857.89</v>
      </c>
      <c r="G47" s="128">
        <f>H47/F47</f>
        <v>1</v>
      </c>
      <c r="H47" s="54">
        <v>614857.89</v>
      </c>
      <c r="I47" s="99" t="s">
        <v>65</v>
      </c>
      <c r="J47" s="54">
        <v>731812.9</v>
      </c>
      <c r="K47" s="128">
        <f>L47/J47</f>
        <v>1</v>
      </c>
      <c r="L47" s="54">
        <v>731812.9</v>
      </c>
      <c r="M47" s="98"/>
      <c r="N47" s="101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</row>
    <row r="48" spans="1:256" s="14" customFormat="1" outlineLevel="1" x14ac:dyDescent="0.2">
      <c r="A48" s="36"/>
      <c r="B48" s="36" t="s">
        <v>161</v>
      </c>
      <c r="C48" s="48"/>
      <c r="D48" s="75">
        <v>44012</v>
      </c>
      <c r="E48" s="50"/>
      <c r="F48" s="54">
        <v>2000000</v>
      </c>
      <c r="G48" s="128"/>
      <c r="H48" s="54">
        <v>2000000</v>
      </c>
      <c r="I48" s="99" t="s">
        <v>65</v>
      </c>
      <c r="J48" s="54">
        <v>2002738.61</v>
      </c>
      <c r="K48" s="128"/>
      <c r="L48" s="54">
        <v>2002738.61</v>
      </c>
      <c r="M48" s="98"/>
      <c r="N48" s="101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</row>
    <row r="49" spans="1:256" s="14" customFormat="1" x14ac:dyDescent="0.2">
      <c r="A49" s="36"/>
      <c r="B49" s="36"/>
      <c r="C49" s="48"/>
      <c r="D49" s="48"/>
      <c r="E49" s="50"/>
      <c r="F49" s="53">
        <f>SUM(F47:F48)</f>
        <v>2614857.89</v>
      </c>
      <c r="G49" s="128"/>
      <c r="H49" s="53">
        <f>SUM(H47:H48)</f>
        <v>2614857.89</v>
      </c>
      <c r="I49" s="94"/>
      <c r="J49" s="53">
        <f>SUM(J47:J48)</f>
        <v>2734551.5100000002</v>
      </c>
      <c r="K49" s="128"/>
      <c r="L49" s="53">
        <f>SUM(L47:L48)</f>
        <v>2734551.5100000002</v>
      </c>
      <c r="M49" s="95"/>
      <c r="N49" s="101">
        <f>SUM(L49-H49)</f>
        <v>119693.62000000011</v>
      </c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</row>
    <row r="50" spans="1:256" s="14" customFormat="1" x14ac:dyDescent="0.2">
      <c r="A50" s="36"/>
      <c r="B50" s="36"/>
      <c r="C50" s="48"/>
      <c r="D50" s="75"/>
      <c r="E50" s="50"/>
      <c r="F50" s="22"/>
      <c r="G50" s="128"/>
      <c r="H50" s="22"/>
      <c r="I50" s="99"/>
      <c r="J50" s="22"/>
      <c r="K50" s="128"/>
      <c r="L50" s="22"/>
      <c r="M50" s="97"/>
      <c r="N50" s="221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</row>
    <row r="51" spans="1:256" s="14" customFormat="1" x14ac:dyDescent="0.2">
      <c r="A51" s="36" t="s">
        <v>66</v>
      </c>
      <c r="B51" s="213" t="s">
        <v>132</v>
      </c>
      <c r="C51" s="48"/>
      <c r="D51" s="75">
        <v>44012</v>
      </c>
      <c r="E51" s="50"/>
      <c r="F51" s="22">
        <v>853862.75</v>
      </c>
      <c r="G51" s="128">
        <f t="shared" ref="G51" si="8">H51/F51</f>
        <v>1</v>
      </c>
      <c r="H51" s="22">
        <v>853862.75</v>
      </c>
      <c r="I51" s="99" t="s">
        <v>65</v>
      </c>
      <c r="J51" s="22">
        <v>935801.62</v>
      </c>
      <c r="K51" s="128">
        <f t="shared" ref="K51" si="9">L51/J51</f>
        <v>1</v>
      </c>
      <c r="L51" s="22">
        <v>935801.62</v>
      </c>
      <c r="M51" s="97"/>
      <c r="N51" s="22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</row>
    <row r="52" spans="1:256" s="14" customFormat="1" x14ac:dyDescent="0.2">
      <c r="A52" s="36"/>
      <c r="B52" s="45" t="s">
        <v>161</v>
      </c>
      <c r="C52" s="48"/>
      <c r="D52" s="75">
        <v>44012</v>
      </c>
      <c r="E52" s="50"/>
      <c r="F52" s="22">
        <v>1000000</v>
      </c>
      <c r="G52" s="128"/>
      <c r="H52" s="22">
        <v>1000000</v>
      </c>
      <c r="I52" s="99" t="s">
        <v>65</v>
      </c>
      <c r="J52" s="22">
        <v>1001369.31</v>
      </c>
      <c r="K52" s="128"/>
      <c r="L52" s="22">
        <v>1001369.31</v>
      </c>
      <c r="M52" s="97"/>
      <c r="N52" s="221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  <row r="53" spans="1:256" s="14" customFormat="1" x14ac:dyDescent="0.2">
      <c r="A53" s="36"/>
      <c r="B53" s="36"/>
      <c r="C53" s="48"/>
      <c r="D53" s="75"/>
      <c r="E53" s="50"/>
      <c r="F53" s="53">
        <f>SUM(F51:F52)</f>
        <v>1853862.75</v>
      </c>
      <c r="G53" s="128"/>
      <c r="H53" s="53">
        <f>SUM(H51:H52)</f>
        <v>1853862.75</v>
      </c>
      <c r="I53" s="94"/>
      <c r="J53" s="53">
        <f>SUM(J51:J52)</f>
        <v>1937170.9300000002</v>
      </c>
      <c r="K53" s="128"/>
      <c r="L53" s="53">
        <f>SUM(L51:L52)</f>
        <v>1937170.9300000002</v>
      </c>
      <c r="M53" s="95"/>
      <c r="N53" s="101">
        <f>SUM(L53-H53)</f>
        <v>83308.180000000168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</row>
    <row r="54" spans="1:256" s="14" customFormat="1" x14ac:dyDescent="0.2">
      <c r="A54" s="36"/>
      <c r="B54" s="36"/>
      <c r="C54" s="48"/>
      <c r="D54" s="75"/>
      <c r="E54" s="50"/>
      <c r="F54" s="53"/>
      <c r="G54" s="128"/>
      <c r="H54" s="53"/>
      <c r="I54" s="94"/>
      <c r="J54" s="53"/>
      <c r="K54" s="128"/>
      <c r="L54" s="53"/>
      <c r="M54" s="95"/>
      <c r="N54" s="101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pans="1:256" s="14" customFormat="1" x14ac:dyDescent="0.2">
      <c r="A55" s="36" t="s">
        <v>67</v>
      </c>
      <c r="B55" s="36" t="s">
        <v>132</v>
      </c>
      <c r="C55" s="48"/>
      <c r="D55" s="75">
        <v>44012</v>
      </c>
      <c r="E55" s="48"/>
      <c r="F55" s="49">
        <v>2545842.04</v>
      </c>
      <c r="G55" s="128">
        <f t="shared" ref="G55" si="10">H55/F55</f>
        <v>1</v>
      </c>
      <c r="H55" s="49">
        <v>2545842.04</v>
      </c>
      <c r="I55" s="99" t="s">
        <v>65</v>
      </c>
      <c r="J55" s="49">
        <v>3710982.31</v>
      </c>
      <c r="K55" s="128">
        <f t="shared" ref="K55:K67" si="11">L55/J55</f>
        <v>1</v>
      </c>
      <c r="L55" s="49">
        <v>3710982.31</v>
      </c>
      <c r="M55" s="99"/>
      <c r="N55" s="101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14" customFormat="1" x14ac:dyDescent="0.2">
      <c r="A56" s="36"/>
      <c r="B56" s="36"/>
      <c r="C56" s="48"/>
      <c r="D56" s="76"/>
      <c r="E56" s="48"/>
      <c r="F56" s="56">
        <f>SUM(F55)</f>
        <v>2545842.04</v>
      </c>
      <c r="G56" s="128"/>
      <c r="H56" s="56">
        <f>SUM(H55)</f>
        <v>2545842.04</v>
      </c>
      <c r="I56" s="94"/>
      <c r="J56" s="56">
        <f>SUM(J55)</f>
        <v>3710982.31</v>
      </c>
      <c r="K56" s="128"/>
      <c r="L56" s="56">
        <f>SUM(L55)</f>
        <v>3710982.31</v>
      </c>
      <c r="M56" s="94"/>
      <c r="N56" s="101">
        <f>SUM(L56-H56)</f>
        <v>1165140.27</v>
      </c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</row>
    <row r="57" spans="1:256" s="14" customFormat="1" x14ac:dyDescent="0.2">
      <c r="A57" s="38"/>
      <c r="B57" s="36"/>
      <c r="C57" s="48"/>
      <c r="D57" s="75"/>
      <c r="E57" s="50"/>
      <c r="F57" s="53"/>
      <c r="G57" s="128"/>
      <c r="H57" s="53"/>
      <c r="I57" s="94"/>
      <c r="J57" s="53"/>
      <c r="K57" s="128"/>
      <c r="L57" s="53"/>
      <c r="M57" s="95"/>
      <c r="N57" s="101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</row>
    <row r="58" spans="1:256" s="36" customFormat="1" ht="14.25" customHeight="1" x14ac:dyDescent="0.2">
      <c r="A58" s="36" t="s">
        <v>12</v>
      </c>
      <c r="B58" s="36" t="s">
        <v>132</v>
      </c>
      <c r="C58" s="48"/>
      <c r="D58" s="75">
        <v>44012</v>
      </c>
      <c r="E58" s="50"/>
      <c r="F58" s="22">
        <v>61853.919999999998</v>
      </c>
      <c r="G58" s="128">
        <f t="shared" ref="G58" si="12">H58/F58</f>
        <v>1</v>
      </c>
      <c r="H58" s="22">
        <v>61853.919999999998</v>
      </c>
      <c r="I58" s="99" t="s">
        <v>65</v>
      </c>
      <c r="J58" s="22">
        <v>60766.559999999998</v>
      </c>
      <c r="K58" s="128">
        <f t="shared" si="11"/>
        <v>1</v>
      </c>
      <c r="L58" s="22">
        <v>60766.559999999998</v>
      </c>
      <c r="M58" s="97"/>
      <c r="N58" s="101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14" customFormat="1" x14ac:dyDescent="0.2">
      <c r="C59" s="66"/>
      <c r="D59" s="77"/>
      <c r="F59" s="53">
        <f>SUM(F58)</f>
        <v>61853.919999999998</v>
      </c>
      <c r="G59" s="128"/>
      <c r="H59" s="53">
        <f>SUM(H58)</f>
        <v>61853.919999999998</v>
      </c>
      <c r="I59" s="94"/>
      <c r="J59" s="53">
        <f>SUM(J58)</f>
        <v>60766.559999999998</v>
      </c>
      <c r="K59" s="128"/>
      <c r="L59" s="53">
        <f>SUM(L58)</f>
        <v>60766.559999999998</v>
      </c>
      <c r="M59" s="95"/>
      <c r="N59" s="101">
        <f>SUM(L59-H59)</f>
        <v>-1087.3600000000006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</row>
    <row r="60" spans="1:256" s="14" customFormat="1" x14ac:dyDescent="0.2">
      <c r="A60" s="36"/>
      <c r="B60" s="36"/>
      <c r="C60" s="48"/>
      <c r="D60" s="76"/>
      <c r="E60" s="36"/>
      <c r="F60" s="22"/>
      <c r="G60" s="128"/>
      <c r="H60" s="22"/>
      <c r="I60" s="99"/>
      <c r="J60" s="22"/>
      <c r="K60" s="128"/>
      <c r="L60" s="22"/>
      <c r="M60" s="97"/>
      <c r="N60" s="101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</row>
    <row r="61" spans="1:256" s="14" customFormat="1" x14ac:dyDescent="0.2">
      <c r="A61" s="36" t="s">
        <v>35</v>
      </c>
      <c r="B61" s="36" t="s">
        <v>132</v>
      </c>
      <c r="C61" s="48"/>
      <c r="D61" s="75">
        <v>44012</v>
      </c>
      <c r="E61" s="36"/>
      <c r="F61" s="22">
        <v>517321.25</v>
      </c>
      <c r="G61" s="128">
        <f t="shared" ref="G61" si="13">H61/F61</f>
        <v>1</v>
      </c>
      <c r="H61" s="22">
        <v>517321.25</v>
      </c>
      <c r="I61" s="99" t="s">
        <v>65</v>
      </c>
      <c r="J61" s="22">
        <v>529627.71</v>
      </c>
      <c r="K61" s="128">
        <f t="shared" si="11"/>
        <v>1</v>
      </c>
      <c r="L61" s="22">
        <v>529627.71</v>
      </c>
      <c r="M61" s="97"/>
      <c r="N61" s="101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</row>
    <row r="62" spans="1:256" s="14" customFormat="1" x14ac:dyDescent="0.2">
      <c r="A62" s="36"/>
      <c r="B62" s="36"/>
      <c r="C62" s="48"/>
      <c r="D62" s="76"/>
      <c r="E62" s="36"/>
      <c r="F62" s="53">
        <f>SUM(F61)</f>
        <v>517321.25</v>
      </c>
      <c r="G62" s="128"/>
      <c r="H62" s="53">
        <f>SUM(H61)</f>
        <v>517321.25</v>
      </c>
      <c r="I62" s="94"/>
      <c r="J62" s="53">
        <f>SUM(J61)</f>
        <v>529627.71</v>
      </c>
      <c r="K62" s="128"/>
      <c r="L62" s="53">
        <f>SUM(L61)</f>
        <v>529627.71</v>
      </c>
      <c r="M62" s="95"/>
      <c r="N62" s="101">
        <f>SUM(L62-H62)</f>
        <v>12306.459999999963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</row>
    <row r="63" spans="1:256" s="14" customFormat="1" x14ac:dyDescent="0.2">
      <c r="A63" s="36"/>
      <c r="B63" s="36"/>
      <c r="C63" s="48"/>
      <c r="D63" s="76"/>
      <c r="E63" s="36"/>
      <c r="F63" s="53"/>
      <c r="G63" s="128"/>
      <c r="H63" s="53"/>
      <c r="I63" s="94"/>
      <c r="J63" s="53"/>
      <c r="K63" s="128"/>
      <c r="L63" s="53"/>
      <c r="M63" s="95"/>
      <c r="N63" s="101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</row>
    <row r="64" spans="1:256" s="14" customFormat="1" x14ac:dyDescent="0.2">
      <c r="A64" s="36" t="s">
        <v>36</v>
      </c>
      <c r="B64" s="36" t="s">
        <v>132</v>
      </c>
      <c r="C64" s="48"/>
      <c r="D64" s="75">
        <v>44012</v>
      </c>
      <c r="E64" s="50"/>
      <c r="F64" s="22">
        <v>132730.18</v>
      </c>
      <c r="G64" s="128">
        <f t="shared" ref="G64" si="14">H64/F64</f>
        <v>1</v>
      </c>
      <c r="H64" s="22">
        <v>132730.18</v>
      </c>
      <c r="I64" s="99" t="s">
        <v>65</v>
      </c>
      <c r="J64" s="22">
        <v>100410.84</v>
      </c>
      <c r="K64" s="128">
        <f t="shared" si="11"/>
        <v>1</v>
      </c>
      <c r="L64" s="22">
        <v>100410.84</v>
      </c>
      <c r="M64" s="97"/>
      <c r="N64" s="101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</row>
    <row r="65" spans="1:256" s="14" customFormat="1" ht="11.45" customHeight="1" x14ac:dyDescent="0.2">
      <c r="A65" s="36"/>
      <c r="B65" s="51"/>
      <c r="C65" s="67"/>
      <c r="D65" s="52"/>
      <c r="E65" s="36"/>
      <c r="F65" s="53">
        <f>SUM(F64)</f>
        <v>132730.18</v>
      </c>
      <c r="G65" s="128"/>
      <c r="H65" s="53">
        <f>SUM(H64)</f>
        <v>132730.18</v>
      </c>
      <c r="I65" s="94"/>
      <c r="J65" s="53">
        <f>SUM(J64)</f>
        <v>100410.84</v>
      </c>
      <c r="K65" s="128"/>
      <c r="L65" s="53">
        <f>SUM(L64)</f>
        <v>100410.84</v>
      </c>
      <c r="M65" s="95"/>
      <c r="N65" s="101">
        <f>SUM(L65-H65)</f>
        <v>-32319.339999999997</v>
      </c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</row>
    <row r="66" spans="1:256" s="14" customFormat="1" ht="12" customHeight="1" x14ac:dyDescent="0.2">
      <c r="A66" s="36"/>
      <c r="B66" s="51"/>
      <c r="C66" s="67"/>
      <c r="D66" s="52"/>
      <c r="E66" s="36"/>
      <c r="F66" s="53"/>
      <c r="G66" s="128"/>
      <c r="H66" s="53"/>
      <c r="I66" s="94"/>
      <c r="J66" s="53"/>
      <c r="K66" s="128"/>
      <c r="L66" s="53"/>
      <c r="M66" s="95"/>
      <c r="N66" s="101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</row>
    <row r="67" spans="1:256" s="14" customFormat="1" x14ac:dyDescent="0.2">
      <c r="A67" s="36" t="s">
        <v>37</v>
      </c>
      <c r="B67" s="36" t="s">
        <v>132</v>
      </c>
      <c r="C67" s="48"/>
      <c r="D67" s="75">
        <v>44012</v>
      </c>
      <c r="E67" s="50"/>
      <c r="F67" s="22">
        <v>1997542.76</v>
      </c>
      <c r="G67" s="128">
        <f t="shared" ref="G67" si="15">H67/F67</f>
        <v>1</v>
      </c>
      <c r="H67" s="22">
        <v>1997542.76</v>
      </c>
      <c r="I67" s="99" t="s">
        <v>65</v>
      </c>
      <c r="J67" s="22">
        <v>1665827.74</v>
      </c>
      <c r="K67" s="128">
        <f t="shared" si="11"/>
        <v>1</v>
      </c>
      <c r="L67" s="22">
        <v>1665827.74</v>
      </c>
      <c r="M67" s="97"/>
      <c r="N67" s="101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</row>
    <row r="68" spans="1:256" s="14" customFormat="1" ht="13.5" customHeight="1" x14ac:dyDescent="0.2">
      <c r="A68" s="36"/>
      <c r="B68" s="36" t="s">
        <v>132</v>
      </c>
      <c r="C68" s="48"/>
      <c r="D68" s="76"/>
      <c r="E68" s="36"/>
      <c r="F68" s="53">
        <f>SUM(F67)</f>
        <v>1997542.76</v>
      </c>
      <c r="G68" s="128"/>
      <c r="H68" s="53">
        <f>SUM(H67)</f>
        <v>1997542.76</v>
      </c>
      <c r="I68" s="94"/>
      <c r="J68" s="53">
        <f>SUM(J67)</f>
        <v>1665827.74</v>
      </c>
      <c r="K68" s="128"/>
      <c r="L68" s="53">
        <f>SUM(L67)</f>
        <v>1665827.74</v>
      </c>
      <c r="M68" s="95"/>
      <c r="N68" s="101">
        <f>SUM(L68-H68)</f>
        <v>-331715.02</v>
      </c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</row>
    <row r="69" spans="1:256" s="14" customFormat="1" ht="13.5" customHeight="1" x14ac:dyDescent="0.2">
      <c r="A69" s="36"/>
      <c r="B69" s="36"/>
      <c r="C69" s="48"/>
      <c r="D69" s="76"/>
      <c r="E69" s="36"/>
      <c r="F69" s="53"/>
      <c r="G69" s="128"/>
      <c r="H69" s="53"/>
      <c r="I69" s="94"/>
      <c r="J69" s="53"/>
      <c r="K69" s="128"/>
      <c r="L69" s="53"/>
      <c r="M69" s="95"/>
      <c r="N69" s="101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</row>
    <row r="70" spans="1:256" x14ac:dyDescent="0.2">
      <c r="A70" s="45" t="s">
        <v>128</v>
      </c>
      <c r="B70" s="45" t="s">
        <v>132</v>
      </c>
      <c r="D70" s="75">
        <v>44012</v>
      </c>
      <c r="F70" s="22">
        <v>1022257.82</v>
      </c>
      <c r="G70" s="128">
        <f t="shared" ref="G70:G71" si="16">H70/F70</f>
        <v>1</v>
      </c>
      <c r="H70" s="22">
        <v>1022257.82</v>
      </c>
      <c r="I70" s="94" t="s">
        <v>65</v>
      </c>
      <c r="J70" s="22">
        <v>597486.34</v>
      </c>
      <c r="K70" s="128">
        <f t="shared" ref="K70:K90" si="17">L70/J70</f>
        <v>1</v>
      </c>
      <c r="L70" s="22">
        <v>597486.34</v>
      </c>
      <c r="M70" s="94"/>
    </row>
    <row r="71" spans="1:256" x14ac:dyDescent="0.2">
      <c r="B71" s="45" t="s">
        <v>122</v>
      </c>
      <c r="D71" s="75">
        <v>44012</v>
      </c>
      <c r="F71" s="22">
        <v>8320551.3200000003</v>
      </c>
      <c r="G71" s="128">
        <f t="shared" si="16"/>
        <v>1</v>
      </c>
      <c r="H71" s="22">
        <v>8320551.3200000003</v>
      </c>
      <c r="I71" s="94" t="s">
        <v>65</v>
      </c>
      <c r="J71" s="22">
        <v>5834244.9900000002</v>
      </c>
      <c r="K71" s="128">
        <f t="shared" si="17"/>
        <v>1</v>
      </c>
      <c r="L71" s="22">
        <v>5834244.9900000002</v>
      </c>
      <c r="M71" s="94"/>
    </row>
    <row r="72" spans="1:256" x14ac:dyDescent="0.2">
      <c r="B72" s="45" t="s">
        <v>161</v>
      </c>
      <c r="D72" s="75">
        <v>44012</v>
      </c>
      <c r="F72" s="22">
        <v>10000000</v>
      </c>
      <c r="G72" s="128"/>
      <c r="H72" s="22">
        <v>10000000</v>
      </c>
      <c r="I72" s="94" t="s">
        <v>65</v>
      </c>
      <c r="J72" s="22">
        <v>10013693.050000001</v>
      </c>
      <c r="K72" s="128"/>
      <c r="L72" s="22">
        <v>10013693.050000001</v>
      </c>
      <c r="M72" s="94"/>
    </row>
    <row r="73" spans="1:256" x14ac:dyDescent="0.2">
      <c r="F73" s="53">
        <f>SUM(F70:F72)</f>
        <v>19342809.140000001</v>
      </c>
      <c r="G73" s="128">
        <f t="shared" ref="G73:G93" si="18">H73/F73</f>
        <v>1</v>
      </c>
      <c r="H73" s="53">
        <f>SUM(H70:H72)</f>
        <v>19342809.140000001</v>
      </c>
      <c r="I73" s="94"/>
      <c r="J73" s="53">
        <f>SUM(J70:J72)</f>
        <v>16445424.380000001</v>
      </c>
      <c r="K73" s="128">
        <f t="shared" si="17"/>
        <v>1</v>
      </c>
      <c r="L73" s="53">
        <f>SUM(L70:L72)</f>
        <v>16445424.380000001</v>
      </c>
      <c r="M73" s="94"/>
      <c r="N73" s="101">
        <f t="shared" ref="N73" si="19">SUM(L73-H73)</f>
        <v>-2897384.76</v>
      </c>
    </row>
    <row r="74" spans="1:256" x14ac:dyDescent="0.2">
      <c r="F74" s="53"/>
      <c r="G74" s="128"/>
      <c r="H74" s="53"/>
      <c r="I74" s="94"/>
      <c r="J74" s="53"/>
      <c r="K74" s="128"/>
      <c r="L74" s="53"/>
      <c r="M74" s="94"/>
    </row>
    <row r="75" spans="1:256" x14ac:dyDescent="0.2">
      <c r="F75" s="53"/>
      <c r="G75" s="128"/>
      <c r="H75" s="53"/>
      <c r="I75" s="94"/>
      <c r="J75" s="53"/>
      <c r="K75" s="128"/>
      <c r="L75" s="53"/>
      <c r="M75" s="94"/>
    </row>
    <row r="76" spans="1:256" x14ac:dyDescent="0.2">
      <c r="F76" s="53"/>
      <c r="G76" s="128"/>
      <c r="H76" s="53"/>
      <c r="I76" s="94"/>
      <c r="J76" s="53"/>
      <c r="K76" s="128"/>
      <c r="L76" s="53"/>
      <c r="M76" s="94"/>
    </row>
    <row r="77" spans="1:256" x14ac:dyDescent="0.2">
      <c r="F77" s="53"/>
      <c r="G77" s="128"/>
      <c r="H77" s="53"/>
      <c r="I77" s="94"/>
      <c r="J77" s="53"/>
      <c r="K77" s="128"/>
      <c r="L77" s="53"/>
      <c r="M77" s="94"/>
    </row>
    <row r="78" spans="1:256" s="84" customFormat="1" ht="15" customHeight="1" x14ac:dyDescent="0.2">
      <c r="A78" s="80"/>
      <c r="B78" s="80"/>
      <c r="C78" s="80"/>
      <c r="D78" s="83"/>
      <c r="E78" s="83"/>
      <c r="G78" s="128"/>
      <c r="I78" s="94"/>
      <c r="K78" s="128"/>
      <c r="M78" s="94"/>
      <c r="N78" s="101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</row>
    <row r="79" spans="1:256" s="84" customFormat="1" ht="15" customHeight="1" x14ac:dyDescent="0.2">
      <c r="A79" s="80"/>
      <c r="B79" s="80"/>
      <c r="C79" s="80"/>
      <c r="D79" s="83"/>
      <c r="E79" s="83"/>
      <c r="G79" s="88">
        <v>43891</v>
      </c>
      <c r="I79" s="94"/>
      <c r="K79" s="252">
        <v>43983</v>
      </c>
      <c r="M79" s="94"/>
      <c r="N79" s="101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</row>
    <row r="80" spans="1:256" s="84" customFormat="1" x14ac:dyDescent="0.2">
      <c r="A80" s="80" t="s">
        <v>55</v>
      </c>
      <c r="B80" s="87" t="s">
        <v>20</v>
      </c>
      <c r="C80" s="80" t="s">
        <v>21</v>
      </c>
      <c r="D80" s="80" t="s">
        <v>56</v>
      </c>
      <c r="E80" s="80"/>
      <c r="F80" s="56" t="s">
        <v>57</v>
      </c>
      <c r="G80" s="82" t="s">
        <v>58</v>
      </c>
      <c r="H80" s="56"/>
      <c r="I80" s="94"/>
      <c r="J80" s="56" t="s">
        <v>57</v>
      </c>
      <c r="K80" s="82" t="s">
        <v>58</v>
      </c>
      <c r="L80" s="56"/>
      <c r="M80" s="94"/>
      <c r="N80" s="101" t="s">
        <v>59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</row>
    <row r="81" spans="1:256" s="84" customFormat="1" x14ac:dyDescent="0.2">
      <c r="A81" s="80"/>
      <c r="B81" s="87" t="s">
        <v>28</v>
      </c>
      <c r="C81" s="80" t="s">
        <v>29</v>
      </c>
      <c r="D81" s="80" t="s">
        <v>60</v>
      </c>
      <c r="E81" s="80"/>
      <c r="F81" s="56" t="s">
        <v>61</v>
      </c>
      <c r="G81" s="82" t="s">
        <v>62</v>
      </c>
      <c r="H81" s="56" t="s">
        <v>63</v>
      </c>
      <c r="I81" s="94"/>
      <c r="J81" s="56" t="s">
        <v>61</v>
      </c>
      <c r="K81" s="82" t="s">
        <v>62</v>
      </c>
      <c r="L81" s="56" t="s">
        <v>63</v>
      </c>
      <c r="M81" s="94"/>
      <c r="N81" s="101" t="s">
        <v>18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</row>
    <row r="82" spans="1:256" s="84" customFormat="1" ht="7.9" customHeight="1" x14ac:dyDescent="0.2">
      <c r="A82" s="93"/>
      <c r="B82" s="96"/>
      <c r="C82" s="93"/>
      <c r="D82" s="93"/>
      <c r="E82" s="93"/>
      <c r="F82" s="94"/>
      <c r="G82" s="100"/>
      <c r="H82" s="94"/>
      <c r="I82" s="94"/>
      <c r="J82" s="94"/>
      <c r="K82" s="100"/>
      <c r="L82" s="94"/>
      <c r="M82" s="94"/>
      <c r="N82" s="102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</row>
    <row r="83" spans="1:256" x14ac:dyDescent="0.2">
      <c r="G83" s="128"/>
      <c r="I83" s="94"/>
      <c r="K83" s="128"/>
      <c r="M83" s="94"/>
      <c r="N83" s="22"/>
    </row>
    <row r="84" spans="1:256" s="14" customFormat="1" x14ac:dyDescent="0.2">
      <c r="A84" s="36" t="s">
        <v>105</v>
      </c>
      <c r="B84" s="45" t="s">
        <v>132</v>
      </c>
      <c r="C84" s="48"/>
      <c r="D84" s="75">
        <v>44012</v>
      </c>
      <c r="E84" s="50"/>
      <c r="F84" s="22">
        <v>993131.91</v>
      </c>
      <c r="G84" s="128">
        <f t="shared" ref="G84:G93" si="20">H84/F84</f>
        <v>1</v>
      </c>
      <c r="H84" s="22">
        <v>993131.91</v>
      </c>
      <c r="I84" s="99" t="s">
        <v>65</v>
      </c>
      <c r="J84" s="22">
        <v>997841.16</v>
      </c>
      <c r="K84" s="128">
        <f t="shared" si="17"/>
        <v>1</v>
      </c>
      <c r="L84" s="22">
        <v>997841.16</v>
      </c>
      <c r="M84" s="97"/>
      <c r="N84" s="101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</row>
    <row r="85" spans="1:256" s="14" customFormat="1" x14ac:dyDescent="0.2">
      <c r="A85" s="36"/>
      <c r="B85" s="36"/>
      <c r="C85" s="48"/>
      <c r="D85" s="76"/>
      <c r="E85" s="36"/>
      <c r="F85" s="53">
        <f>SUM(F84)</f>
        <v>993131.91</v>
      </c>
      <c r="G85" s="128"/>
      <c r="H85" s="53">
        <f>SUM(H84)</f>
        <v>993131.91</v>
      </c>
      <c r="I85" s="94"/>
      <c r="J85" s="53">
        <f>SUM(J84)</f>
        <v>997841.16</v>
      </c>
      <c r="K85" s="128"/>
      <c r="L85" s="53">
        <f>SUM(L84)</f>
        <v>997841.16</v>
      </c>
      <c r="M85" s="95"/>
      <c r="N85" s="101">
        <f>SUM(L85-H85)</f>
        <v>4709.25</v>
      </c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</row>
    <row r="86" spans="1:256" s="14" customFormat="1" x14ac:dyDescent="0.2">
      <c r="A86" s="36"/>
      <c r="B86" s="36"/>
      <c r="C86" s="48"/>
      <c r="D86" s="76"/>
      <c r="E86" s="36"/>
      <c r="F86" s="53"/>
      <c r="G86" s="128"/>
      <c r="H86" s="53"/>
      <c r="I86" s="94"/>
      <c r="J86" s="53"/>
      <c r="K86" s="128"/>
      <c r="L86" s="53"/>
      <c r="M86" s="95"/>
      <c r="N86" s="101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</row>
    <row r="87" spans="1:256" s="14" customFormat="1" x14ac:dyDescent="0.2">
      <c r="A87" s="36" t="s">
        <v>16</v>
      </c>
      <c r="B87" s="45" t="s">
        <v>132</v>
      </c>
      <c r="C87" s="68"/>
      <c r="D87" s="75">
        <v>44012</v>
      </c>
      <c r="E87" s="50"/>
      <c r="F87" s="22">
        <v>1601303.62</v>
      </c>
      <c r="G87" s="128">
        <f t="shared" ref="G87:G93" si="21">H87/F87</f>
        <v>1</v>
      </c>
      <c r="H87" s="22">
        <v>1601303.62</v>
      </c>
      <c r="I87" s="99" t="s">
        <v>65</v>
      </c>
      <c r="J87" s="22">
        <v>1819105.84</v>
      </c>
      <c r="K87" s="128">
        <f t="shared" si="17"/>
        <v>1</v>
      </c>
      <c r="L87" s="22">
        <v>1819105.84</v>
      </c>
      <c r="M87" s="97"/>
      <c r="N87" s="101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</row>
    <row r="88" spans="1:256" s="14" customFormat="1" ht="12.6" customHeight="1" x14ac:dyDescent="0.2">
      <c r="A88" s="38"/>
      <c r="B88" s="51"/>
      <c r="C88" s="67"/>
      <c r="D88" s="52"/>
      <c r="E88" s="38"/>
      <c r="F88" s="53">
        <f>SUM(F87)</f>
        <v>1601303.62</v>
      </c>
      <c r="G88" s="128"/>
      <c r="H88" s="53">
        <f>SUM(H87)</f>
        <v>1601303.62</v>
      </c>
      <c r="I88" s="94"/>
      <c r="J88" s="53">
        <f>SUM(J87)</f>
        <v>1819105.84</v>
      </c>
      <c r="K88" s="128"/>
      <c r="L88" s="53">
        <f>SUM(L87)</f>
        <v>1819105.84</v>
      </c>
      <c r="M88" s="95"/>
      <c r="N88" s="101">
        <f>SUM(L88-H88)</f>
        <v>217802.21999999997</v>
      </c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</row>
    <row r="89" spans="1:256" s="14" customFormat="1" x14ac:dyDescent="0.2">
      <c r="A89" s="38"/>
      <c r="B89" s="51"/>
      <c r="C89" s="67"/>
      <c r="D89" s="52"/>
      <c r="E89" s="38"/>
      <c r="F89" s="53"/>
      <c r="G89" s="128"/>
      <c r="H89" s="53"/>
      <c r="I89" s="94"/>
      <c r="J89" s="53"/>
      <c r="K89" s="128"/>
      <c r="L89" s="53"/>
      <c r="M89" s="95"/>
      <c r="N89" s="101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</row>
    <row r="90" spans="1:256" s="14" customFormat="1" outlineLevel="1" x14ac:dyDescent="0.2">
      <c r="A90" s="36" t="s">
        <v>17</v>
      </c>
      <c r="B90" s="45" t="s">
        <v>132</v>
      </c>
      <c r="C90" s="48"/>
      <c r="D90" s="75">
        <v>44012</v>
      </c>
      <c r="E90" s="50"/>
      <c r="F90" s="22">
        <v>11611463.210000001</v>
      </c>
      <c r="G90" s="128">
        <f t="shared" ref="G90:G93" si="22">H90/F90</f>
        <v>1</v>
      </c>
      <c r="H90" s="22">
        <v>11611463.210000001</v>
      </c>
      <c r="I90" s="99" t="s">
        <v>65</v>
      </c>
      <c r="J90" s="22">
        <v>16313236.960000001</v>
      </c>
      <c r="K90" s="128">
        <f t="shared" si="17"/>
        <v>1</v>
      </c>
      <c r="L90" s="22">
        <v>16313236.960000001</v>
      </c>
      <c r="M90" s="97"/>
      <c r="N90" s="101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</row>
    <row r="91" spans="1:256" s="14" customFormat="1" x14ac:dyDescent="0.2">
      <c r="A91" s="36"/>
      <c r="B91" s="36"/>
      <c r="C91" s="48"/>
      <c r="D91" s="78"/>
      <c r="E91" s="36"/>
      <c r="F91" s="53">
        <f>SUM(F90)</f>
        <v>11611463.210000001</v>
      </c>
      <c r="G91" s="128"/>
      <c r="H91" s="53">
        <f>SUM(H90)</f>
        <v>11611463.210000001</v>
      </c>
      <c r="I91" s="94"/>
      <c r="J91" s="53">
        <f>SUM(J90)</f>
        <v>16313236.960000001</v>
      </c>
      <c r="K91" s="128"/>
      <c r="L91" s="53">
        <f>SUM(L90)</f>
        <v>16313236.960000001</v>
      </c>
      <c r="M91" s="95"/>
      <c r="N91" s="101">
        <f>SUM(L91-H91)</f>
        <v>4701773.75</v>
      </c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</row>
    <row r="92" spans="1:256" s="14" customFormat="1" x14ac:dyDescent="0.2">
      <c r="A92" s="36"/>
      <c r="B92" s="36"/>
      <c r="C92" s="48"/>
      <c r="D92" s="75"/>
      <c r="E92" s="36"/>
      <c r="F92" s="22"/>
      <c r="G92" s="128"/>
      <c r="H92" s="22"/>
      <c r="I92" s="99"/>
      <c r="J92" s="22"/>
      <c r="K92" s="128"/>
      <c r="L92" s="22"/>
      <c r="M92" s="97"/>
      <c r="N92" s="101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</row>
    <row r="93" spans="1:256" s="104" customFormat="1" ht="13.5" thickBot="1" x14ac:dyDescent="0.25">
      <c r="A93" s="103" t="s">
        <v>68</v>
      </c>
      <c r="B93" s="110"/>
      <c r="C93" s="105"/>
      <c r="D93" s="106"/>
      <c r="F93" s="160">
        <v>91891753.239999995</v>
      </c>
      <c r="G93" s="163"/>
      <c r="H93" s="161">
        <v>91916508.939999998</v>
      </c>
      <c r="I93" s="162"/>
      <c r="J93" s="160">
        <v>86496625.560000002</v>
      </c>
      <c r="K93" s="163"/>
      <c r="L93" s="161">
        <v>86514057.730000004</v>
      </c>
      <c r="M93" s="164"/>
      <c r="N93" s="170">
        <f t="shared" ref="N93" si="23">SUM(L93-H93)</f>
        <v>-5402451.2099999934</v>
      </c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  <c r="GS93" s="109"/>
      <c r="GT93" s="109"/>
      <c r="GU93" s="109"/>
      <c r="GV93" s="109"/>
      <c r="GW93" s="109"/>
      <c r="GX93" s="109"/>
      <c r="GY93" s="109"/>
      <c r="GZ93" s="109"/>
      <c r="HA93" s="109"/>
      <c r="HB93" s="109"/>
      <c r="HC93" s="109"/>
      <c r="HD93" s="109"/>
      <c r="HE93" s="109"/>
      <c r="HF93" s="109"/>
      <c r="HG93" s="109"/>
      <c r="HH93" s="109"/>
      <c r="HI93" s="109"/>
      <c r="HJ93" s="109"/>
      <c r="HK93" s="109"/>
      <c r="HL93" s="109"/>
      <c r="HM93" s="109"/>
      <c r="HN93" s="109"/>
      <c r="HO93" s="109"/>
      <c r="HP93" s="109"/>
      <c r="HQ93" s="109"/>
      <c r="HR93" s="109"/>
      <c r="HS93" s="109"/>
      <c r="HT93" s="109"/>
      <c r="HU93" s="109"/>
      <c r="HV93" s="109"/>
      <c r="HW93" s="109"/>
      <c r="HX93" s="109"/>
      <c r="HY93" s="109"/>
      <c r="HZ93" s="109"/>
      <c r="IA93" s="109"/>
      <c r="IB93" s="109"/>
      <c r="IC93" s="109"/>
      <c r="ID93" s="109"/>
      <c r="IE93" s="109"/>
      <c r="IF93" s="109"/>
      <c r="IG93" s="109"/>
      <c r="IH93" s="109"/>
      <c r="II93" s="109"/>
      <c r="IJ93" s="109"/>
      <c r="IK93" s="109"/>
      <c r="IL93" s="109"/>
      <c r="IM93" s="109"/>
      <c r="IN93" s="109"/>
      <c r="IO93" s="109"/>
      <c r="IP93" s="109"/>
      <c r="IQ93" s="109"/>
      <c r="IR93" s="109"/>
      <c r="IS93" s="109"/>
      <c r="IT93" s="109"/>
      <c r="IU93" s="109"/>
      <c r="IV93" s="109"/>
    </row>
    <row r="94" spans="1:256" ht="13.5" thickTop="1" x14ac:dyDescent="0.2">
      <c r="A94" s="74"/>
      <c r="B94" s="57"/>
      <c r="G94" s="55"/>
      <c r="H94" s="22" t="s">
        <v>0</v>
      </c>
      <c r="K94" s="55"/>
      <c r="L94" s="22" t="s">
        <v>0</v>
      </c>
      <c r="N94" s="22"/>
    </row>
    <row r="95" spans="1:256" x14ac:dyDescent="0.2">
      <c r="N95" s="22"/>
    </row>
    <row r="96" spans="1:256" x14ac:dyDescent="0.2">
      <c r="F96" s="107"/>
      <c r="G96" s="108"/>
      <c r="H96" s="107"/>
      <c r="N96" s="22"/>
    </row>
    <row r="97" spans="14:16" x14ac:dyDescent="0.2">
      <c r="N97" s="22"/>
      <c r="P97" s="22">
        <f>SUM(P22:P96)</f>
        <v>0</v>
      </c>
    </row>
    <row r="98" spans="14:16" x14ac:dyDescent="0.2">
      <c r="N98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2020-08-11T20:33:12Z</cp:lastPrinted>
  <dcterms:created xsi:type="dcterms:W3CDTF">2010-07-30T14:08:17Z</dcterms:created>
  <dcterms:modified xsi:type="dcterms:W3CDTF">2020-08-11T20:58:58Z</dcterms:modified>
</cp:coreProperties>
</file>