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rosswhl\Documents\Investments\Investment Reports\"/>
    </mc:Choice>
  </mc:AlternateContent>
  <bookViews>
    <workbookView xWindow="0" yWindow="480" windowWidth="4770" windowHeight="2835" tabRatio="272" firstSheet="1" activeTab="2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Comp'!$A$1:$N$93</definedName>
    <definedName name="_xlnm.Print_Area" localSheetId="2">'Recap Sheet'!$A$4:$L$43</definedName>
    <definedName name="_xlnm.Print_Area" localSheetId="3">Report!$A$1:$L$126</definedName>
  </definedNames>
  <calcPr calcId="162913"/>
</workbook>
</file>

<file path=xl/calcChain.xml><?xml version="1.0" encoding="utf-8"?>
<calcChain xmlns="http://schemas.openxmlformats.org/spreadsheetml/2006/main">
  <c r="G26" i="1" l="1"/>
  <c r="E27" i="1"/>
  <c r="D27" i="1"/>
  <c r="C27" i="1"/>
  <c r="B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91" i="3"/>
  <c r="L88" i="3"/>
  <c r="L85" i="3"/>
  <c r="J91" i="3"/>
  <c r="J88" i="3"/>
  <c r="J85" i="3"/>
  <c r="L73" i="3"/>
  <c r="L68" i="3"/>
  <c r="L65" i="3"/>
  <c r="L62" i="3"/>
  <c r="L59" i="3"/>
  <c r="L56" i="3"/>
  <c r="L53" i="3"/>
  <c r="L49" i="3"/>
  <c r="J73" i="3"/>
  <c r="J68" i="3"/>
  <c r="J65" i="3"/>
  <c r="J62" i="3"/>
  <c r="J59" i="3"/>
  <c r="J56" i="3"/>
  <c r="J53" i="3"/>
  <c r="J49" i="3"/>
  <c r="L33" i="3"/>
  <c r="L30" i="3"/>
  <c r="L27" i="3"/>
  <c r="L24" i="3"/>
  <c r="J33" i="3"/>
  <c r="J30" i="3"/>
  <c r="J27" i="3"/>
  <c r="J24" i="3"/>
  <c r="P97" i="3"/>
  <c r="J21" i="3"/>
  <c r="K12" i="3"/>
  <c r="K10" i="3"/>
  <c r="K9" i="3"/>
  <c r="H91" i="3"/>
  <c r="F91" i="3"/>
  <c r="G90" i="3"/>
  <c r="H88" i="3"/>
  <c r="F88" i="3"/>
  <c r="G87" i="3"/>
  <c r="H85" i="3"/>
  <c r="F85" i="3"/>
  <c r="G84" i="3"/>
  <c r="H73" i="3"/>
  <c r="F73" i="3"/>
  <c r="G71" i="3"/>
  <c r="G70" i="3"/>
  <c r="H68" i="3"/>
  <c r="F68" i="3"/>
  <c r="G67" i="3"/>
  <c r="H65" i="3"/>
  <c r="F65" i="3"/>
  <c r="G64" i="3"/>
  <c r="H62" i="3"/>
  <c r="F62" i="3"/>
  <c r="G61" i="3"/>
  <c r="H59" i="3"/>
  <c r="F59" i="3"/>
  <c r="G58" i="3"/>
  <c r="H56" i="3"/>
  <c r="F56" i="3"/>
  <c r="G55" i="3"/>
  <c r="H53" i="3"/>
  <c r="F53" i="3"/>
  <c r="G51" i="3"/>
  <c r="H49" i="3"/>
  <c r="F49" i="3"/>
  <c r="G47" i="3"/>
  <c r="H33" i="3"/>
  <c r="F33" i="3"/>
  <c r="G32" i="3"/>
  <c r="H30" i="3"/>
  <c r="F30" i="3"/>
  <c r="G29" i="3"/>
  <c r="H27" i="3"/>
  <c r="F27" i="3"/>
  <c r="G26" i="3"/>
  <c r="H24" i="3"/>
  <c r="F24" i="3"/>
  <c r="G23" i="3"/>
  <c r="H21" i="3"/>
  <c r="F21" i="3"/>
  <c r="G13" i="3"/>
  <c r="G11" i="3"/>
  <c r="G10" i="3"/>
  <c r="G20" i="3"/>
  <c r="G19" i="3"/>
  <c r="G8" i="3"/>
  <c r="G7" i="3"/>
  <c r="G6" i="3"/>
  <c r="L74" i="2"/>
  <c r="M27" i="2"/>
  <c r="N27" i="2"/>
  <c r="L8" i="2"/>
  <c r="L104" i="2"/>
  <c r="J118" i="2"/>
  <c r="J27" i="2"/>
  <c r="H27" i="2"/>
  <c r="G27" i="2"/>
  <c r="L11" i="2"/>
  <c r="L95" i="2"/>
  <c r="L96" i="2"/>
  <c r="L98" i="2"/>
  <c r="L99" i="2"/>
  <c r="L101" i="2"/>
  <c r="L102" i="2"/>
  <c r="L103" i="2"/>
  <c r="L105" i="2"/>
  <c r="L106" i="2"/>
  <c r="L107" i="2"/>
  <c r="L111" i="2"/>
  <c r="L113" i="2"/>
  <c r="L114" i="2"/>
  <c r="L116" i="2"/>
  <c r="L117" i="2"/>
  <c r="L120" i="2"/>
  <c r="L94" i="2"/>
  <c r="L93" i="2"/>
  <c r="L50" i="2"/>
  <c r="L52" i="2"/>
  <c r="L54" i="2"/>
  <c r="L56" i="2"/>
  <c r="L57" i="2"/>
  <c r="L58" i="2"/>
  <c r="L59" i="2"/>
  <c r="L61" i="2"/>
  <c r="L62" i="2"/>
  <c r="L63" i="2"/>
  <c r="L64" i="2"/>
  <c r="L66" i="2"/>
  <c r="L68" i="2"/>
  <c r="L72" i="2"/>
  <c r="L76" i="2"/>
  <c r="L78" i="2"/>
  <c r="L79" i="2"/>
  <c r="L80" i="2"/>
  <c r="L81" i="2"/>
  <c r="L82" i="2"/>
  <c r="L48" i="2"/>
  <c r="L6" i="2"/>
  <c r="L7" i="2"/>
  <c r="L25" i="2"/>
  <c r="L26" i="2"/>
  <c r="L9" i="2"/>
  <c r="L10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5" i="2"/>
  <c r="N118" i="2"/>
  <c r="F27" i="1" l="1"/>
  <c r="G73" i="3"/>
  <c r="L10" i="1"/>
  <c r="L21" i="3"/>
  <c r="K11" i="3"/>
  <c r="K13" i="3"/>
  <c r="L91" i="2"/>
  <c r="M118" i="2"/>
  <c r="I27" i="1"/>
  <c r="J27" i="1"/>
  <c r="K27" i="1"/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H27" i="1"/>
  <c r="K73" i="3"/>
  <c r="K84" i="3"/>
  <c r="K87" i="3"/>
  <c r="K90" i="3"/>
  <c r="K7" i="3"/>
  <c r="K8" i="3"/>
  <c r="K23" i="3"/>
  <c r="K26" i="3"/>
  <c r="K29" i="3"/>
  <c r="K32" i="3"/>
  <c r="L118" i="2"/>
  <c r="L27" i="2"/>
  <c r="I118" i="2"/>
  <c r="H118" i="2"/>
  <c r="G118" i="2"/>
  <c r="I27" i="2"/>
  <c r="L27" i="1" l="1"/>
  <c r="K51" i="3"/>
  <c r="N30" i="3" l="1"/>
  <c r="K71" i="3" l="1"/>
  <c r="N93" i="3" l="1"/>
  <c r="N73" i="3" l="1"/>
  <c r="G22" i="1" l="1"/>
  <c r="K70" i="3" l="1"/>
  <c r="K47" i="3" l="1"/>
  <c r="K55" i="3"/>
  <c r="K58" i="3"/>
  <c r="K61" i="3"/>
  <c r="K64" i="3"/>
  <c r="K67" i="3"/>
  <c r="K6" i="3"/>
  <c r="N21" i="3" l="1"/>
  <c r="B19" i="2"/>
  <c r="B21" i="2" s="1"/>
  <c r="N49" i="3" l="1"/>
  <c r="N24" i="3"/>
  <c r="N33" i="3"/>
  <c r="N27" i="3"/>
  <c r="K93" i="2" l="1"/>
  <c r="N56" i="3" l="1"/>
  <c r="N59" i="3"/>
  <c r="G24" i="1"/>
  <c r="G23" i="1"/>
  <c r="G21" i="1"/>
  <c r="G19" i="1"/>
  <c r="G18" i="1"/>
  <c r="G16" i="1"/>
  <c r="G15" i="1"/>
  <c r="G10" i="1"/>
  <c r="N65" i="3"/>
  <c r="N68" i="3"/>
  <c r="N91" i="3"/>
  <c r="G11" i="1"/>
  <c r="G14" i="1"/>
  <c r="G17" i="1"/>
  <c r="G20" i="1"/>
  <c r="G25" i="1"/>
  <c r="N62" i="3" l="1"/>
  <c r="N88" i="3"/>
  <c r="N85" i="3"/>
  <c r="N53" i="3"/>
  <c r="G27" i="1"/>
  <c r="H29" i="1"/>
  <c r="I29" i="1"/>
  <c r="J29" i="1"/>
  <c r="K29" i="1"/>
  <c r="L29" i="1" l="1"/>
</calcChain>
</file>

<file path=xl/sharedStrings.xml><?xml version="1.0" encoding="utf-8"?>
<sst xmlns="http://schemas.openxmlformats.org/spreadsheetml/2006/main" count="437" uniqueCount="168">
  <si>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</si>
  <si>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</si>
  <si>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</si>
  <si>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</si>
  <si>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</si>
  <si>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</si>
  <si>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</si>
  <si>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</si>
  <si>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</si>
  <si>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</si>
  <si>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</si>
  <si>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</si>
  <si>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</si>
  <si>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</si>
  <si>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</si>
  <si>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</si>
  <si>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</si>
  <si>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</si>
  <si>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</si>
  <si>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</si>
  <si>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</si>
  <si>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</si>
  <si>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</si>
  <si>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</si>
  <si>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</si>
  <si>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</si>
  <si>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</si>
  <si>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</si>
  <si>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</si>
  <si>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</si>
  <si>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</si>
  <si>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</si>
  <si>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</si>
  <si>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</si>
  <si>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</si>
  <si>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</si>
  <si>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</si>
  <si>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</si>
  <si>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</si>
  <si>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</si>
  <si>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</si>
  <si>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</si>
  <si>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</si>
  <si>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</si>
  <si>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</si>
  <si>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</si>
  <si>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</si>
  <si>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</si>
  <si>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</si>
  <si>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</si>
  <si>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</si>
  <si>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</si>
  <si>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</si>
  <si>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</si>
  <si>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</si>
  <si>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</si>
  <si>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</si>
  <si>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</si>
  <si>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</si>
  <si>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</si>
  <si>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</si>
  <si>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</si>
  <si>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</si>
  <si>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</si>
  <si>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</si>
  <si>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</si>
  <si>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</si>
  <si>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</si>
  <si>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</si>
  <si>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</si>
  <si>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</si>
  <si>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</si>
  <si>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</si>
  <si>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</si>
  <si>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</si>
  <si>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</si>
  <si>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</si>
  <si>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</si>
  <si>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</si>
  <si>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</si>
  <si>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</si>
  <si>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</si>
  <si>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</si>
  <si>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</si>
  <si>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</si>
  <si>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</si>
  <si>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</si>
  <si>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</si>
  <si>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</si>
  <si>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</si>
  <si>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</si>
  <si>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</si>
  <si>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</si>
  <si>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</si>
  <si>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</si>
  <si>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</si>
  <si>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</si>
  <si>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</si>
  <si>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</si>
  <si>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</si>
  <si>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</si>
  <si>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</si>
  <si>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</si>
  <si>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</si>
  <si>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</si>
  <si>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</si>
  <si>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</si>
  <si>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</si>
  <si>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</si>
  <si>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</si>
  <si>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</si>
  <si>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</si>
  <si>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</si>
  <si>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</si>
  <si>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</si>
  <si>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</si>
  <si>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</si>
  <si>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</si>
  <si>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</si>
  <si>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</si>
  <si>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t>TexPool Prime</t>
  </si>
  <si>
    <t>TexasTerm</t>
  </si>
  <si>
    <t xml:space="preserve">Intr. </t>
  </si>
  <si>
    <t>%</t>
  </si>
  <si>
    <t>TxPool/Prime</t>
  </si>
  <si>
    <t>Elijah Anderson, County Auditor</t>
  </si>
  <si>
    <t>Expo Bonds 2017</t>
  </si>
  <si>
    <t>TexTerm</t>
  </si>
  <si>
    <t>Bail Bondsmen Cash Holding</t>
  </si>
  <si>
    <t>Expo Bond 2017</t>
  </si>
  <si>
    <t>FFIN</t>
  </si>
  <si>
    <t xml:space="preserve">FFIN                         </t>
  </si>
  <si>
    <t xml:space="preserve">FFIN Intr.                                </t>
  </si>
  <si>
    <t>Kyle Kendrick, County Commissioner Pct. 2</t>
  </si>
  <si>
    <t>Tex Term</t>
  </si>
  <si>
    <t>02006L6P3</t>
  </si>
  <si>
    <t>1404206J4</t>
  </si>
  <si>
    <t>38148PSU2</t>
  </si>
  <si>
    <t xml:space="preserve">    1. Liquid Cash</t>
  </si>
  <si>
    <t xml:space="preserve">       1. Liquid Cash</t>
  </si>
  <si>
    <t>CF (FFCB)</t>
  </si>
  <si>
    <t>3133EJH6</t>
  </si>
  <si>
    <t>CF (BMW BK NA)</t>
  </si>
  <si>
    <t>05580AMC5</t>
  </si>
  <si>
    <t>Money Mkt/FFINDaily</t>
  </si>
  <si>
    <t>1st Qtr</t>
  </si>
  <si>
    <t>Sheriff-Bail Bond Vouchers</t>
  </si>
  <si>
    <t>Courthouse Restoration</t>
  </si>
  <si>
    <t>48128HG85</t>
  </si>
  <si>
    <t>WF (FarmerMac)</t>
  </si>
  <si>
    <t>31422BJC5</t>
  </si>
  <si>
    <t>FFIN Investments</t>
  </si>
  <si>
    <t>`31422BJC5</t>
  </si>
  <si>
    <t xml:space="preserve">Tex Term </t>
  </si>
  <si>
    <r>
      <t xml:space="preserve">CF </t>
    </r>
    <r>
      <rPr>
        <sz val="7"/>
        <rFont val="Arial"/>
        <family val="2"/>
      </rPr>
      <t xml:space="preserve">(JP Morgan Chase) </t>
    </r>
    <r>
      <rPr>
        <sz val="7"/>
        <color theme="3" tint="0.39997558519241921"/>
        <rFont val="Arial"/>
        <family val="2"/>
      </rPr>
      <t>CALLED</t>
    </r>
  </si>
  <si>
    <t>Local Provider Particpation Fund</t>
  </si>
  <si>
    <t>2nd Qtr</t>
  </si>
  <si>
    <t>HS  Round Rock ISD</t>
  </si>
  <si>
    <t>779240MS6</t>
  </si>
  <si>
    <t>Texas Daily</t>
  </si>
  <si>
    <t>Round Rock ISD</t>
  </si>
  <si>
    <t>Money Mkt/FFIN</t>
  </si>
  <si>
    <t>3rd Qtr</t>
  </si>
  <si>
    <t>Juvenile - TDA</t>
  </si>
  <si>
    <t>Tex Daily</t>
  </si>
  <si>
    <t>Deposit/TexDaily</t>
  </si>
  <si>
    <t xml:space="preserve">       2. CD/Tex Daily</t>
  </si>
  <si>
    <t xml:space="preserve">    2 .C.D/Tex Daily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</si>
</sst>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sz val="7"/>
      <color theme="3" tint="0.3999755851924192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7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4" fontId="0" fillId="0" borderId="0" xfId="0" applyNumberFormat="1" applyFont="1"/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4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0" fontId="6" fillId="8" borderId="0" xfId="0" applyFont="1" applyFill="1"/>
    <xf numFmtId="165" fontId="2" fillId="8" borderId="0" xfId="3" applyFont="1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164" fontId="3" fillId="2" borderId="0" xfId="1" applyFont="1" applyFill="1" applyBorder="1" applyAlignment="1" applyProtection="1"/>
    <xf numFmtId="164" fontId="3" fillId="8" borderId="0" xfId="1" applyFont="1" applyFill="1" applyBorder="1" applyAlignment="1" applyProtection="1">
      <alignment horizontal="center"/>
    </xf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0" fontId="3" fillId="0" borderId="0" xfId="0" applyFont="1" applyFill="1"/>
    <xf numFmtId="164" fontId="3" fillId="2" borderId="0" xfId="1" applyFont="1" applyFill="1" applyAlignment="1">
      <alignment horizontal="left"/>
    </xf>
    <xf numFmtId="164" fontId="3" fillId="2" borderId="0" xfId="1" applyFont="1" applyFill="1"/>
    <xf numFmtId="0" fontId="3" fillId="8" borderId="0" xfId="0" applyFont="1" applyFill="1"/>
    <xf numFmtId="0" fontId="3" fillId="8" borderId="0" xfId="0" applyNumberFormat="1" applyFont="1" applyFill="1" applyAlignment="1">
      <alignment horizontal="center"/>
    </xf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70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0" fontId="7" fillId="0" borderId="0" xfId="0" applyFont="1" applyBorder="1"/>
    <xf numFmtId="0" fontId="4" fillId="0" borderId="0" xfId="0" applyFont="1" applyBorder="1"/>
    <xf numFmtId="0" fontId="4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164" fontId="7" fillId="2" borderId="0" xfId="1" applyFont="1" applyFill="1" applyAlignment="1">
      <alignment horizontal="left"/>
    </xf>
    <xf numFmtId="0" fontId="6" fillId="0" borderId="0" xfId="0" applyFont="1" applyAlignment="1">
      <alignment horizontal="right"/>
    </xf>
    <xf numFmtId="164" fontId="2" fillId="8" borderId="0" xfId="1" applyFont="1" applyFill="1" applyBorder="1" applyAlignment="1" applyProtection="1"/>
    <xf numFmtId="0" fontId="6" fillId="0" borderId="0" xfId="0" applyFont="1" applyBorder="1"/>
    <xf numFmtId="0" fontId="2" fillId="0" borderId="0" xfId="0" applyFont="1" applyFill="1"/>
    <xf numFmtId="164" fontId="0" fillId="8" borderId="3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>
      <alignment horizontal="center"/>
    </xf>
    <xf numFmtId="0" fontId="18" fillId="0" borderId="0" xfId="0" applyFont="1" applyFill="1"/>
    <xf numFmtId="164" fontId="0" fillId="8" borderId="0" xfId="1" applyFont="1" applyFill="1" applyBorder="1" applyAlignment="1" applyProtection="1">
      <alignment horizontal="center"/>
    </xf>
    <xf numFmtId="164" fontId="4" fillId="0" borderId="6" xfId="1" applyFont="1" applyBorder="1" applyAlignment="1">
      <alignment horizontal="left"/>
    </xf>
    <xf numFmtId="164" fontId="1" fillId="0" borderId="0" xfId="1" applyFont="1" applyFill="1" applyBorder="1" applyAlignment="1" applyProtection="1">
      <alignment horizontal="right"/>
    </xf>
    <xf numFmtId="164" fontId="0" fillId="0" borderId="11" xfId="1" applyFont="1" applyFill="1" applyBorder="1" applyAlignment="1" applyProtection="1"/>
    <xf numFmtId="0" fontId="0" fillId="0" borderId="12" xfId="0" applyFont="1" applyBorder="1"/>
    <xf numFmtId="164" fontId="0" fillId="0" borderId="10" xfId="1" applyFont="1" applyFill="1" applyBorder="1" applyAlignment="1" applyProtection="1"/>
    <xf numFmtId="164" fontId="0" fillId="8" borderId="9" xfId="1" applyFont="1" applyFill="1" applyBorder="1" applyAlignment="1" applyProtection="1">
      <alignment horizontal="center"/>
    </xf>
    <xf numFmtId="14" fontId="0" fillId="0" borderId="0" xfId="0" applyNumberFormat="1" applyFill="1"/>
    <xf numFmtId="14" fontId="0" fillId="0" borderId="0" xfId="0" applyNumberFormat="1" applyFont="1" applyFill="1"/>
    <xf numFmtId="164" fontId="0" fillId="8" borderId="0" xfId="1" applyFont="1" applyFill="1" applyBorder="1" applyAlignment="1" applyProtection="1">
      <alignment horizontal="right"/>
    </xf>
    <xf numFmtId="169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Fill="1"/>
    <xf numFmtId="164" fontId="3" fillId="0" borderId="0" xfId="1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77496625.560000002</c:v>
                </c:pt>
                <c:pt idx="1">
                  <c:v>7000000</c:v>
                </c:pt>
                <c:pt idx="2">
                  <c:v>2017432.17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Sheet'!$B$27:$E$27</c:f>
              <c:numCache>
                <c:formatCode>_(* #,##0.00_);_(* \(#,##0.00\);_(* \-??_);_(@_)</c:formatCode>
                <c:ptCount val="4"/>
                <c:pt idx="0">
                  <c:v>81885541.050000012</c:v>
                </c:pt>
                <c:pt idx="1">
                  <c:v>0</c:v>
                </c:pt>
                <c:pt idx="2">
                  <c:v>2030967.89</c:v>
                </c:pt>
                <c:pt idx="3">
                  <c:v>8000000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77496625.560000002</c:v>
                </c:pt>
                <c:pt idx="1">
                  <c:v>7000000</c:v>
                </c:pt>
                <c:pt idx="2">
                  <c:v>2017432.17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Sheet'!$H$27:$K$27</c:f>
              <c:numCache>
                <c:formatCode>_(* #,##0.00_);_(* \(#,##0.00\);_(* \-??_);_(@_)</c:formatCode>
                <c:ptCount val="4"/>
                <c:pt idx="0">
                  <c:v>77496625.560000002</c:v>
                </c:pt>
                <c:pt idx="1">
                  <c:v>7000000</c:v>
                </c:pt>
                <c:pt idx="2">
                  <c:v>2017432.17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38100</xdr:rowOff>
    </xdr:from>
    <xdr:to>
      <xdr:col>1</xdr:col>
      <xdr:colOff>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29</xdr:row>
      <xdr:rowOff>51435</xdr:rowOff>
    </xdr:from>
    <xdr:to>
      <xdr:col>10</xdr:col>
      <xdr:colOff>228600</xdr:colOff>
      <xdr:row>41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29</xdr:row>
      <xdr:rowOff>45720</xdr:rowOff>
    </xdr:from>
    <xdr:to>
      <xdr:col>10</xdr:col>
      <xdr:colOff>236220</xdr:colOff>
      <xdr:row>41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29</xdr:row>
      <xdr:rowOff>0</xdr:rowOff>
    </xdr:from>
    <xdr:to>
      <xdr:col>4</xdr:col>
      <xdr:colOff>68580</xdr:colOff>
      <xdr:row>41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1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58"/>
    </row>
    <row r="14" spans="2:5" ht="35.25" x14ac:dyDescent="0.5">
      <c r="B14" s="58"/>
      <c r="E14" s="59" t="s">
        <v>69</v>
      </c>
    </row>
    <row r="17" spans="5:5" ht="18" x14ac:dyDescent="0.25">
      <c r="E17" s="60" t="s">
        <v>70</v>
      </c>
    </row>
    <row r="20" spans="5:5" x14ac:dyDescent="0.2">
      <c r="E20" s="47" t="s">
        <v>71</v>
      </c>
    </row>
    <row r="21" spans="5:5" x14ac:dyDescent="0.2">
      <c r="E21" s="61">
        <v>44012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J30" sqref="J30"/>
    </sheetView>
  </sheetViews>
  <sheetFormatPr defaultRowHeight="12.75" x14ac:dyDescent="0.2"/>
  <cols>
    <col min="7" max="7" width="17.28515625" customWidth="1"/>
  </cols>
  <sheetData>
    <row r="1" spans="3:14" ht="15" x14ac:dyDescent="0.2">
      <c r="C1" s="62" t="s">
        <v>72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3:14" ht="15" x14ac:dyDescent="0.2">
      <c r="C2" s="62" t="s">
        <v>73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3:14" ht="15" x14ac:dyDescent="0.2"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3:14" ht="15" x14ac:dyDescent="0.2">
      <c r="C4" s="62" t="s">
        <v>88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3:14" ht="15" x14ac:dyDescent="0.2">
      <c r="C5" s="62" t="s">
        <v>74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3:14" ht="15" x14ac:dyDescent="0.2">
      <c r="C6" s="62" t="s">
        <v>75</v>
      </c>
      <c r="D6" s="62"/>
      <c r="E6" s="62"/>
      <c r="F6" s="62"/>
      <c r="G6" s="62"/>
      <c r="H6" s="62" t="s">
        <v>76</v>
      </c>
      <c r="I6" s="62"/>
      <c r="J6" s="62"/>
      <c r="K6" s="62"/>
      <c r="L6" s="62"/>
      <c r="M6" s="62"/>
      <c r="N6" s="62"/>
    </row>
    <row r="7" spans="3:14" ht="15" x14ac:dyDescent="0.2"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3:14" ht="15" x14ac:dyDescent="0.2">
      <c r="C8" s="62" t="s">
        <v>77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3:14" ht="16.5" customHeight="1" x14ac:dyDescent="0.2">
      <c r="C9" s="62" t="s">
        <v>78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3:14" ht="15" x14ac:dyDescent="0.2"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3:14" ht="15" x14ac:dyDescent="0.2"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3:14" ht="15" x14ac:dyDescent="0.2"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3:14" ht="15" x14ac:dyDescent="0.2"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3:14" ht="15" x14ac:dyDescent="0.2"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3:14" ht="15" x14ac:dyDescent="0.2">
      <c r="C15" s="63"/>
      <c r="D15" s="63"/>
      <c r="E15" s="63"/>
      <c r="F15" s="63"/>
      <c r="G15" s="62"/>
      <c r="H15" s="62"/>
      <c r="I15" s="63"/>
      <c r="J15" s="63"/>
      <c r="K15" s="63"/>
      <c r="L15" s="63"/>
      <c r="M15" s="62"/>
      <c r="N15" s="62"/>
    </row>
    <row r="16" spans="3:14" ht="15" x14ac:dyDescent="0.2">
      <c r="C16" s="64" t="s">
        <v>82</v>
      </c>
      <c r="D16" s="62" t="s">
        <v>83</v>
      </c>
      <c r="E16" s="62"/>
      <c r="F16" s="62"/>
      <c r="G16" s="62"/>
      <c r="H16" s="62"/>
      <c r="I16" s="62" t="s">
        <v>133</v>
      </c>
      <c r="J16" s="62"/>
      <c r="K16" s="62"/>
      <c r="L16" s="62"/>
      <c r="M16" s="62"/>
      <c r="N16" s="62"/>
    </row>
    <row r="17" spans="3:14" ht="15" x14ac:dyDescent="0.2">
      <c r="C17" s="64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3:14" ht="15" x14ac:dyDescent="0.2">
      <c r="C18" s="64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3:14" ht="15" x14ac:dyDescent="0.2"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3:14" ht="15" x14ac:dyDescent="0.2">
      <c r="C20" s="63"/>
      <c r="D20" s="63"/>
      <c r="E20" s="63"/>
      <c r="F20" s="63"/>
      <c r="G20" s="62"/>
      <c r="H20" s="62"/>
      <c r="I20" s="63"/>
      <c r="J20" s="63"/>
      <c r="K20" s="63"/>
      <c r="L20" s="63"/>
      <c r="M20" s="62"/>
      <c r="N20" s="62"/>
    </row>
    <row r="21" spans="3:14" ht="15" x14ac:dyDescent="0.2">
      <c r="C21" s="62" t="s">
        <v>79</v>
      </c>
      <c r="D21" s="62"/>
      <c r="E21" s="62"/>
      <c r="F21" s="62"/>
      <c r="G21" s="62"/>
      <c r="H21" s="62"/>
      <c r="I21" s="62" t="s">
        <v>125</v>
      </c>
      <c r="J21" s="62"/>
      <c r="K21" s="62"/>
      <c r="L21" s="62"/>
      <c r="M21" s="62"/>
      <c r="N21" s="62"/>
    </row>
    <row r="22" spans="3:14" ht="15" x14ac:dyDescent="0.2"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3:14" ht="15" x14ac:dyDescent="0.2"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3:14" ht="15" x14ac:dyDescent="0.2"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3:14" ht="15" x14ac:dyDescent="0.2"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3:14" ht="15" x14ac:dyDescent="0.2">
      <c r="C26" s="63"/>
      <c r="D26" s="63"/>
      <c r="E26" s="63"/>
      <c r="F26" s="63"/>
      <c r="G26" s="62"/>
      <c r="H26" s="62"/>
      <c r="I26" s="63"/>
      <c r="J26" s="63"/>
      <c r="K26" s="63"/>
      <c r="L26" s="63"/>
      <c r="M26" s="62"/>
      <c r="N26" s="62"/>
    </row>
    <row r="27" spans="3:14" ht="15" x14ac:dyDescent="0.2">
      <c r="C27" s="62" t="s">
        <v>80</v>
      </c>
      <c r="D27" s="62"/>
      <c r="E27" s="62"/>
      <c r="F27" s="62"/>
      <c r="G27" s="62"/>
      <c r="H27" s="62"/>
      <c r="I27" s="62" t="s">
        <v>89</v>
      </c>
      <c r="J27" s="62"/>
      <c r="K27" s="62"/>
      <c r="L27" s="62"/>
      <c r="M27" s="62"/>
      <c r="N27" s="62"/>
    </row>
    <row r="28" spans="3:14" ht="15" x14ac:dyDescent="0.2"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3:14" ht="15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3:14" ht="15" x14ac:dyDescent="0.2">
      <c r="C30" s="62" t="s">
        <v>90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3:14" ht="15" x14ac:dyDescent="0.2">
      <c r="C31" s="62" t="s">
        <v>91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3:14" ht="15" x14ac:dyDescent="0.2"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showGridLines="0" tabSelected="1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E36" sqref="E36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4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16" customFormat="1" ht="19.5" x14ac:dyDescent="0.3">
      <c r="B5" s="117"/>
      <c r="C5" s="117"/>
      <c r="D5" s="120" t="s">
        <v>100</v>
      </c>
      <c r="E5" s="117"/>
      <c r="F5" s="117"/>
      <c r="G5" s="118"/>
      <c r="H5" s="117"/>
      <c r="I5" s="117"/>
      <c r="J5" s="119" t="s">
        <v>100</v>
      </c>
      <c r="K5" s="117"/>
      <c r="L5" s="117"/>
    </row>
    <row r="6" spans="1:12" s="11" customFormat="1" x14ac:dyDescent="0.2">
      <c r="B6" s="3"/>
      <c r="C6" s="3"/>
      <c r="D6" s="12">
        <v>43891</v>
      </c>
      <c r="E6" s="3"/>
      <c r="F6" s="3"/>
      <c r="G6" s="10"/>
      <c r="H6" s="3"/>
      <c r="I6" s="3"/>
      <c r="J6" s="12">
        <v>43983</v>
      </c>
      <c r="K6" s="3"/>
      <c r="L6" s="3"/>
    </row>
    <row r="7" spans="1:12" x14ac:dyDescent="0.2">
      <c r="B7" s="13"/>
      <c r="C7" s="3"/>
      <c r="D7" s="13"/>
      <c r="E7" s="3"/>
      <c r="F7" s="3"/>
      <c r="G7" s="10"/>
      <c r="H7" s="13" t="s">
        <v>124</v>
      </c>
      <c r="J7" s="13"/>
    </row>
    <row r="8" spans="1:12" x14ac:dyDescent="0.2">
      <c r="B8" s="112" t="s">
        <v>124</v>
      </c>
      <c r="C8" s="13" t="s">
        <v>1</v>
      </c>
      <c r="D8" s="13" t="s">
        <v>2</v>
      </c>
      <c r="E8" s="3"/>
      <c r="F8" s="3"/>
      <c r="G8" s="10"/>
      <c r="H8" s="68" t="s">
        <v>159</v>
      </c>
      <c r="I8" s="13" t="s">
        <v>1</v>
      </c>
      <c r="J8" s="13" t="s">
        <v>2</v>
      </c>
    </row>
    <row r="9" spans="1:12" s="16" customFormat="1" x14ac:dyDescent="0.2">
      <c r="A9" s="14"/>
      <c r="B9" s="114" t="s">
        <v>144</v>
      </c>
      <c r="C9" s="15" t="s">
        <v>3</v>
      </c>
      <c r="D9" s="15" t="s">
        <v>98</v>
      </c>
      <c r="E9" s="15" t="s">
        <v>4</v>
      </c>
      <c r="F9" s="15" t="s">
        <v>5</v>
      </c>
      <c r="G9" s="10"/>
      <c r="H9" s="13" t="s">
        <v>161</v>
      </c>
      <c r="I9" s="15" t="s">
        <v>165</v>
      </c>
      <c r="J9" s="15" t="s">
        <v>98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11">
        <v>36636663.43</v>
      </c>
      <c r="C10" s="124"/>
      <c r="D10" s="18">
        <v>2030967.89</v>
      </c>
      <c r="E10" s="18">
        <v>8000000</v>
      </c>
      <c r="F10" s="18">
        <f>SUM(B10:E10)</f>
        <v>46667631.32</v>
      </c>
      <c r="G10" s="19">
        <f>SUM(C10:F10)</f>
        <v>56698599.210000001</v>
      </c>
      <c r="H10" s="111">
        <v>29366251.960000001</v>
      </c>
      <c r="I10" s="124">
        <v>7000000</v>
      </c>
      <c r="J10" s="18">
        <v>2017432.17</v>
      </c>
      <c r="K10" s="18"/>
      <c r="L10" s="18">
        <f>SUM(H10:K10)</f>
        <v>38383684.130000003</v>
      </c>
    </row>
    <row r="11" spans="1:12" s="17" customFormat="1" x14ac:dyDescent="0.2">
      <c r="A11" s="17" t="s">
        <v>7</v>
      </c>
      <c r="B11" s="18">
        <v>574360.18000000005</v>
      </c>
      <c r="D11" s="18"/>
      <c r="E11" s="18"/>
      <c r="F11" s="18">
        <f t="shared" ref="F11:F25" si="0">SUM(B11:E11)</f>
        <v>574360.18000000005</v>
      </c>
      <c r="G11" s="19">
        <f>SUM(C11:F11)</f>
        <v>574360.18000000005</v>
      </c>
      <c r="H11" s="18">
        <v>574854.31000000006</v>
      </c>
      <c r="J11" s="18"/>
      <c r="K11" s="18"/>
      <c r="L11" s="18">
        <f t="shared" ref="L11:L25" si="1">SUM(H11:K11)</f>
        <v>574854.31000000006</v>
      </c>
    </row>
    <row r="12" spans="1:12" s="17" customFormat="1" x14ac:dyDescent="0.2">
      <c r="A12" s="17" t="s">
        <v>87</v>
      </c>
      <c r="B12" s="18">
        <v>511268.45</v>
      </c>
      <c r="D12" s="18"/>
      <c r="E12" s="18"/>
      <c r="F12" s="18">
        <f t="shared" si="0"/>
        <v>511268.45</v>
      </c>
      <c r="G12" s="19"/>
      <c r="H12" s="18">
        <v>349276.9</v>
      </c>
      <c r="J12" s="18"/>
      <c r="K12" s="18"/>
      <c r="L12" s="18">
        <f t="shared" si="1"/>
        <v>349276.9</v>
      </c>
    </row>
    <row r="13" spans="1:12" s="17" customFormat="1" x14ac:dyDescent="0.2">
      <c r="A13" s="17" t="s">
        <v>147</v>
      </c>
      <c r="B13" s="18">
        <v>885903.35</v>
      </c>
      <c r="D13" s="18"/>
      <c r="E13" s="18"/>
      <c r="F13" s="18">
        <f t="shared" si="0"/>
        <v>885903.35</v>
      </c>
      <c r="G13" s="19"/>
      <c r="H13" s="18">
        <v>886665.5</v>
      </c>
      <c r="J13" s="18"/>
      <c r="K13" s="18"/>
      <c r="L13" s="18">
        <f t="shared" si="1"/>
        <v>886665.5</v>
      </c>
    </row>
    <row r="14" spans="1:12" s="17" customFormat="1" x14ac:dyDescent="0.2">
      <c r="A14" s="17" t="s">
        <v>8</v>
      </c>
      <c r="B14" s="18">
        <v>4626.97</v>
      </c>
      <c r="D14" s="18"/>
      <c r="E14" s="18"/>
      <c r="F14" s="18">
        <f t="shared" si="0"/>
        <v>4626.97</v>
      </c>
      <c r="G14" s="19">
        <f t="shared" ref="G14:G23" si="2">SUM(C14:F14)</f>
        <v>4626.97</v>
      </c>
      <c r="H14" s="20">
        <v>4630.95</v>
      </c>
      <c r="J14" s="18"/>
      <c r="K14" s="18"/>
      <c r="L14" s="18">
        <f t="shared" si="1"/>
        <v>4630.95</v>
      </c>
    </row>
    <row r="15" spans="1:12" s="17" customFormat="1" x14ac:dyDescent="0.2">
      <c r="A15" s="17" t="s">
        <v>9</v>
      </c>
      <c r="B15" s="20">
        <v>2614857.89</v>
      </c>
      <c r="D15" s="20"/>
      <c r="E15" s="18"/>
      <c r="F15" s="18">
        <f t="shared" si="0"/>
        <v>2614857.89</v>
      </c>
      <c r="G15" s="19">
        <f t="shared" si="2"/>
        <v>2614857.89</v>
      </c>
      <c r="H15" s="18">
        <v>2734551.51</v>
      </c>
      <c r="J15" s="20"/>
      <c r="K15" s="18"/>
      <c r="L15" s="18">
        <f t="shared" si="1"/>
        <v>2734551.51</v>
      </c>
    </row>
    <row r="16" spans="1:12" s="17" customFormat="1" x14ac:dyDescent="0.2">
      <c r="A16" s="17" t="s">
        <v>10</v>
      </c>
      <c r="B16" s="18">
        <v>1853862.75</v>
      </c>
      <c r="D16" s="18"/>
      <c r="E16" s="18"/>
      <c r="F16" s="18">
        <f t="shared" si="0"/>
        <v>1853862.75</v>
      </c>
      <c r="G16" s="19">
        <f t="shared" si="2"/>
        <v>1853862.75</v>
      </c>
      <c r="H16" s="18">
        <v>1937170.93</v>
      </c>
      <c r="J16" s="18"/>
      <c r="K16" s="18"/>
      <c r="L16" s="18">
        <f t="shared" si="1"/>
        <v>1937170.93</v>
      </c>
    </row>
    <row r="17" spans="1:13" s="17" customFormat="1" x14ac:dyDescent="0.2">
      <c r="A17" s="17" t="s">
        <v>11</v>
      </c>
      <c r="B17" s="18">
        <v>2545842.04</v>
      </c>
      <c r="D17" s="18"/>
      <c r="E17" s="18"/>
      <c r="F17" s="18">
        <f t="shared" si="0"/>
        <v>2545842.04</v>
      </c>
      <c r="G17" s="19">
        <f t="shared" si="2"/>
        <v>2545842.04</v>
      </c>
      <c r="H17" s="18">
        <v>3710982.31</v>
      </c>
      <c r="J17" s="18"/>
      <c r="K17" s="18"/>
      <c r="L17" s="18">
        <f t="shared" si="1"/>
        <v>3710982.31</v>
      </c>
    </row>
    <row r="18" spans="1:13" s="17" customFormat="1" x14ac:dyDescent="0.2">
      <c r="A18" s="17" t="s">
        <v>12</v>
      </c>
      <c r="B18" s="18">
        <v>61853.919999999998</v>
      </c>
      <c r="D18" s="21"/>
      <c r="E18" s="18"/>
      <c r="F18" s="18">
        <f t="shared" si="0"/>
        <v>61853.919999999998</v>
      </c>
      <c r="G18" s="19">
        <f t="shared" si="2"/>
        <v>61853.919999999998</v>
      </c>
      <c r="H18" s="18">
        <v>60766.559999999998</v>
      </c>
      <c r="J18" s="21"/>
      <c r="K18" s="18"/>
      <c r="L18" s="18">
        <f t="shared" si="1"/>
        <v>60766.559999999998</v>
      </c>
    </row>
    <row r="19" spans="1:13" s="17" customFormat="1" x14ac:dyDescent="0.2">
      <c r="A19" s="17" t="s">
        <v>13</v>
      </c>
      <c r="B19" s="18">
        <v>517321.25</v>
      </c>
      <c r="D19" s="21"/>
      <c r="E19" s="18"/>
      <c r="F19" s="18">
        <f t="shared" si="0"/>
        <v>517321.25</v>
      </c>
      <c r="G19" s="19">
        <f t="shared" si="2"/>
        <v>517321.25</v>
      </c>
      <c r="H19" s="18">
        <v>529627.71</v>
      </c>
      <c r="J19" s="21"/>
      <c r="K19" s="18"/>
      <c r="L19" s="18">
        <f t="shared" si="1"/>
        <v>529627.71</v>
      </c>
    </row>
    <row r="20" spans="1:13" s="17" customFormat="1" x14ac:dyDescent="0.2">
      <c r="A20" s="17" t="s">
        <v>14</v>
      </c>
      <c r="B20" s="18">
        <v>132730.18</v>
      </c>
      <c r="D20" s="18"/>
      <c r="E20" s="18"/>
      <c r="F20" s="18">
        <f t="shared" si="0"/>
        <v>132730.18</v>
      </c>
      <c r="G20" s="19">
        <f t="shared" si="2"/>
        <v>132730.18</v>
      </c>
      <c r="H20" s="18">
        <v>100410.84</v>
      </c>
      <c r="J20" s="18"/>
      <c r="K20" s="18"/>
      <c r="L20" s="18">
        <f t="shared" si="1"/>
        <v>100410.84</v>
      </c>
    </row>
    <row r="21" spans="1:13" s="17" customFormat="1" x14ac:dyDescent="0.2">
      <c r="A21" s="17" t="s">
        <v>15</v>
      </c>
      <c r="B21" s="18">
        <v>1997542.76</v>
      </c>
      <c r="D21" s="18"/>
      <c r="E21" s="18"/>
      <c r="F21" s="18">
        <f t="shared" si="0"/>
        <v>1997542.76</v>
      </c>
      <c r="G21" s="19">
        <f t="shared" si="2"/>
        <v>1997542.76</v>
      </c>
      <c r="H21" s="18">
        <v>1665827.74</v>
      </c>
      <c r="J21" s="18"/>
      <c r="K21" s="18"/>
      <c r="L21" s="18">
        <f t="shared" si="1"/>
        <v>1665827.74</v>
      </c>
    </row>
    <row r="22" spans="1:13" s="17" customFormat="1" x14ac:dyDescent="0.2">
      <c r="A22" s="17" t="s">
        <v>129</v>
      </c>
      <c r="B22" s="18">
        <v>19342809.140000001</v>
      </c>
      <c r="D22" s="18"/>
      <c r="E22" s="18"/>
      <c r="F22" s="18">
        <f t="shared" si="0"/>
        <v>19342809.140000001</v>
      </c>
      <c r="G22" s="19">
        <f t="shared" si="2"/>
        <v>19342809.140000001</v>
      </c>
      <c r="H22" s="18">
        <v>16445424.380000001</v>
      </c>
      <c r="J22" s="18"/>
      <c r="K22" s="18"/>
      <c r="L22" s="18">
        <f t="shared" si="1"/>
        <v>16445424.380000001</v>
      </c>
    </row>
    <row r="23" spans="1:13" s="17" customFormat="1" x14ac:dyDescent="0.2">
      <c r="A23" s="17" t="s">
        <v>103</v>
      </c>
      <c r="B23" s="18">
        <v>993131.91</v>
      </c>
      <c r="D23" s="18"/>
      <c r="E23" s="18"/>
      <c r="F23" s="18">
        <f t="shared" si="0"/>
        <v>993131.91</v>
      </c>
      <c r="G23" s="19">
        <f t="shared" si="2"/>
        <v>993131.91</v>
      </c>
      <c r="H23" s="18">
        <v>997841.16</v>
      </c>
      <c r="J23" s="18"/>
      <c r="K23" s="18"/>
      <c r="L23" s="18">
        <f t="shared" si="1"/>
        <v>997841.16</v>
      </c>
    </row>
    <row r="24" spans="1:13" s="17" customFormat="1" x14ac:dyDescent="0.2">
      <c r="A24" s="17" t="s">
        <v>16</v>
      </c>
      <c r="B24" s="18">
        <v>1601303.62</v>
      </c>
      <c r="D24" s="18"/>
      <c r="E24" s="18"/>
      <c r="F24" s="18">
        <f t="shared" si="0"/>
        <v>1601303.62</v>
      </c>
      <c r="G24" s="19">
        <f>SUM(C24:F24)</f>
        <v>1601303.62</v>
      </c>
      <c r="H24" s="18">
        <v>1819105.84</v>
      </c>
      <c r="J24" s="18"/>
      <c r="K24" s="18"/>
      <c r="L24" s="18">
        <f t="shared" si="1"/>
        <v>1819105.84</v>
      </c>
    </row>
    <row r="25" spans="1:13" s="17" customFormat="1" x14ac:dyDescent="0.2">
      <c r="A25" s="17" t="s">
        <v>17</v>
      </c>
      <c r="B25" s="18">
        <v>11611463.210000001</v>
      </c>
      <c r="D25" s="18"/>
      <c r="E25" s="18"/>
      <c r="F25" s="18">
        <f t="shared" si="0"/>
        <v>11611463.210000001</v>
      </c>
      <c r="G25" s="19">
        <f>SUM(C25:F25)</f>
        <v>11611463.210000001</v>
      </c>
      <c r="H25" s="18">
        <v>16313236.960000001</v>
      </c>
      <c r="J25" s="18"/>
      <c r="K25" s="18"/>
      <c r="L25" s="18">
        <f t="shared" si="1"/>
        <v>16313236.960000001</v>
      </c>
    </row>
    <row r="26" spans="1:13" s="14" customFormat="1" x14ac:dyDescent="0.2">
      <c r="B26" s="22"/>
      <c r="D26" s="22"/>
      <c r="E26" s="3"/>
      <c r="G26" s="19">
        <f>SUM(C26:F26)</f>
        <v>0</v>
      </c>
      <c r="H26" s="22"/>
      <c r="J26" s="22"/>
      <c r="K26" s="3"/>
    </row>
    <row r="27" spans="1:13" s="17" customFormat="1" x14ac:dyDescent="0.2">
      <c r="A27" s="24" t="s">
        <v>5</v>
      </c>
      <c r="B27" s="18">
        <f>SUM(B10:B26)</f>
        <v>81885541.050000012</v>
      </c>
      <c r="C27" s="125">
        <f>SUM(C10:C26)</f>
        <v>0</v>
      </c>
      <c r="D27" s="18">
        <f>SUM(D10:D26)</f>
        <v>2030967.89</v>
      </c>
      <c r="E27" s="234">
        <f>SUM(E10:E26)</f>
        <v>8000000</v>
      </c>
      <c r="F27" s="236">
        <f>SUM(F10:F25)</f>
        <v>91916508.939999998</v>
      </c>
      <c r="G27" s="19">
        <f t="shared" ref="G27" si="3">SUM(G10:G26)</f>
        <v>100550305.03</v>
      </c>
      <c r="H27" s="18">
        <f>SUM(H9:H25)</f>
        <v>77496625.560000002</v>
      </c>
      <c r="I27" s="125">
        <f>SUM(I10:I26)</f>
        <v>7000000</v>
      </c>
      <c r="J27" s="18">
        <f>SUM(J10:J26)</f>
        <v>2017432.17</v>
      </c>
      <c r="K27" s="234">
        <f>SUM(K10:K26)</f>
        <v>0</v>
      </c>
      <c r="L27" s="236">
        <f>SUM(L10:L25)</f>
        <v>86514057.730000019</v>
      </c>
      <c r="M27" s="235"/>
    </row>
    <row r="28" spans="1:13" x14ac:dyDescent="0.2">
      <c r="B28" s="3"/>
      <c r="C28" s="3"/>
      <c r="D28" s="3"/>
      <c r="E28" s="3"/>
      <c r="F28" s="3"/>
      <c r="G28" s="10"/>
    </row>
    <row r="29" spans="1:13" x14ac:dyDescent="0.2">
      <c r="A29" t="s">
        <v>18</v>
      </c>
      <c r="B29" s="3"/>
      <c r="C29" s="3"/>
      <c r="D29" s="3"/>
      <c r="E29" s="3"/>
      <c r="F29" s="3" t="s">
        <v>0</v>
      </c>
      <c r="G29" s="10"/>
      <c r="H29" s="3">
        <f>SUM(H27-B27)</f>
        <v>-4388915.4900000095</v>
      </c>
      <c r="I29" s="3">
        <f>SUM(I27-C27)</f>
        <v>7000000</v>
      </c>
      <c r="J29" s="3">
        <f>SUM(J27-D27)</f>
        <v>-13535.719999999972</v>
      </c>
      <c r="K29" s="3">
        <f>SUM(K27-E27)</f>
        <v>-8000000</v>
      </c>
      <c r="L29" s="3">
        <f>SUM(H29:K29)</f>
        <v>-5402451.2100000093</v>
      </c>
    </row>
    <row r="30" spans="1:13" x14ac:dyDescent="0.2">
      <c r="B30" s="3"/>
      <c r="C30" s="22"/>
      <c r="D30" s="3"/>
      <c r="E30" s="3"/>
      <c r="F30" s="7"/>
      <c r="G30" s="23"/>
      <c r="L30"/>
    </row>
    <row r="31" spans="1:13" x14ac:dyDescent="0.2">
      <c r="B31" s="3"/>
      <c r="C31" s="3"/>
      <c r="D31" s="3"/>
      <c r="E31" s="3"/>
      <c r="F31" s="3"/>
      <c r="G31" s="25"/>
    </row>
    <row r="32" spans="1:13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</row>
    <row r="34" spans="2:12" x14ac:dyDescent="0.2">
      <c r="B34" s="3"/>
      <c r="C34" s="3"/>
      <c r="D34" s="3"/>
      <c r="E34" s="3"/>
      <c r="F34" s="3"/>
      <c r="G34" s="25"/>
      <c r="K34" s="3" t="s">
        <v>99</v>
      </c>
    </row>
    <row r="35" spans="2:12" x14ac:dyDescent="0.2">
      <c r="B35" s="3"/>
      <c r="C35" s="3"/>
      <c r="D35" s="3"/>
      <c r="E35" s="3" t="s">
        <v>138</v>
      </c>
      <c r="F35" s="3"/>
      <c r="G35" s="25"/>
      <c r="K35" s="3" t="s">
        <v>139</v>
      </c>
    </row>
    <row r="36" spans="2:12" x14ac:dyDescent="0.2">
      <c r="B36" s="3"/>
      <c r="C36" s="3"/>
      <c r="D36" s="3"/>
      <c r="E36" s="3" t="s">
        <v>167</v>
      </c>
      <c r="F36" s="3"/>
      <c r="G36" s="25"/>
      <c r="K36" s="3" t="s">
        <v>166</v>
      </c>
    </row>
    <row r="37" spans="2:12" x14ac:dyDescent="0.2">
      <c r="B37" s="3"/>
      <c r="C37" s="3"/>
      <c r="D37" s="3"/>
      <c r="E37" s="3" t="s">
        <v>96</v>
      </c>
      <c r="F37" s="3"/>
      <c r="G37" s="25"/>
      <c r="K37" s="3" t="s">
        <v>94</v>
      </c>
    </row>
    <row r="38" spans="2:12" x14ac:dyDescent="0.2">
      <c r="B38" s="3"/>
      <c r="C38" s="3"/>
      <c r="D38" s="3"/>
      <c r="E38" s="3" t="s">
        <v>97</v>
      </c>
      <c r="F38" s="3"/>
      <c r="G38" s="25"/>
      <c r="K38" s="3" t="s">
        <v>95</v>
      </c>
    </row>
    <row r="39" spans="2:12" x14ac:dyDescent="0.2">
      <c r="B39" s="3"/>
      <c r="C39" s="3"/>
      <c r="D39" s="3"/>
      <c r="E39" s="3"/>
      <c r="F39" s="3"/>
      <c r="G39" s="25"/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</row>
    <row r="42" spans="2:12" x14ac:dyDescent="0.2">
      <c r="B42" s="3"/>
      <c r="C42" s="3"/>
      <c r="D42" s="3"/>
      <c r="E42" s="3"/>
      <c r="F42" s="3"/>
      <c r="G42" s="25"/>
      <c r="L42" s="3" t="s">
        <v>0</v>
      </c>
    </row>
    <row r="43" spans="2:12" x14ac:dyDescent="0.2">
      <c r="B43" s="3"/>
      <c r="C43" s="3"/>
      <c r="D43" s="3"/>
      <c r="E43" s="3"/>
      <c r="F43" s="3"/>
      <c r="L43"/>
    </row>
    <row r="44" spans="2:12" x14ac:dyDescent="0.2">
      <c r="B44" s="3"/>
      <c r="C44" s="3"/>
      <c r="D44" s="3"/>
      <c r="E44" s="3"/>
      <c r="F44" s="3"/>
      <c r="K44"/>
      <c r="L44"/>
    </row>
    <row r="45" spans="2:12" x14ac:dyDescent="0.2">
      <c r="B45" s="3"/>
      <c r="C45" s="3"/>
      <c r="D45" s="3"/>
      <c r="E45" s="3"/>
      <c r="F45" s="3"/>
      <c r="L45"/>
    </row>
    <row r="46" spans="2:12" x14ac:dyDescent="0.2">
      <c r="B46" s="3"/>
      <c r="C46" s="3"/>
      <c r="D46" s="3"/>
      <c r="E46" s="3"/>
      <c r="F46" s="3"/>
    </row>
    <row r="47" spans="2:12" x14ac:dyDescent="0.2">
      <c r="B47" s="3"/>
      <c r="C47" s="3"/>
      <c r="D47" s="3"/>
      <c r="E47" s="3"/>
      <c r="F47" s="3"/>
    </row>
    <row r="48" spans="2:12" x14ac:dyDescent="0.2">
      <c r="F48" s="3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  <row r="173" spans="7:7" x14ac:dyDescent="0.2">
      <c r="G173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N127"/>
  <sheetViews>
    <sheetView showGridLines="0" topLeftCell="A73" zoomScale="114" zoomScaleNormal="114" workbookViewId="0">
      <selection activeCell="N5" sqref="N5"/>
    </sheetView>
  </sheetViews>
  <sheetFormatPr defaultRowHeight="12.75" x14ac:dyDescent="0.2"/>
  <cols>
    <col min="1" max="1" width="17.85546875" style="26" customWidth="1"/>
    <col min="2" max="2" width="8.7109375" style="130" bestFit="1" customWidth="1"/>
    <col min="3" max="3" width="20.140625" style="142" customWidth="1"/>
    <col min="4" max="4" width="5.28515625" style="155" customWidth="1"/>
    <col min="5" max="5" width="11.140625" style="26" customWidth="1"/>
    <col min="6" max="6" width="13" style="27" customWidth="1"/>
    <col min="7" max="7" width="22.7109375" style="174" customWidth="1"/>
    <col min="8" max="8" width="15.42578125" style="181" customWidth="1"/>
    <col min="9" max="9" width="17.140625" style="177" bestFit="1" customWidth="1"/>
    <col min="10" max="10" width="12.42578125" style="174" bestFit="1" customWidth="1"/>
    <col min="11" max="11" width="0" style="3" hidden="1" customWidth="1"/>
    <col min="12" max="12" width="15.140625" style="185" bestFit="1" customWidth="1"/>
    <col min="13" max="13" width="12.42578125" style="174" customWidth="1"/>
    <col min="14" max="14" width="12.42578125" style="174" bestFit="1" customWidth="1"/>
    <col min="15" max="118" width="8.85546875" style="14"/>
  </cols>
  <sheetData>
    <row r="2" spans="1:118" s="35" customFormat="1" x14ac:dyDescent="0.2">
      <c r="B2" s="137"/>
      <c r="C2" s="138"/>
      <c r="D2" s="151"/>
      <c r="F2" s="30"/>
      <c r="G2" s="174"/>
      <c r="H2" s="181"/>
      <c r="I2" s="177"/>
      <c r="J2" s="192" t="s">
        <v>162</v>
      </c>
      <c r="K2" s="136"/>
      <c r="L2" s="185"/>
      <c r="M2" s="192" t="s">
        <v>145</v>
      </c>
      <c r="N2" s="192" t="s">
        <v>156</v>
      </c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6"/>
      <c r="DL2" s="216"/>
      <c r="DM2" s="216"/>
      <c r="DN2" s="216"/>
    </row>
    <row r="3" spans="1:118" x14ac:dyDescent="0.2">
      <c r="A3" s="29" t="s">
        <v>19</v>
      </c>
      <c r="C3" s="139" t="s">
        <v>20</v>
      </c>
      <c r="D3" s="151" t="s">
        <v>122</v>
      </c>
      <c r="E3" s="29" t="s">
        <v>21</v>
      </c>
      <c r="F3" s="30" t="s">
        <v>22</v>
      </c>
      <c r="G3" s="172" t="s">
        <v>23</v>
      </c>
      <c r="H3" s="181" t="s">
        <v>24</v>
      </c>
      <c r="I3" s="187" t="s">
        <v>25</v>
      </c>
      <c r="J3" s="174" t="s">
        <v>26</v>
      </c>
      <c r="K3" s="28" t="s">
        <v>27</v>
      </c>
      <c r="L3" s="185" t="s">
        <v>81</v>
      </c>
      <c r="M3" s="174" t="s">
        <v>26</v>
      </c>
      <c r="N3" s="174" t="s">
        <v>26</v>
      </c>
    </row>
    <row r="4" spans="1:118" s="16" customFormat="1" x14ac:dyDescent="0.2">
      <c r="A4" s="31"/>
      <c r="B4" s="131"/>
      <c r="C4" s="140" t="s">
        <v>28</v>
      </c>
      <c r="D4" s="152" t="s">
        <v>123</v>
      </c>
      <c r="E4" s="32" t="s">
        <v>29</v>
      </c>
      <c r="F4" s="33" t="s">
        <v>30</v>
      </c>
      <c r="G4" s="173" t="s">
        <v>31</v>
      </c>
      <c r="H4" s="183"/>
      <c r="I4" s="191"/>
      <c r="J4" s="179" t="s">
        <v>32</v>
      </c>
      <c r="K4" s="34" t="s">
        <v>33</v>
      </c>
      <c r="L4" s="186" t="s">
        <v>32</v>
      </c>
      <c r="M4" s="179" t="s">
        <v>32</v>
      </c>
      <c r="N4" s="179" t="s">
        <v>32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</row>
    <row r="5" spans="1:118" ht="14.25" customHeight="1" x14ac:dyDescent="0.2">
      <c r="A5" s="35" t="s">
        <v>34</v>
      </c>
      <c r="C5" s="141" t="s">
        <v>131</v>
      </c>
      <c r="D5" s="212">
        <v>0.22588</v>
      </c>
      <c r="F5" s="70">
        <v>44012</v>
      </c>
      <c r="G5" s="172">
        <v>16354192.85</v>
      </c>
      <c r="H5" s="172">
        <v>16354192.85</v>
      </c>
      <c r="I5" s="172">
        <v>16354192.85</v>
      </c>
      <c r="J5" s="180">
        <v>22575.59</v>
      </c>
      <c r="L5" s="185">
        <f>SUM(J5+M5+N5)</f>
        <v>210107.07</v>
      </c>
      <c r="M5" s="174">
        <v>51761.67</v>
      </c>
      <c r="N5" s="174">
        <v>135769.81</v>
      </c>
    </row>
    <row r="6" spans="1:118" ht="12" customHeight="1" x14ac:dyDescent="0.2">
      <c r="A6" s="35"/>
      <c r="C6" s="141" t="s">
        <v>115</v>
      </c>
      <c r="D6" s="212">
        <v>0.2165</v>
      </c>
      <c r="F6" s="70">
        <v>44012</v>
      </c>
      <c r="G6" s="172">
        <v>800</v>
      </c>
      <c r="H6" s="172">
        <v>800</v>
      </c>
      <c r="I6" s="172">
        <v>800</v>
      </c>
      <c r="J6" s="174">
        <v>40.07</v>
      </c>
      <c r="L6" s="185">
        <f t="shared" ref="L6:L27" si="0">SUM(J6+M6+N6)</f>
        <v>4255.9799999999996</v>
      </c>
      <c r="M6" s="174">
        <v>2357.4499999999998</v>
      </c>
      <c r="N6" s="174">
        <v>1858.46</v>
      </c>
    </row>
    <row r="7" spans="1:118" ht="12" customHeight="1" x14ac:dyDescent="0.2">
      <c r="A7" s="35"/>
      <c r="C7" s="141" t="s">
        <v>116</v>
      </c>
      <c r="D7" s="212">
        <v>0.52400000000000002</v>
      </c>
      <c r="F7" s="70">
        <v>44012</v>
      </c>
      <c r="G7" s="172">
        <v>10000000</v>
      </c>
      <c r="H7" s="172">
        <v>10000000</v>
      </c>
      <c r="I7" s="172">
        <v>10000000</v>
      </c>
      <c r="J7" s="174">
        <v>18437.84</v>
      </c>
      <c r="L7" s="185">
        <f t="shared" si="0"/>
        <v>112299.35</v>
      </c>
      <c r="M7" s="174">
        <v>53211.5</v>
      </c>
      <c r="N7" s="174">
        <v>40650.01</v>
      </c>
    </row>
    <row r="8" spans="1:118" ht="12" customHeight="1" x14ac:dyDescent="0.2">
      <c r="A8" s="35"/>
      <c r="C8" s="141" t="s">
        <v>159</v>
      </c>
      <c r="D8" s="212">
        <v>0.24</v>
      </c>
      <c r="F8" s="70">
        <v>44012</v>
      </c>
      <c r="G8" s="172">
        <v>3011259.11</v>
      </c>
      <c r="H8" s="172">
        <v>3011259.11</v>
      </c>
      <c r="I8" s="172">
        <v>3011259.11</v>
      </c>
      <c r="J8" s="174">
        <v>2773.24</v>
      </c>
      <c r="L8" s="185">
        <f t="shared" si="0"/>
        <v>2773.24</v>
      </c>
      <c r="M8" s="174">
        <v>0</v>
      </c>
      <c r="N8" s="174">
        <v>0</v>
      </c>
    </row>
    <row r="9" spans="1:118" s="11" customFormat="1" ht="12" customHeight="1" x14ac:dyDescent="0.2">
      <c r="A9" s="227"/>
      <c r="B9" s="214"/>
      <c r="C9" s="141" t="s">
        <v>157</v>
      </c>
      <c r="D9" s="212">
        <v>1.35</v>
      </c>
      <c r="E9" s="11" t="s">
        <v>158</v>
      </c>
      <c r="F9" s="238">
        <v>44044</v>
      </c>
      <c r="G9" s="172">
        <v>1000000</v>
      </c>
      <c r="H9" s="172">
        <v>1019985.56</v>
      </c>
      <c r="I9" s="172">
        <v>1003900</v>
      </c>
      <c r="J9" s="174">
        <v>3417.8</v>
      </c>
      <c r="L9" s="185">
        <f t="shared" si="0"/>
        <v>3863.6000000000004</v>
      </c>
      <c r="M9" s="174">
        <v>0</v>
      </c>
      <c r="N9" s="174">
        <v>445.8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</row>
    <row r="10" spans="1:118" s="71" customFormat="1" x14ac:dyDescent="0.2">
      <c r="C10" s="144" t="s">
        <v>153</v>
      </c>
      <c r="D10" s="212">
        <v>0.42</v>
      </c>
      <c r="F10" s="239">
        <v>44090</v>
      </c>
      <c r="G10" s="172">
        <v>5000000</v>
      </c>
      <c r="H10" s="172">
        <v>5000000</v>
      </c>
      <c r="I10" s="172">
        <v>5000000</v>
      </c>
      <c r="J10" s="174">
        <v>915.68</v>
      </c>
      <c r="L10" s="185">
        <f t="shared" si="0"/>
        <v>1831.36</v>
      </c>
      <c r="M10" s="174">
        <v>0</v>
      </c>
      <c r="N10" s="174">
        <v>915.68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</row>
    <row r="11" spans="1:118" ht="12" customHeight="1" x14ac:dyDescent="0.2">
      <c r="A11" s="121" t="s">
        <v>105</v>
      </c>
      <c r="B11" s="166">
        <v>15.86</v>
      </c>
      <c r="C11" s="144" t="s">
        <v>153</v>
      </c>
      <c r="D11" s="212">
        <v>0.67</v>
      </c>
      <c r="E11" s="71"/>
      <c r="F11" s="239">
        <v>44137</v>
      </c>
      <c r="G11" s="172">
        <v>2000000</v>
      </c>
      <c r="H11" s="172">
        <v>2000000</v>
      </c>
      <c r="I11" s="172">
        <v>2000000</v>
      </c>
      <c r="J11" s="174">
        <v>2533.6799999999998</v>
      </c>
      <c r="K11" s="71"/>
      <c r="L11" s="185">
        <f t="shared" si="0"/>
        <v>2533.6799999999998</v>
      </c>
      <c r="M11" s="174">
        <v>0</v>
      </c>
      <c r="N11" s="174">
        <v>0</v>
      </c>
    </row>
    <row r="12" spans="1:118" ht="12" customHeight="1" x14ac:dyDescent="0.2">
      <c r="A12" s="121" t="s">
        <v>106</v>
      </c>
      <c r="B12" s="132">
        <v>1586.6</v>
      </c>
      <c r="C12" s="144" t="s">
        <v>149</v>
      </c>
      <c r="D12" s="156">
        <v>1.9</v>
      </c>
      <c r="E12" s="113" t="s">
        <v>150</v>
      </c>
      <c r="F12" s="70">
        <v>44348</v>
      </c>
      <c r="G12" s="174">
        <v>1000000</v>
      </c>
      <c r="H12" s="174">
        <v>1006953.86</v>
      </c>
      <c r="I12" s="174">
        <v>1013532.17</v>
      </c>
      <c r="J12" s="174">
        <v>4966.78</v>
      </c>
      <c r="L12" s="185">
        <f t="shared" si="0"/>
        <v>14954.919999999998</v>
      </c>
      <c r="M12" s="174">
        <v>5021.3599999999997</v>
      </c>
      <c r="N12" s="174">
        <v>4966.78</v>
      </c>
    </row>
    <row r="13" spans="1:118" ht="12" customHeight="1" x14ac:dyDescent="0.2">
      <c r="A13" s="121" t="s">
        <v>114</v>
      </c>
      <c r="B13" s="132">
        <v>717.53</v>
      </c>
      <c r="C13" s="141" t="s">
        <v>127</v>
      </c>
      <c r="D13" s="156">
        <v>2.42</v>
      </c>
      <c r="F13" s="70">
        <v>43741</v>
      </c>
      <c r="G13" s="172">
        <v>0</v>
      </c>
      <c r="H13" s="172">
        <v>0</v>
      </c>
      <c r="I13" s="172">
        <v>0</v>
      </c>
      <c r="J13" s="174">
        <v>0</v>
      </c>
      <c r="L13" s="185">
        <f t="shared" si="0"/>
        <v>265.52999999999997</v>
      </c>
      <c r="M13" s="174">
        <v>265.52999999999997</v>
      </c>
      <c r="N13" s="174">
        <v>0</v>
      </c>
    </row>
    <row r="14" spans="1:118" ht="12" customHeight="1" x14ac:dyDescent="0.2">
      <c r="A14" s="121" t="s">
        <v>107</v>
      </c>
      <c r="B14" s="132">
        <v>38.78</v>
      </c>
      <c r="C14" s="141" t="s">
        <v>127</v>
      </c>
      <c r="D14" s="156">
        <v>2.2400000000000002</v>
      </c>
      <c r="F14" s="70">
        <v>43777</v>
      </c>
      <c r="G14" s="172">
        <v>0</v>
      </c>
      <c r="H14" s="172">
        <v>0</v>
      </c>
      <c r="I14" s="172">
        <v>0</v>
      </c>
      <c r="J14" s="174">
        <v>0</v>
      </c>
      <c r="L14" s="185">
        <f t="shared" si="0"/>
        <v>2332.04</v>
      </c>
      <c r="M14" s="174">
        <v>2332.04</v>
      </c>
      <c r="N14" s="174">
        <v>0</v>
      </c>
    </row>
    <row r="15" spans="1:118" ht="12" customHeight="1" x14ac:dyDescent="0.2">
      <c r="A15" s="121" t="s">
        <v>108</v>
      </c>
      <c r="B15" s="132">
        <v>769.01</v>
      </c>
      <c r="C15" s="69" t="s">
        <v>164</v>
      </c>
      <c r="D15" s="212">
        <v>2.117</v>
      </c>
      <c r="E15" s="71"/>
      <c r="F15" s="70">
        <v>43830</v>
      </c>
      <c r="G15" s="172">
        <v>0</v>
      </c>
      <c r="H15" s="172">
        <v>0</v>
      </c>
      <c r="I15" s="172">
        <v>0</v>
      </c>
      <c r="J15" s="233">
        <v>0</v>
      </c>
      <c r="L15" s="185">
        <f t="shared" si="0"/>
        <v>193.23</v>
      </c>
      <c r="M15" s="233">
        <v>193.23</v>
      </c>
      <c r="N15" s="233">
        <v>0</v>
      </c>
    </row>
    <row r="16" spans="1:118" ht="12" customHeight="1" x14ac:dyDescent="0.2">
      <c r="A16" s="121" t="s">
        <v>109</v>
      </c>
      <c r="B16" s="132">
        <v>187.89</v>
      </c>
      <c r="C16" s="144" t="s">
        <v>154</v>
      </c>
      <c r="D16" s="156">
        <v>2.2999999999999998</v>
      </c>
      <c r="E16" s="113" t="s">
        <v>148</v>
      </c>
      <c r="F16" s="70">
        <v>44368</v>
      </c>
      <c r="G16" s="174">
        <v>0</v>
      </c>
      <c r="H16" s="174">
        <v>0</v>
      </c>
      <c r="I16" s="174">
        <v>0</v>
      </c>
      <c r="J16" s="174">
        <v>0</v>
      </c>
      <c r="L16" s="185">
        <f t="shared" si="0"/>
        <v>1473.81</v>
      </c>
      <c r="M16" s="174">
        <v>1473.81</v>
      </c>
      <c r="N16" s="174">
        <v>0</v>
      </c>
    </row>
    <row r="17" spans="1:118" ht="12" customHeight="1" x14ac:dyDescent="0.2">
      <c r="A17" s="121" t="s">
        <v>110</v>
      </c>
      <c r="B17" s="132">
        <v>12.62</v>
      </c>
      <c r="C17" s="142" t="s">
        <v>119</v>
      </c>
      <c r="D17" s="157">
        <v>1.75</v>
      </c>
      <c r="E17" s="113" t="s">
        <v>136</v>
      </c>
      <c r="F17" s="37">
        <v>43784</v>
      </c>
      <c r="G17" s="172">
        <v>0</v>
      </c>
      <c r="H17" s="172">
        <v>0</v>
      </c>
      <c r="I17" s="172">
        <v>0</v>
      </c>
      <c r="J17" s="174">
        <v>0</v>
      </c>
      <c r="L17" s="185">
        <f t="shared" si="0"/>
        <v>463.55</v>
      </c>
      <c r="M17" s="174">
        <v>463.55</v>
      </c>
      <c r="N17" s="174">
        <v>0</v>
      </c>
    </row>
    <row r="18" spans="1:118" x14ac:dyDescent="0.2">
      <c r="A18" s="159" t="s">
        <v>113</v>
      </c>
      <c r="B18" s="167">
        <v>449.64</v>
      </c>
      <c r="C18" s="143" t="s">
        <v>117</v>
      </c>
      <c r="D18" s="157">
        <v>1.75</v>
      </c>
      <c r="E18" s="171" t="s">
        <v>137</v>
      </c>
      <c r="F18" s="129">
        <v>43784</v>
      </c>
      <c r="G18" s="174">
        <v>0</v>
      </c>
      <c r="H18" s="174">
        <v>0</v>
      </c>
      <c r="I18" s="174">
        <v>0</v>
      </c>
      <c r="J18" s="174">
        <v>0</v>
      </c>
      <c r="L18" s="185">
        <f t="shared" si="0"/>
        <v>463.55</v>
      </c>
      <c r="M18" s="174">
        <v>463.55</v>
      </c>
      <c r="N18" s="174">
        <v>0</v>
      </c>
    </row>
    <row r="19" spans="1:118" s="71" customFormat="1" x14ac:dyDescent="0.2">
      <c r="A19" s="122" t="s">
        <v>111</v>
      </c>
      <c r="B19" s="134">
        <f>SUM(B11:B18)</f>
        <v>3777.9299999999994</v>
      </c>
      <c r="C19" s="144" t="s">
        <v>118</v>
      </c>
      <c r="D19" s="157">
        <v>1.75</v>
      </c>
      <c r="E19" s="113" t="s">
        <v>135</v>
      </c>
      <c r="F19" s="70">
        <v>43781</v>
      </c>
      <c r="G19" s="172">
        <v>0</v>
      </c>
      <c r="H19" s="172">
        <v>0</v>
      </c>
      <c r="I19" s="172">
        <v>0</v>
      </c>
      <c r="J19" s="174">
        <v>0</v>
      </c>
      <c r="K19" s="3"/>
      <c r="L19" s="185">
        <f t="shared" si="0"/>
        <v>600.11</v>
      </c>
      <c r="M19" s="174">
        <v>600.11</v>
      </c>
      <c r="N19" s="174">
        <v>0</v>
      </c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</row>
    <row r="20" spans="1:118" ht="13.5" thickBot="1" x14ac:dyDescent="0.25">
      <c r="A20" s="122" t="s">
        <v>132</v>
      </c>
      <c r="B20" s="135">
        <v>18797.66</v>
      </c>
      <c r="C20" s="141" t="s">
        <v>153</v>
      </c>
      <c r="D20" s="212">
        <v>1.94</v>
      </c>
      <c r="F20" s="70">
        <v>43837</v>
      </c>
      <c r="G20" s="172">
        <v>0</v>
      </c>
      <c r="H20" s="172">
        <v>0</v>
      </c>
      <c r="I20" s="172">
        <v>0</v>
      </c>
      <c r="J20" s="174">
        <v>0</v>
      </c>
      <c r="L20" s="185">
        <f t="shared" si="0"/>
        <v>10204.93</v>
      </c>
      <c r="M20" s="174">
        <v>9567</v>
      </c>
      <c r="N20" s="174">
        <v>637.92999999999995</v>
      </c>
    </row>
    <row r="21" spans="1:118" ht="12" customHeight="1" thickTop="1" x14ac:dyDescent="0.2">
      <c r="A21" s="122" t="s">
        <v>112</v>
      </c>
      <c r="B21" s="132">
        <f>SUM(B19:B20)</f>
        <v>22575.59</v>
      </c>
      <c r="C21" s="141" t="s">
        <v>127</v>
      </c>
      <c r="D21" s="156">
        <v>2</v>
      </c>
      <c r="F21" s="70">
        <v>43906</v>
      </c>
      <c r="G21" s="177">
        <v>0</v>
      </c>
      <c r="H21" s="177">
        <v>0</v>
      </c>
      <c r="I21" s="177">
        <v>0</v>
      </c>
      <c r="J21" s="174">
        <v>0</v>
      </c>
      <c r="L21" s="185">
        <f t="shared" si="0"/>
        <v>9089.5600000000013</v>
      </c>
      <c r="M21" s="181">
        <v>5031.3</v>
      </c>
      <c r="N21" s="174">
        <v>4058.26</v>
      </c>
    </row>
    <row r="22" spans="1:118" ht="12" customHeight="1" x14ac:dyDescent="0.2">
      <c r="A22" s="230"/>
      <c r="B22" s="214"/>
      <c r="C22" s="141" t="s">
        <v>127</v>
      </c>
      <c r="D22" s="156">
        <v>2.02</v>
      </c>
      <c r="F22" s="70">
        <v>43909</v>
      </c>
      <c r="G22" s="177">
        <v>0</v>
      </c>
      <c r="H22" s="177">
        <v>0</v>
      </c>
      <c r="I22" s="177">
        <v>0</v>
      </c>
      <c r="J22" s="174">
        <v>0</v>
      </c>
      <c r="L22" s="185">
        <f t="shared" si="0"/>
        <v>18765.04</v>
      </c>
      <c r="M22" s="181">
        <v>10154.959999999999</v>
      </c>
      <c r="N22" s="174">
        <v>8610.08</v>
      </c>
    </row>
    <row r="23" spans="1:118" ht="12" customHeight="1" x14ac:dyDescent="0.2">
      <c r="A23" s="230"/>
      <c r="B23" s="214"/>
      <c r="C23" s="24" t="s">
        <v>140</v>
      </c>
      <c r="D23" s="212">
        <v>2.375</v>
      </c>
      <c r="E23" s="113" t="s">
        <v>141</v>
      </c>
      <c r="F23" s="70">
        <v>43917</v>
      </c>
      <c r="G23" s="174">
        <v>0</v>
      </c>
      <c r="H23" s="174">
        <v>0</v>
      </c>
      <c r="I23" s="174">
        <v>0</v>
      </c>
      <c r="J23" s="174">
        <v>0</v>
      </c>
      <c r="L23" s="185">
        <f t="shared" si="0"/>
        <v>11546.35</v>
      </c>
      <c r="M23" s="174">
        <v>5937.3</v>
      </c>
      <c r="N23" s="174">
        <v>5609.05</v>
      </c>
    </row>
    <row r="24" spans="1:118" ht="12" customHeight="1" x14ac:dyDescent="0.2">
      <c r="A24" s="230"/>
      <c r="B24" s="214"/>
      <c r="C24" s="144" t="s">
        <v>142</v>
      </c>
      <c r="D24" s="156">
        <v>2.4500000000000002</v>
      </c>
      <c r="E24" s="113" t="s">
        <v>143</v>
      </c>
      <c r="F24" s="70">
        <v>43920</v>
      </c>
      <c r="G24" s="174">
        <v>0</v>
      </c>
      <c r="H24" s="174">
        <v>0</v>
      </c>
      <c r="I24" s="174">
        <v>0</v>
      </c>
      <c r="J24" s="174">
        <v>0</v>
      </c>
      <c r="L24" s="185">
        <f t="shared" si="0"/>
        <v>2974.63</v>
      </c>
      <c r="M24" s="174">
        <v>1512</v>
      </c>
      <c r="N24" s="174">
        <v>1462.63</v>
      </c>
    </row>
    <row r="25" spans="1:118" ht="12" customHeight="1" x14ac:dyDescent="0.2">
      <c r="A25" s="35"/>
      <c r="C25" s="142" t="s">
        <v>127</v>
      </c>
      <c r="D25" s="212">
        <v>1.74</v>
      </c>
      <c r="F25" s="37">
        <v>43927</v>
      </c>
      <c r="G25" s="174">
        <v>0</v>
      </c>
      <c r="H25" s="174">
        <v>0</v>
      </c>
      <c r="I25" s="174">
        <v>0</v>
      </c>
      <c r="J25" s="174">
        <v>475.45</v>
      </c>
      <c r="L25" s="185">
        <f>SUM(J25+M25+N25)</f>
        <v>8558.1</v>
      </c>
      <c r="M25" s="174">
        <v>0</v>
      </c>
      <c r="N25" s="174">
        <v>8082.65</v>
      </c>
    </row>
    <row r="26" spans="1:118" s="11" customFormat="1" ht="12" customHeight="1" x14ac:dyDescent="0.2">
      <c r="A26" s="227"/>
      <c r="B26" s="214"/>
      <c r="C26" s="141" t="s">
        <v>127</v>
      </c>
      <c r="D26" s="156">
        <v>1.78</v>
      </c>
      <c r="E26" s="26"/>
      <c r="F26" s="70">
        <v>43959</v>
      </c>
      <c r="G26" s="172"/>
      <c r="H26" s="172"/>
      <c r="I26" s="172"/>
      <c r="J26" s="240">
        <v>1713.33</v>
      </c>
      <c r="K26" s="3"/>
      <c r="L26" s="185">
        <f>SUM(J26+M26+N26)</f>
        <v>8656.83</v>
      </c>
      <c r="M26" s="181">
        <v>2777.4</v>
      </c>
      <c r="N26" s="181">
        <v>4166.1000000000004</v>
      </c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</row>
    <row r="27" spans="1:118" ht="12" customHeight="1" thickBot="1" x14ac:dyDescent="0.25">
      <c r="A27" s="230"/>
      <c r="B27" s="214"/>
      <c r="C27" s="145"/>
      <c r="D27" s="154"/>
      <c r="E27" s="72" t="s">
        <v>84</v>
      </c>
      <c r="F27" s="73"/>
      <c r="G27" s="175">
        <f>SUM(G5:G26)</f>
        <v>38366251.960000001</v>
      </c>
      <c r="H27" s="184">
        <f>SUM(H5:H26)</f>
        <v>38393191.379999995</v>
      </c>
      <c r="I27" s="184">
        <f>SUM(I5:I24)</f>
        <v>38383684.130000003</v>
      </c>
      <c r="J27" s="182">
        <f>SUM(J5:J26)</f>
        <v>57849.46</v>
      </c>
      <c r="K27" s="165"/>
      <c r="L27" s="215">
        <f t="shared" si="0"/>
        <v>428206.4599999999</v>
      </c>
      <c r="M27" s="182">
        <f>SUM(M5:M26)</f>
        <v>153123.75999999995</v>
      </c>
      <c r="N27" s="182">
        <f>SUM(N5:N26)</f>
        <v>217233.23999999996</v>
      </c>
    </row>
    <row r="28" spans="1:118" ht="12" customHeight="1" x14ac:dyDescent="0.2">
      <c r="A28" s="230"/>
      <c r="B28" s="214"/>
      <c r="C28" s="145"/>
      <c r="D28" s="154"/>
      <c r="E28" s="72"/>
      <c r="F28" s="73"/>
      <c r="G28" s="172"/>
      <c r="H28" s="177"/>
      <c r="K28" s="126"/>
    </row>
    <row r="29" spans="1:118" ht="12" customHeight="1" x14ac:dyDescent="0.2">
      <c r="A29" s="230"/>
      <c r="B29" s="214"/>
      <c r="C29" s="145"/>
      <c r="D29" s="154"/>
      <c r="E29" s="72"/>
      <c r="F29" s="73"/>
      <c r="G29" s="172"/>
      <c r="H29" s="177"/>
      <c r="K29" s="126"/>
    </row>
    <row r="30" spans="1:118" ht="12" customHeight="1" x14ac:dyDescent="0.2">
      <c r="A30" s="230"/>
      <c r="B30" s="214"/>
      <c r="C30" s="145"/>
      <c r="D30" s="154"/>
      <c r="E30" s="72"/>
      <c r="F30" s="73"/>
      <c r="G30" s="172"/>
      <c r="H30" s="177"/>
      <c r="K30" s="126"/>
    </row>
    <row r="31" spans="1:118" ht="12" customHeight="1" x14ac:dyDescent="0.2">
      <c r="A31" s="230"/>
      <c r="B31" s="214"/>
      <c r="C31" s="145"/>
      <c r="D31" s="154"/>
      <c r="E31" s="72"/>
      <c r="F31" s="73"/>
      <c r="G31" s="172"/>
      <c r="H31" s="177"/>
      <c r="K31" s="126"/>
    </row>
    <row r="32" spans="1:118" ht="12" customHeight="1" x14ac:dyDescent="0.2">
      <c r="A32" s="230"/>
      <c r="B32" s="214"/>
      <c r="C32" s="145"/>
      <c r="D32" s="154"/>
      <c r="E32" s="72"/>
      <c r="F32" s="73"/>
      <c r="G32" s="172"/>
      <c r="H32" s="177"/>
      <c r="K32" s="126"/>
    </row>
    <row r="33" spans="1:14" ht="12" customHeight="1" x14ac:dyDescent="0.2">
      <c r="A33" s="230"/>
      <c r="B33" s="214"/>
      <c r="C33" s="145"/>
      <c r="D33" s="154"/>
      <c r="E33" s="72"/>
      <c r="F33" s="73"/>
      <c r="G33" s="172"/>
      <c r="H33" s="177"/>
      <c r="K33" s="126"/>
    </row>
    <row r="34" spans="1:14" ht="12" customHeight="1" x14ac:dyDescent="0.2">
      <c r="A34" s="230"/>
      <c r="B34" s="214"/>
      <c r="C34" s="145"/>
      <c r="D34" s="154"/>
      <c r="E34" s="72"/>
      <c r="F34" s="73"/>
      <c r="G34" s="172"/>
      <c r="H34" s="177"/>
      <c r="K34" s="126"/>
    </row>
    <row r="35" spans="1:14" ht="12" customHeight="1" x14ac:dyDescent="0.2">
      <c r="A35" s="230"/>
      <c r="B35" s="214"/>
      <c r="C35" s="145"/>
      <c r="D35" s="154"/>
      <c r="E35" s="72"/>
      <c r="F35" s="73"/>
      <c r="G35" s="172"/>
      <c r="H35" s="177"/>
      <c r="K35" s="126"/>
    </row>
    <row r="36" spans="1:14" ht="12" customHeight="1" x14ac:dyDescent="0.2">
      <c r="A36" s="230"/>
      <c r="B36" s="214"/>
      <c r="C36" s="145"/>
      <c r="D36" s="154"/>
      <c r="E36" s="72"/>
      <c r="F36" s="73"/>
      <c r="G36" s="172"/>
      <c r="H36" s="177"/>
      <c r="K36" s="126"/>
    </row>
    <row r="37" spans="1:14" ht="12" customHeight="1" x14ac:dyDescent="0.2">
      <c r="A37" s="230"/>
      <c r="B37" s="214"/>
      <c r="C37" s="145"/>
      <c r="D37" s="154"/>
      <c r="E37" s="72"/>
      <c r="F37" s="73"/>
      <c r="G37" s="172"/>
      <c r="H37" s="177"/>
      <c r="K37" s="126"/>
    </row>
    <row r="38" spans="1:14" ht="12" customHeight="1" x14ac:dyDescent="0.2">
      <c r="A38" s="230"/>
      <c r="B38" s="214"/>
      <c r="C38" s="145"/>
      <c r="D38" s="154"/>
      <c r="E38" s="72"/>
      <c r="F38" s="73"/>
      <c r="G38" s="172"/>
      <c r="H38" s="177"/>
      <c r="K38" s="126"/>
    </row>
    <row r="39" spans="1:14" ht="12" customHeight="1" x14ac:dyDescent="0.2">
      <c r="A39" s="230"/>
      <c r="B39" s="214"/>
      <c r="C39" s="145"/>
      <c r="D39" s="154"/>
      <c r="E39" s="72"/>
      <c r="F39" s="73"/>
      <c r="G39" s="172"/>
      <c r="H39" s="177"/>
      <c r="K39" s="126"/>
    </row>
    <row r="40" spans="1:14" ht="12" customHeight="1" x14ac:dyDescent="0.2">
      <c r="A40" s="230"/>
      <c r="B40" s="214"/>
      <c r="C40" s="145"/>
      <c r="D40" s="154"/>
      <c r="E40" s="72"/>
      <c r="F40" s="73"/>
      <c r="G40" s="172"/>
      <c r="H40" s="177"/>
      <c r="K40" s="126"/>
    </row>
    <row r="41" spans="1:14" ht="12" customHeight="1" x14ac:dyDescent="0.2">
      <c r="A41" s="230"/>
      <c r="B41" s="214"/>
      <c r="C41" s="145"/>
      <c r="D41" s="154"/>
      <c r="E41" s="72"/>
      <c r="F41" s="73"/>
      <c r="G41" s="172"/>
      <c r="H41" s="177"/>
      <c r="K41" s="126"/>
    </row>
    <row r="42" spans="1:14" ht="12" customHeight="1" x14ac:dyDescent="0.2">
      <c r="A42" s="230"/>
      <c r="B42" s="214"/>
      <c r="C42" s="145"/>
      <c r="D42" s="154"/>
      <c r="E42" s="72"/>
      <c r="F42" s="73"/>
      <c r="G42" s="172"/>
      <c r="H42" s="177"/>
      <c r="K42" s="126"/>
    </row>
    <row r="43" spans="1:14" ht="12" customHeight="1" x14ac:dyDescent="0.2">
      <c r="A43" s="230"/>
      <c r="B43" s="214"/>
      <c r="C43" s="145"/>
      <c r="D43" s="154"/>
      <c r="E43" s="72"/>
      <c r="F43" s="73"/>
      <c r="G43" s="172"/>
      <c r="H43" s="177"/>
      <c r="K43" s="126"/>
    </row>
    <row r="44" spans="1:14" ht="12" customHeight="1" x14ac:dyDescent="0.2">
      <c r="A44" s="35"/>
      <c r="C44" s="138"/>
      <c r="D44" s="151"/>
      <c r="E44" s="35"/>
      <c r="F44" s="30"/>
      <c r="J44" s="192" t="s">
        <v>162</v>
      </c>
      <c r="K44" s="136"/>
      <c r="M44" s="192" t="s">
        <v>145</v>
      </c>
      <c r="N44" s="192" t="s">
        <v>156</v>
      </c>
    </row>
    <row r="45" spans="1:14" ht="12" customHeight="1" x14ac:dyDescent="0.2">
      <c r="A45" s="29" t="s">
        <v>19</v>
      </c>
      <c r="C45" s="139" t="s">
        <v>20</v>
      </c>
      <c r="D45" s="151" t="s">
        <v>122</v>
      </c>
      <c r="E45" s="29" t="s">
        <v>21</v>
      </c>
      <c r="F45" s="30" t="s">
        <v>22</v>
      </c>
      <c r="G45" s="172" t="s">
        <v>23</v>
      </c>
      <c r="H45" s="181" t="s">
        <v>24</v>
      </c>
      <c r="I45" s="187" t="s">
        <v>25</v>
      </c>
      <c r="J45" s="174" t="s">
        <v>26</v>
      </c>
      <c r="K45" s="28" t="s">
        <v>27</v>
      </c>
      <c r="L45" s="185" t="s">
        <v>81</v>
      </c>
      <c r="M45" s="174" t="s">
        <v>26</v>
      </c>
      <c r="N45" s="174" t="s">
        <v>26</v>
      </c>
    </row>
    <row r="46" spans="1:14" ht="12" customHeight="1" x14ac:dyDescent="0.2">
      <c r="A46" s="31"/>
      <c r="B46" s="232"/>
      <c r="C46" s="140" t="s">
        <v>28</v>
      </c>
      <c r="D46" s="152" t="s">
        <v>123</v>
      </c>
      <c r="E46" s="32" t="s">
        <v>29</v>
      </c>
      <c r="F46" s="33" t="s">
        <v>30</v>
      </c>
      <c r="G46" s="173" t="s">
        <v>31</v>
      </c>
      <c r="H46" s="183"/>
      <c r="I46" s="191"/>
      <c r="J46" s="179" t="s">
        <v>32</v>
      </c>
      <c r="K46" s="34" t="s">
        <v>33</v>
      </c>
      <c r="L46" s="186" t="s">
        <v>32</v>
      </c>
      <c r="M46" s="179" t="s">
        <v>32</v>
      </c>
      <c r="N46" s="179" t="s">
        <v>32</v>
      </c>
    </row>
    <row r="47" spans="1:14" ht="12" customHeight="1" x14ac:dyDescent="0.2">
      <c r="C47" s="141"/>
      <c r="D47" s="150"/>
      <c r="E47" s="39"/>
      <c r="F47" s="37"/>
      <c r="G47" s="172"/>
      <c r="H47" s="172"/>
      <c r="I47" s="172"/>
      <c r="L47" s="187"/>
    </row>
    <row r="48" spans="1:14" ht="12" customHeight="1" x14ac:dyDescent="0.2">
      <c r="A48" s="35" t="s">
        <v>7</v>
      </c>
      <c r="B48" s="214"/>
      <c r="C48" s="141" t="s">
        <v>130</v>
      </c>
      <c r="D48" s="212">
        <v>0.22588</v>
      </c>
      <c r="F48" s="70">
        <v>44012</v>
      </c>
      <c r="G48" s="174">
        <v>574854.31000000006</v>
      </c>
      <c r="H48" s="174">
        <v>574854.31000000006</v>
      </c>
      <c r="I48" s="174">
        <v>574854.31000000006</v>
      </c>
      <c r="J48" s="174">
        <v>494.13</v>
      </c>
      <c r="L48" s="185">
        <f>SUM(J48+M48+N48)</f>
        <v>9827.09</v>
      </c>
      <c r="M48" s="174">
        <v>5997.05</v>
      </c>
      <c r="N48" s="174">
        <v>3335.91</v>
      </c>
    </row>
    <row r="49" spans="1:14" ht="12" customHeight="1" x14ac:dyDescent="0.2">
      <c r="A49" s="35"/>
      <c r="B49" s="214"/>
      <c r="C49" s="141"/>
      <c r="D49" s="212"/>
      <c r="E49"/>
      <c r="F49" s="70"/>
      <c r="G49" s="176"/>
      <c r="H49" s="176"/>
      <c r="I49" s="176"/>
    </row>
    <row r="50" spans="1:14" ht="12" customHeight="1" x14ac:dyDescent="0.2">
      <c r="A50" s="35" t="s">
        <v>87</v>
      </c>
      <c r="B50" s="214"/>
      <c r="C50" s="141" t="s">
        <v>130</v>
      </c>
      <c r="D50" s="212">
        <v>0.22588</v>
      </c>
      <c r="F50" s="70">
        <v>44012</v>
      </c>
      <c r="G50" s="176">
        <v>349276.9</v>
      </c>
      <c r="H50" s="176">
        <v>349276.9</v>
      </c>
      <c r="I50" s="176">
        <v>349276.9</v>
      </c>
      <c r="J50" s="176">
        <v>399.45</v>
      </c>
      <c r="L50" s="185">
        <f t="shared" ref="L50:L82" si="1">SUM(J50+M50+N50)</f>
        <v>2284.5100000000002</v>
      </c>
      <c r="M50" s="176">
        <v>136.32</v>
      </c>
      <c r="N50" s="176">
        <v>1748.74</v>
      </c>
    </row>
    <row r="51" spans="1:14" ht="12" customHeight="1" x14ac:dyDescent="0.2">
      <c r="A51" s="35"/>
      <c r="B51" s="168"/>
      <c r="C51" s="141"/>
      <c r="D51" s="212"/>
      <c r="F51" s="70"/>
      <c r="G51" s="176"/>
      <c r="H51" s="176"/>
      <c r="I51" s="176"/>
      <c r="J51" s="176"/>
      <c r="M51" s="176"/>
      <c r="N51" s="176"/>
    </row>
    <row r="52" spans="1:14" x14ac:dyDescent="0.2">
      <c r="A52" s="35" t="s">
        <v>147</v>
      </c>
      <c r="B52" s="168"/>
      <c r="C52" s="141" t="s">
        <v>130</v>
      </c>
      <c r="D52" s="212">
        <v>0.22588</v>
      </c>
      <c r="F52" s="70">
        <v>44012</v>
      </c>
      <c r="G52" s="176">
        <v>886665.5</v>
      </c>
      <c r="H52" s="176">
        <v>886665.5</v>
      </c>
      <c r="I52" s="176">
        <v>886665.5</v>
      </c>
      <c r="J52" s="176">
        <v>762.15</v>
      </c>
      <c r="L52" s="185">
        <f t="shared" si="1"/>
        <v>11035.11</v>
      </c>
      <c r="M52" s="176">
        <v>6050.75</v>
      </c>
      <c r="N52" s="176">
        <v>4222.21</v>
      </c>
    </row>
    <row r="53" spans="1:14" x14ac:dyDescent="0.2">
      <c r="A53" s="35"/>
      <c r="B53" s="168"/>
      <c r="C53" s="141"/>
      <c r="D53" s="212"/>
      <c r="F53" s="70"/>
      <c r="G53" s="176"/>
      <c r="H53" s="176"/>
      <c r="I53" s="176"/>
      <c r="J53" s="176"/>
      <c r="M53" s="176"/>
      <c r="N53" s="176"/>
    </row>
    <row r="54" spans="1:14" x14ac:dyDescent="0.2">
      <c r="A54" s="35" t="s">
        <v>8</v>
      </c>
      <c r="B54" s="168"/>
      <c r="C54" s="141" t="s">
        <v>130</v>
      </c>
      <c r="D54" s="212">
        <v>0.22600000000000001</v>
      </c>
      <c r="F54" s="70">
        <v>44012</v>
      </c>
      <c r="G54" s="172">
        <v>4630.95</v>
      </c>
      <c r="H54" s="172">
        <v>4630.95</v>
      </c>
      <c r="I54" s="172">
        <v>4630.95</v>
      </c>
      <c r="J54" s="172">
        <v>3.98</v>
      </c>
      <c r="L54" s="185">
        <f t="shared" si="1"/>
        <v>44.599999999999994</v>
      </c>
      <c r="M54" s="172">
        <v>21.49</v>
      </c>
      <c r="N54" s="172">
        <v>19.13</v>
      </c>
    </row>
    <row r="55" spans="1:14" x14ac:dyDescent="0.2">
      <c r="A55" s="35"/>
      <c r="B55" s="168"/>
      <c r="C55" s="141"/>
      <c r="D55" s="212"/>
      <c r="F55" s="70"/>
      <c r="G55" s="172"/>
      <c r="H55" s="172"/>
      <c r="I55" s="172"/>
      <c r="J55" s="172"/>
      <c r="M55" s="172"/>
      <c r="N55" s="172"/>
    </row>
    <row r="56" spans="1:14" x14ac:dyDescent="0.2">
      <c r="A56" s="35" t="s">
        <v>9</v>
      </c>
      <c r="C56" s="141" t="s">
        <v>130</v>
      </c>
      <c r="D56" s="212">
        <v>0.22600000000000001</v>
      </c>
      <c r="F56" s="70">
        <v>44012</v>
      </c>
      <c r="G56" s="174">
        <v>731812.9</v>
      </c>
      <c r="H56" s="174">
        <v>731812.9</v>
      </c>
      <c r="I56" s="174">
        <v>731812.9</v>
      </c>
      <c r="J56" s="174">
        <v>591.65</v>
      </c>
      <c r="L56" s="185">
        <f t="shared" si="1"/>
        <v>5943.85</v>
      </c>
      <c r="M56" s="174">
        <v>2831.11</v>
      </c>
      <c r="N56" s="174">
        <v>2521.09</v>
      </c>
    </row>
    <row r="57" spans="1:14" ht="12" customHeight="1" x14ac:dyDescent="0.2">
      <c r="C57" s="142" t="s">
        <v>159</v>
      </c>
      <c r="D57" s="212">
        <v>0.24</v>
      </c>
      <c r="F57" s="70">
        <v>44012</v>
      </c>
      <c r="G57" s="174">
        <v>2002738.61</v>
      </c>
      <c r="H57" s="174">
        <v>2002738.61</v>
      </c>
      <c r="I57" s="174">
        <v>2002738.61</v>
      </c>
      <c r="J57" s="174">
        <v>2738.61</v>
      </c>
      <c r="L57" s="185">
        <f t="shared" si="1"/>
        <v>3049.8900000000003</v>
      </c>
      <c r="M57" s="174">
        <v>0</v>
      </c>
      <c r="N57" s="174">
        <v>311.27999999999997</v>
      </c>
    </row>
    <row r="58" spans="1:14" ht="12" customHeight="1" x14ac:dyDescent="0.2">
      <c r="A58" s="35"/>
      <c r="C58" s="141" t="s">
        <v>121</v>
      </c>
      <c r="D58" s="212">
        <v>2</v>
      </c>
      <c r="F58" s="70">
        <v>43826</v>
      </c>
      <c r="G58" s="174">
        <v>0</v>
      </c>
      <c r="H58" s="174">
        <v>0</v>
      </c>
      <c r="I58" s="174">
        <v>0</v>
      </c>
      <c r="J58" s="174">
        <v>0</v>
      </c>
      <c r="L58" s="185">
        <f t="shared" si="1"/>
        <v>9534.24</v>
      </c>
      <c r="M58" s="174">
        <v>9534.24</v>
      </c>
      <c r="N58" s="174">
        <v>0</v>
      </c>
    </row>
    <row r="59" spans="1:14" ht="12" customHeight="1" x14ac:dyDescent="0.2">
      <c r="A59" s="35"/>
      <c r="C59" s="141" t="s">
        <v>121</v>
      </c>
      <c r="D59" s="212">
        <v>1.8</v>
      </c>
      <c r="F59" s="70">
        <v>43916</v>
      </c>
      <c r="G59" s="172">
        <v>0</v>
      </c>
      <c r="H59" s="172">
        <v>0</v>
      </c>
      <c r="I59" s="172">
        <v>0</v>
      </c>
      <c r="J59" s="174">
        <v>0</v>
      </c>
      <c r="L59" s="185">
        <f t="shared" si="1"/>
        <v>8852.66</v>
      </c>
      <c r="M59" s="174">
        <v>491.8</v>
      </c>
      <c r="N59" s="174">
        <v>8360.86</v>
      </c>
    </row>
    <row r="60" spans="1:14" ht="12" customHeight="1" x14ac:dyDescent="0.2">
      <c r="A60" s="35"/>
      <c r="C60" s="141"/>
      <c r="D60" s="156"/>
      <c r="F60" s="70"/>
      <c r="H60" s="174"/>
      <c r="I60" s="174"/>
    </row>
    <row r="61" spans="1:14" x14ac:dyDescent="0.2">
      <c r="A61" s="35" t="s">
        <v>10</v>
      </c>
      <c r="C61" s="141" t="s">
        <v>130</v>
      </c>
      <c r="D61" s="212">
        <v>0.22600000000000001</v>
      </c>
      <c r="F61" s="70">
        <v>44012</v>
      </c>
      <c r="G61" s="172">
        <v>935801.62</v>
      </c>
      <c r="H61" s="172">
        <v>935801.62</v>
      </c>
      <c r="I61" s="172">
        <v>935801.62</v>
      </c>
      <c r="J61" s="174">
        <v>750.89</v>
      </c>
      <c r="L61" s="185">
        <f t="shared" si="1"/>
        <v>7050.19</v>
      </c>
      <c r="M61" s="174">
        <v>3097.39</v>
      </c>
      <c r="N61" s="174">
        <v>3201.91</v>
      </c>
    </row>
    <row r="62" spans="1:14" ht="12" customHeight="1" x14ac:dyDescent="0.2">
      <c r="C62" s="142" t="s">
        <v>159</v>
      </c>
      <c r="D62" s="212">
        <v>0.24</v>
      </c>
      <c r="F62" s="70">
        <v>44012</v>
      </c>
      <c r="G62" s="174">
        <v>1001369.31</v>
      </c>
      <c r="H62" s="174">
        <v>1001369.31</v>
      </c>
      <c r="I62" s="174">
        <v>1001369.31</v>
      </c>
      <c r="J62" s="174">
        <v>1369.31</v>
      </c>
      <c r="L62" s="185">
        <f t="shared" si="1"/>
        <v>1524.9499999999998</v>
      </c>
      <c r="M62" s="174">
        <v>0</v>
      </c>
      <c r="N62" s="174">
        <v>155.63999999999999</v>
      </c>
    </row>
    <row r="63" spans="1:14" ht="12" customHeight="1" x14ac:dyDescent="0.2">
      <c r="A63" s="35"/>
      <c r="C63" s="141" t="s">
        <v>121</v>
      </c>
      <c r="D63" s="212">
        <v>2</v>
      </c>
      <c r="F63" s="70">
        <v>43826</v>
      </c>
      <c r="G63" s="172">
        <v>0</v>
      </c>
      <c r="H63" s="172">
        <v>0</v>
      </c>
      <c r="I63" s="172">
        <v>0</v>
      </c>
      <c r="J63" s="174">
        <v>0</v>
      </c>
      <c r="L63" s="185">
        <f t="shared" si="1"/>
        <v>4820.1000000000004</v>
      </c>
      <c r="M63" s="174">
        <v>4820.1000000000004</v>
      </c>
      <c r="N63" s="174">
        <v>0</v>
      </c>
    </row>
    <row r="64" spans="1:14" ht="12" customHeight="1" x14ac:dyDescent="0.2">
      <c r="A64" s="35"/>
      <c r="C64" s="141" t="s">
        <v>121</v>
      </c>
      <c r="D64" s="212">
        <v>1.8</v>
      </c>
      <c r="F64" s="70">
        <v>43916</v>
      </c>
      <c r="G64" s="172">
        <v>0</v>
      </c>
      <c r="H64" s="172">
        <v>0</v>
      </c>
      <c r="I64" s="172">
        <v>0</v>
      </c>
      <c r="J64" s="174">
        <v>0</v>
      </c>
      <c r="L64" s="185">
        <f t="shared" si="1"/>
        <v>4449.2</v>
      </c>
      <c r="M64" s="174">
        <v>245.9</v>
      </c>
      <c r="N64" s="174">
        <v>4203.3</v>
      </c>
    </row>
    <row r="65" spans="1:118" ht="12" customHeight="1" x14ac:dyDescent="0.2">
      <c r="A65" s="35"/>
      <c r="B65" s="133"/>
      <c r="C65" s="141"/>
      <c r="D65" s="156"/>
      <c r="F65" s="70"/>
      <c r="G65" s="172"/>
      <c r="H65" s="172"/>
      <c r="I65" s="172"/>
    </row>
    <row r="66" spans="1:118" ht="12" customHeight="1" x14ac:dyDescent="0.2">
      <c r="A66" s="35" t="s">
        <v>11</v>
      </c>
      <c r="B66" s="133"/>
      <c r="C66" s="141" t="s">
        <v>130</v>
      </c>
      <c r="D66" s="212">
        <v>0.22600000000000001</v>
      </c>
      <c r="F66" s="70">
        <v>44012</v>
      </c>
      <c r="G66" s="172">
        <v>3710982.31</v>
      </c>
      <c r="H66" s="172">
        <v>3710982.31</v>
      </c>
      <c r="I66" s="172">
        <v>3710982.31</v>
      </c>
      <c r="J66" s="174">
        <v>2270.98</v>
      </c>
      <c r="L66" s="185">
        <f t="shared" si="1"/>
        <v>24336.68</v>
      </c>
      <c r="M66" s="174">
        <v>10992.87</v>
      </c>
      <c r="N66" s="174">
        <v>11072.83</v>
      </c>
    </row>
    <row r="67" spans="1:118" ht="12" customHeight="1" x14ac:dyDescent="0.2">
      <c r="A67" s="35"/>
      <c r="B67" s="133"/>
      <c r="C67" s="141"/>
      <c r="D67" s="150"/>
      <c r="F67" s="70"/>
      <c r="G67" s="172"/>
      <c r="H67" s="172"/>
      <c r="I67" s="172"/>
    </row>
    <row r="68" spans="1:118" ht="12" customHeight="1" x14ac:dyDescent="0.2">
      <c r="A68" s="35" t="s">
        <v>12</v>
      </c>
      <c r="B68" s="133"/>
      <c r="C68" s="141" t="s">
        <v>130</v>
      </c>
      <c r="D68" s="212">
        <v>0.22600000000000001</v>
      </c>
      <c r="F68" s="70">
        <v>44012</v>
      </c>
      <c r="G68" s="172">
        <v>60766.559999999998</v>
      </c>
      <c r="H68" s="172">
        <v>60766.559999999998</v>
      </c>
      <c r="I68" s="172">
        <v>60766.559999999998</v>
      </c>
      <c r="J68" s="174">
        <v>52.58</v>
      </c>
      <c r="L68" s="185">
        <f t="shared" si="1"/>
        <v>620.62</v>
      </c>
      <c r="M68" s="174">
        <v>306.44</v>
      </c>
      <c r="N68" s="174">
        <v>261.60000000000002</v>
      </c>
    </row>
    <row r="69" spans="1:118" ht="12" customHeight="1" x14ac:dyDescent="0.2">
      <c r="A69" s="35"/>
      <c r="B69" s="133"/>
      <c r="C69" s="141"/>
      <c r="D69" s="156"/>
      <c r="F69" s="70"/>
      <c r="G69" s="172"/>
      <c r="H69" s="172"/>
      <c r="I69" s="172"/>
    </row>
    <row r="70" spans="1:118" s="188" customFormat="1" x14ac:dyDescent="0.2">
      <c r="A70" s="35" t="s">
        <v>35</v>
      </c>
      <c r="B70" s="130"/>
      <c r="C70" s="141" t="s">
        <v>130</v>
      </c>
      <c r="D70" s="212">
        <v>0.22600000000000001</v>
      </c>
      <c r="E70" s="26"/>
      <c r="F70" s="70">
        <v>44012</v>
      </c>
      <c r="G70" s="172">
        <v>529627.71</v>
      </c>
      <c r="H70" s="172">
        <v>529627.71</v>
      </c>
      <c r="I70" s="172">
        <v>529627.71</v>
      </c>
      <c r="J70" s="174" t="s">
        <v>101</v>
      </c>
      <c r="K70" s="28"/>
      <c r="L70" s="174" t="s">
        <v>101</v>
      </c>
      <c r="M70" s="174" t="s">
        <v>101</v>
      </c>
      <c r="N70" s="174" t="s">
        <v>101</v>
      </c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</row>
    <row r="71" spans="1:118" s="35" customFormat="1" x14ac:dyDescent="0.2">
      <c r="B71" s="130"/>
      <c r="C71" s="141"/>
      <c r="D71" s="150"/>
      <c r="E71" s="26"/>
      <c r="F71" s="70"/>
      <c r="G71" s="174"/>
      <c r="H71" s="174"/>
      <c r="I71" s="174"/>
      <c r="J71" s="174"/>
      <c r="K71" s="28"/>
      <c r="L71" s="185"/>
      <c r="M71" s="174"/>
      <c r="N71" s="174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</row>
    <row r="72" spans="1:118" x14ac:dyDescent="0.2">
      <c r="A72" s="35" t="s">
        <v>36</v>
      </c>
      <c r="C72" s="141" t="s">
        <v>130</v>
      </c>
      <c r="D72" s="212">
        <v>0.22600000000000001</v>
      </c>
      <c r="F72" s="70">
        <v>44012</v>
      </c>
      <c r="G72" s="172">
        <v>100410.84</v>
      </c>
      <c r="H72" s="172">
        <v>100410.84</v>
      </c>
      <c r="I72" s="172">
        <v>100410.84</v>
      </c>
      <c r="J72" s="174">
        <v>101.42</v>
      </c>
      <c r="L72" s="185">
        <f t="shared" si="1"/>
        <v>826.68000000000006</v>
      </c>
      <c r="M72" s="174">
        <v>235.54</v>
      </c>
      <c r="N72" s="174">
        <v>489.72</v>
      </c>
    </row>
    <row r="73" spans="1:118" s="16" customFormat="1" x14ac:dyDescent="0.2">
      <c r="A73" s="35"/>
      <c r="B73" s="130"/>
      <c r="C73" s="141"/>
      <c r="D73" s="150"/>
      <c r="E73" s="26"/>
      <c r="F73" s="70"/>
      <c r="G73" s="172"/>
      <c r="H73" s="172"/>
      <c r="I73" s="172"/>
      <c r="J73" s="174"/>
      <c r="K73" s="3"/>
      <c r="L73" s="185"/>
      <c r="M73" s="174"/>
      <c r="N73" s="17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</row>
    <row r="74" spans="1:118" x14ac:dyDescent="0.2">
      <c r="A74" s="35" t="s">
        <v>37</v>
      </c>
      <c r="B74" s="168"/>
      <c r="C74" s="141" t="s">
        <v>130</v>
      </c>
      <c r="D74" s="212">
        <v>0.22600000000000001</v>
      </c>
      <c r="F74" s="70">
        <v>44012</v>
      </c>
      <c r="G74" s="174">
        <v>1665827.74</v>
      </c>
      <c r="H74" s="174">
        <v>1665827.74</v>
      </c>
      <c r="I74" s="174">
        <v>1665827.74</v>
      </c>
      <c r="J74" s="174">
        <v>1315.94</v>
      </c>
      <c r="L74" s="185">
        <f t="shared" si="1"/>
        <v>17387.41</v>
      </c>
      <c r="M74" s="174">
        <v>9109.68</v>
      </c>
      <c r="N74" s="174">
        <v>6961.79</v>
      </c>
    </row>
    <row r="75" spans="1:118" x14ac:dyDescent="0.2">
      <c r="B75" s="137"/>
      <c r="C75" s="141"/>
      <c r="D75" s="150"/>
      <c r="F75" s="70"/>
      <c r="H75" s="174"/>
      <c r="I75" s="174"/>
    </row>
    <row r="76" spans="1:118" x14ac:dyDescent="0.2">
      <c r="A76" s="35" t="s">
        <v>16</v>
      </c>
      <c r="C76" s="141" t="s">
        <v>130</v>
      </c>
      <c r="D76" s="212">
        <v>0.22600000000000001</v>
      </c>
      <c r="F76" s="70">
        <v>44012</v>
      </c>
      <c r="G76" s="172">
        <v>1819105.84</v>
      </c>
      <c r="H76" s="172">
        <v>1819105.84</v>
      </c>
      <c r="I76" s="172">
        <v>1819105.84</v>
      </c>
      <c r="J76" s="174">
        <v>1421.89</v>
      </c>
      <c r="L76" s="185">
        <f t="shared" si="1"/>
        <v>16102.759999999998</v>
      </c>
      <c r="M76" s="174">
        <v>4567.82</v>
      </c>
      <c r="N76" s="174">
        <v>10113.049999999999</v>
      </c>
    </row>
    <row r="77" spans="1:118" x14ac:dyDescent="0.2">
      <c r="A77" s="35"/>
      <c r="B77" s="133"/>
      <c r="C77" s="141"/>
      <c r="D77" s="156"/>
      <c r="F77" s="70"/>
      <c r="G77" s="172"/>
      <c r="H77" s="172"/>
      <c r="I77" s="172"/>
    </row>
    <row r="78" spans="1:118" s="14" customFormat="1" x14ac:dyDescent="0.2">
      <c r="A78" s="35" t="s">
        <v>126</v>
      </c>
      <c r="B78" s="133"/>
      <c r="C78" s="141" t="s">
        <v>130</v>
      </c>
      <c r="D78" s="212">
        <v>0.22600000000000001</v>
      </c>
      <c r="E78" s="26"/>
      <c r="F78" s="70">
        <v>44012</v>
      </c>
      <c r="G78" s="172">
        <v>597486.34</v>
      </c>
      <c r="H78" s="172">
        <v>597486.34</v>
      </c>
      <c r="I78" s="172">
        <v>597486.34</v>
      </c>
      <c r="J78" s="174">
        <v>630.35</v>
      </c>
      <c r="K78" s="3"/>
      <c r="L78" s="185">
        <f t="shared" si="1"/>
        <v>11525.029999999999</v>
      </c>
      <c r="M78" s="174">
        <v>7899.31</v>
      </c>
      <c r="N78" s="174">
        <v>2995.37</v>
      </c>
    </row>
    <row r="79" spans="1:118" x14ac:dyDescent="0.2">
      <c r="A79" s="35"/>
      <c r="C79" s="141" t="s">
        <v>120</v>
      </c>
      <c r="D79" s="212">
        <v>0.52400000000000002</v>
      </c>
      <c r="F79" s="70">
        <v>44012</v>
      </c>
      <c r="G79" s="172">
        <v>5834244.9900000002</v>
      </c>
      <c r="H79" s="172">
        <v>5834244.9900000002</v>
      </c>
      <c r="I79" s="172">
        <v>5834244.9900000002</v>
      </c>
      <c r="J79" s="174">
        <v>13693.67</v>
      </c>
      <c r="L79" s="185">
        <f t="shared" si="1"/>
        <v>160241.91999999998</v>
      </c>
      <c r="M79" s="174">
        <v>93861.03</v>
      </c>
      <c r="N79" s="174">
        <v>52687.22</v>
      </c>
    </row>
    <row r="80" spans="1:118" x14ac:dyDescent="0.2">
      <c r="A80" s="35"/>
      <c r="C80" s="141" t="s">
        <v>159</v>
      </c>
      <c r="D80" s="212">
        <v>0.24</v>
      </c>
      <c r="F80" s="70">
        <v>44012</v>
      </c>
      <c r="G80" s="172">
        <v>10013693.050000001</v>
      </c>
      <c r="H80" s="172">
        <v>10013693.050000001</v>
      </c>
      <c r="I80" s="172">
        <v>10013693.050000001</v>
      </c>
      <c r="J80" s="174">
        <v>13693.05</v>
      </c>
      <c r="L80" s="185">
        <f t="shared" si="1"/>
        <v>15249.46</v>
      </c>
      <c r="M80" s="174">
        <v>0</v>
      </c>
      <c r="N80" s="174">
        <v>1556.41</v>
      </c>
    </row>
    <row r="81" spans="1:14" ht="15" customHeight="1" x14ac:dyDescent="0.2">
      <c r="A81" s="35"/>
      <c r="C81" s="141" t="s">
        <v>134</v>
      </c>
      <c r="D81" s="212">
        <v>1.8</v>
      </c>
      <c r="F81" s="70">
        <v>43916</v>
      </c>
      <c r="G81" s="172">
        <v>0</v>
      </c>
      <c r="H81" s="172">
        <v>0</v>
      </c>
      <c r="I81" s="172">
        <v>0</v>
      </c>
      <c r="J81" s="174">
        <v>0</v>
      </c>
      <c r="L81" s="185">
        <f t="shared" si="1"/>
        <v>44262.3</v>
      </c>
      <c r="M81" s="174">
        <v>2459</v>
      </c>
      <c r="N81" s="174">
        <v>41803.300000000003</v>
      </c>
    </row>
    <row r="82" spans="1:14" ht="15" customHeight="1" x14ac:dyDescent="0.2">
      <c r="A82" s="35"/>
      <c r="C82" s="141" t="s">
        <v>134</v>
      </c>
      <c r="D82" s="212">
        <v>2</v>
      </c>
      <c r="F82" s="70">
        <v>43826</v>
      </c>
      <c r="G82" s="172">
        <v>0</v>
      </c>
      <c r="H82" s="172">
        <v>0</v>
      </c>
      <c r="I82" s="172">
        <v>0</v>
      </c>
      <c r="J82" s="174">
        <v>0</v>
      </c>
      <c r="L82" s="185">
        <f t="shared" si="1"/>
        <v>47671.21</v>
      </c>
      <c r="M82" s="174">
        <v>47671.21</v>
      </c>
      <c r="N82" s="174">
        <v>0</v>
      </c>
    </row>
    <row r="83" spans="1:14" ht="15" customHeight="1" x14ac:dyDescent="0.2">
      <c r="A83" s="35"/>
      <c r="C83" s="141"/>
      <c r="D83" s="212"/>
      <c r="F83" s="70"/>
      <c r="G83" s="172"/>
      <c r="H83" s="172"/>
      <c r="I83" s="172"/>
      <c r="L83" s="187"/>
    </row>
    <row r="84" spans="1:14" ht="15" customHeight="1" x14ac:dyDescent="0.2">
      <c r="A84" s="35"/>
      <c r="C84" s="141"/>
      <c r="D84" s="212"/>
      <c r="F84" s="70"/>
      <c r="G84" s="172"/>
      <c r="H84" s="172"/>
      <c r="I84" s="172"/>
      <c r="L84" s="187"/>
    </row>
    <row r="85" spans="1:14" x14ac:dyDescent="0.2">
      <c r="A85" s="35"/>
      <c r="C85" s="141"/>
      <c r="D85" s="212"/>
      <c r="F85" s="70"/>
      <c r="G85" s="172"/>
      <c r="H85" s="172"/>
      <c r="I85" s="172"/>
      <c r="L85" s="187"/>
    </row>
    <row r="86" spans="1:14" x14ac:dyDescent="0.2">
      <c r="A86" s="35"/>
      <c r="C86" s="138"/>
      <c r="D86" s="151"/>
      <c r="E86" s="35"/>
      <c r="F86" s="30"/>
      <c r="H86" s="174"/>
      <c r="I86" s="174"/>
      <c r="J86" s="192" t="s">
        <v>162</v>
      </c>
      <c r="K86" s="136"/>
      <c r="M86" s="192" t="s">
        <v>145</v>
      </c>
      <c r="N86" s="192" t="s">
        <v>156</v>
      </c>
    </row>
    <row r="87" spans="1:14" x14ac:dyDescent="0.2">
      <c r="A87" s="29" t="s">
        <v>19</v>
      </c>
      <c r="C87" s="139" t="s">
        <v>20</v>
      </c>
      <c r="D87" s="151" t="s">
        <v>122</v>
      </c>
      <c r="E87" s="29" t="s">
        <v>21</v>
      </c>
      <c r="F87" s="30" t="s">
        <v>22</v>
      </c>
      <c r="G87" s="172" t="s">
        <v>23</v>
      </c>
      <c r="H87" s="181" t="s">
        <v>24</v>
      </c>
      <c r="I87" s="187" t="s">
        <v>25</v>
      </c>
      <c r="J87" s="174" t="s">
        <v>26</v>
      </c>
      <c r="K87" s="28" t="s">
        <v>27</v>
      </c>
      <c r="L87" s="185" t="s">
        <v>81</v>
      </c>
      <c r="M87" s="174" t="s">
        <v>26</v>
      </c>
      <c r="N87" s="174" t="s">
        <v>26</v>
      </c>
    </row>
    <row r="88" spans="1:14" x14ac:dyDescent="0.2">
      <c r="A88" s="31"/>
      <c r="B88" s="131"/>
      <c r="C88" s="140" t="s">
        <v>28</v>
      </c>
      <c r="D88" s="152" t="s">
        <v>123</v>
      </c>
      <c r="E88" s="32" t="s">
        <v>29</v>
      </c>
      <c r="F88" s="33" t="s">
        <v>30</v>
      </c>
      <c r="G88" s="173" t="s">
        <v>31</v>
      </c>
      <c r="H88" s="183"/>
      <c r="I88" s="191"/>
      <c r="J88" s="179" t="s">
        <v>32</v>
      </c>
      <c r="K88" s="34" t="s">
        <v>33</v>
      </c>
      <c r="L88" s="186" t="s">
        <v>32</v>
      </c>
      <c r="M88" s="179" t="s">
        <v>32</v>
      </c>
      <c r="N88" s="179" t="s">
        <v>32</v>
      </c>
    </row>
    <row r="89" spans="1:14" x14ac:dyDescent="0.2">
      <c r="A89" s="35"/>
      <c r="C89" s="141"/>
      <c r="D89" s="156"/>
      <c r="F89" s="70"/>
      <c r="H89" s="174"/>
      <c r="L89" s="187"/>
    </row>
    <row r="90" spans="1:14" x14ac:dyDescent="0.2">
      <c r="A90" s="35"/>
      <c r="C90" s="141"/>
      <c r="D90" s="156"/>
      <c r="F90" s="70"/>
      <c r="H90" s="174"/>
      <c r="I90" s="174"/>
      <c r="L90" s="187"/>
    </row>
    <row r="91" spans="1:14" x14ac:dyDescent="0.2">
      <c r="A91" s="35" t="s">
        <v>103</v>
      </c>
      <c r="C91" s="141" t="s">
        <v>130</v>
      </c>
      <c r="D91" s="212">
        <v>0.22600000000000001</v>
      </c>
      <c r="F91" s="70">
        <v>44012</v>
      </c>
      <c r="G91" s="174">
        <v>997841.16</v>
      </c>
      <c r="H91" s="174">
        <v>997841.16</v>
      </c>
      <c r="I91" s="174">
        <v>997841.16</v>
      </c>
      <c r="J91" s="174">
        <v>855.53</v>
      </c>
      <c r="L91" s="187">
        <f t="shared" ref="L91" si="2">SUM(J91+M91)</f>
        <v>5434.62</v>
      </c>
      <c r="M91" s="174">
        <v>4579.09</v>
      </c>
      <c r="N91" s="174">
        <v>4096.92</v>
      </c>
    </row>
    <row r="92" spans="1:14" x14ac:dyDescent="0.2">
      <c r="A92" s="35"/>
      <c r="C92" s="141"/>
      <c r="D92" s="212"/>
      <c r="F92" s="70"/>
      <c r="H92" s="174"/>
      <c r="I92" s="174"/>
      <c r="L92" s="187"/>
    </row>
    <row r="93" spans="1:14" ht="13.5" thickBot="1" x14ac:dyDescent="0.25">
      <c r="A93" s="35" t="s">
        <v>17</v>
      </c>
      <c r="C93" s="138" t="s">
        <v>151</v>
      </c>
      <c r="D93" s="158"/>
      <c r="E93" s="35"/>
      <c r="F93" s="147"/>
      <c r="G93" s="175">
        <v>16313236.960000001</v>
      </c>
      <c r="H93" s="175">
        <v>16313236.960000001</v>
      </c>
      <c r="I93" s="175">
        <v>16313236.960000001</v>
      </c>
      <c r="J93" s="182">
        <v>7497.66</v>
      </c>
      <c r="K93" s="148">
        <f>SUM(K94:K117)</f>
        <v>0</v>
      </c>
      <c r="L93" s="228">
        <f>SUM(J93+M93+N93)</f>
        <v>76482.28</v>
      </c>
      <c r="M93" s="182">
        <v>35349.39</v>
      </c>
      <c r="N93" s="182">
        <v>33635.230000000003</v>
      </c>
    </row>
    <row r="94" spans="1:14" x14ac:dyDescent="0.2">
      <c r="A94" s="193"/>
      <c r="C94" s="195" t="s">
        <v>104</v>
      </c>
      <c r="D94" s="212">
        <v>0.22600000000000001</v>
      </c>
      <c r="E94" s="196"/>
      <c r="F94" s="70">
        <v>44012</v>
      </c>
      <c r="G94" s="54">
        <v>1567245.95</v>
      </c>
      <c r="H94" s="54">
        <v>1567245.95</v>
      </c>
      <c r="I94" s="54">
        <v>1567245.95</v>
      </c>
      <c r="J94" s="54">
        <v>1058.48</v>
      </c>
      <c r="K94" s="197"/>
      <c r="L94" s="231">
        <f>SUM(J94+M94+N94)</f>
        <v>12263.630000000001</v>
      </c>
      <c r="M94" s="54">
        <v>6074.52</v>
      </c>
      <c r="N94" s="54">
        <v>5130.63</v>
      </c>
    </row>
    <row r="95" spans="1:14" x14ac:dyDescent="0.2">
      <c r="A95" s="199" t="s">
        <v>38</v>
      </c>
      <c r="C95" s="200" t="s">
        <v>39</v>
      </c>
      <c r="D95" s="212">
        <v>0.22600000000000001</v>
      </c>
      <c r="E95" s="201"/>
      <c r="F95" s="70">
        <v>44012</v>
      </c>
      <c r="G95" s="54">
        <v>51466.71</v>
      </c>
      <c r="H95" s="54">
        <v>51466.71</v>
      </c>
      <c r="I95" s="54">
        <v>51466.71</v>
      </c>
      <c r="J95" s="54">
        <v>41.24</v>
      </c>
      <c r="K95" s="197"/>
      <c r="L95" s="231">
        <f t="shared" ref="L95:L120" si="3">SUM(J95+M95+N95)</f>
        <v>372.92</v>
      </c>
      <c r="M95" s="54">
        <v>153.13</v>
      </c>
      <c r="N95" s="54">
        <v>178.55</v>
      </c>
    </row>
    <row r="96" spans="1:14" ht="10.9" customHeight="1" x14ac:dyDescent="0.2">
      <c r="A96" s="199"/>
      <c r="C96" s="200" t="s">
        <v>128</v>
      </c>
      <c r="D96" s="212">
        <v>0.22600000000000001</v>
      </c>
      <c r="E96" s="201"/>
      <c r="F96" s="70">
        <v>44012</v>
      </c>
      <c r="G96" s="202">
        <v>302215.07</v>
      </c>
      <c r="H96" s="202">
        <v>302215.07</v>
      </c>
      <c r="I96" s="202">
        <v>302215.07</v>
      </c>
      <c r="J96" s="54">
        <v>259.79000000000002</v>
      </c>
      <c r="K96" s="197"/>
      <c r="L96" s="231">
        <f t="shared" si="3"/>
        <v>2870.34</v>
      </c>
      <c r="M96" s="54">
        <v>1361.77</v>
      </c>
      <c r="N96" s="54">
        <v>1248.78</v>
      </c>
    </row>
    <row r="97" spans="1:118" x14ac:dyDescent="0.2">
      <c r="A97" s="193"/>
      <c r="C97" s="195" t="s">
        <v>146</v>
      </c>
      <c r="D97" s="212">
        <v>0.22600000000000001</v>
      </c>
      <c r="E97" s="201"/>
      <c r="F97" s="70">
        <v>44012</v>
      </c>
      <c r="G97" s="54">
        <v>19301.5</v>
      </c>
      <c r="H97" s="54">
        <v>19301.5</v>
      </c>
      <c r="I97" s="54">
        <v>19301.5</v>
      </c>
      <c r="J97" s="54" t="s">
        <v>101</v>
      </c>
      <c r="K97" s="197"/>
      <c r="L97" s="54" t="s">
        <v>101</v>
      </c>
      <c r="M97" s="54" t="s">
        <v>101</v>
      </c>
      <c r="N97" s="54" t="s">
        <v>101</v>
      </c>
    </row>
    <row r="98" spans="1:118" x14ac:dyDescent="0.2">
      <c r="A98" s="45"/>
      <c r="C98" s="195" t="s">
        <v>102</v>
      </c>
      <c r="D98" s="212">
        <v>0.22600000000000001</v>
      </c>
      <c r="E98" s="201"/>
      <c r="F98" s="70">
        <v>44012</v>
      </c>
      <c r="G98" s="202">
        <v>616955.09</v>
      </c>
      <c r="H98" s="202">
        <v>616955.09</v>
      </c>
      <c r="I98" s="202">
        <v>616955.09</v>
      </c>
      <c r="J98" s="54">
        <v>530.12</v>
      </c>
      <c r="K98" s="22"/>
      <c r="L98" s="231">
        <f t="shared" si="3"/>
        <v>5883.25</v>
      </c>
      <c r="M98" s="54">
        <v>2811.37</v>
      </c>
      <c r="N98" s="54">
        <v>2541.7600000000002</v>
      </c>
    </row>
    <row r="99" spans="1:118" s="45" customFormat="1" x14ac:dyDescent="0.2">
      <c r="A99" s="193"/>
      <c r="B99" s="130"/>
      <c r="C99" s="195" t="s">
        <v>40</v>
      </c>
      <c r="D99" s="212">
        <v>0.22600000000000001</v>
      </c>
      <c r="E99" s="201"/>
      <c r="F99" s="70">
        <v>44012</v>
      </c>
      <c r="G99" s="202">
        <v>559041.12</v>
      </c>
      <c r="H99" s="202">
        <v>559041.12</v>
      </c>
      <c r="I99" s="202">
        <v>559041.12</v>
      </c>
      <c r="J99" s="54">
        <v>503.84</v>
      </c>
      <c r="K99" s="22"/>
      <c r="L99" s="231">
        <f t="shared" si="3"/>
        <v>6196.87</v>
      </c>
      <c r="M99" s="54">
        <v>3169.62</v>
      </c>
      <c r="N99" s="54">
        <v>2523.41</v>
      </c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</row>
    <row r="100" spans="1:118" s="45" customFormat="1" x14ac:dyDescent="0.2">
      <c r="A100" s="193"/>
      <c r="B100" s="130"/>
      <c r="C100" s="195" t="s">
        <v>92</v>
      </c>
      <c r="D100" s="212">
        <v>0.22600000000000001</v>
      </c>
      <c r="E100" s="201"/>
      <c r="F100" s="70">
        <v>44012</v>
      </c>
      <c r="G100" s="22">
        <v>1915125.82</v>
      </c>
      <c r="H100" s="22">
        <v>1915125.82</v>
      </c>
      <c r="I100" s="22">
        <v>1915125.82</v>
      </c>
      <c r="J100" s="54" t="s">
        <v>101</v>
      </c>
      <c r="K100" s="197"/>
      <c r="L100" s="54" t="s">
        <v>101</v>
      </c>
      <c r="M100" s="54" t="s">
        <v>101</v>
      </c>
      <c r="N100" s="54" t="s">
        <v>101</v>
      </c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</row>
    <row r="101" spans="1:118" s="45" customFormat="1" x14ac:dyDescent="0.2">
      <c r="A101" s="199"/>
      <c r="B101" s="130"/>
      <c r="C101" s="200" t="s">
        <v>41</v>
      </c>
      <c r="D101" s="212">
        <v>0.22600000000000001</v>
      </c>
      <c r="E101" s="201"/>
      <c r="F101" s="70">
        <v>44012</v>
      </c>
      <c r="G101" s="202">
        <v>213860.7</v>
      </c>
      <c r="H101" s="202">
        <v>213860.7</v>
      </c>
      <c r="I101" s="202">
        <v>213860.7</v>
      </c>
      <c r="J101" s="54">
        <v>188.3</v>
      </c>
      <c r="K101" s="22"/>
      <c r="L101" s="231">
        <f t="shared" si="3"/>
        <v>2222.9700000000003</v>
      </c>
      <c r="M101" s="54">
        <v>1065.21</v>
      </c>
      <c r="N101" s="54">
        <v>969.46</v>
      </c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</row>
    <row r="102" spans="1:118" s="45" customFormat="1" x14ac:dyDescent="0.2">
      <c r="A102" s="193"/>
      <c r="B102" s="130"/>
      <c r="C102" s="195" t="s">
        <v>42</v>
      </c>
      <c r="D102" s="212">
        <v>0.22600000000000001</v>
      </c>
      <c r="E102" s="201"/>
      <c r="F102" s="70">
        <v>44012</v>
      </c>
      <c r="G102" s="202">
        <v>26738.43</v>
      </c>
      <c r="H102" s="202">
        <v>26738.43</v>
      </c>
      <c r="I102" s="202">
        <v>26738.43</v>
      </c>
      <c r="J102" s="54">
        <v>63.34</v>
      </c>
      <c r="K102" s="22"/>
      <c r="L102" s="231">
        <f t="shared" si="3"/>
        <v>1205.3900000000001</v>
      </c>
      <c r="M102" s="54">
        <v>714.38</v>
      </c>
      <c r="N102" s="54">
        <v>427.67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</row>
    <row r="103" spans="1:118" s="45" customFormat="1" x14ac:dyDescent="0.2">
      <c r="A103" s="193"/>
      <c r="B103" s="194"/>
      <c r="C103" s="195" t="s">
        <v>43</v>
      </c>
      <c r="D103" s="212">
        <v>0.22600000000000001</v>
      </c>
      <c r="E103" s="201"/>
      <c r="F103" s="70">
        <v>44012</v>
      </c>
      <c r="G103" s="202">
        <v>1286133.06</v>
      </c>
      <c r="H103" s="202">
        <v>1286133.06</v>
      </c>
      <c r="I103" s="202">
        <v>1286133.06</v>
      </c>
      <c r="J103" s="54">
        <v>1048.21</v>
      </c>
      <c r="K103" s="22"/>
      <c r="L103" s="231">
        <f>SUM(J103+M103+N103)</f>
        <v>11447.5</v>
      </c>
      <c r="M103" s="54">
        <v>5440.84</v>
      </c>
      <c r="N103" s="54">
        <v>4958.45</v>
      </c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</row>
    <row r="104" spans="1:118" s="205" customFormat="1" x14ac:dyDescent="0.2">
      <c r="A104" s="243"/>
      <c r="B104" s="244"/>
      <c r="C104" s="245" t="s">
        <v>163</v>
      </c>
      <c r="D104" s="212">
        <v>0.22600000000000001</v>
      </c>
      <c r="E104" s="246"/>
      <c r="F104" s="70">
        <v>44012</v>
      </c>
      <c r="G104" s="22">
        <v>0</v>
      </c>
      <c r="H104" s="22">
        <v>0</v>
      </c>
      <c r="I104" s="22">
        <v>0</v>
      </c>
      <c r="J104" s="54">
        <v>0.54</v>
      </c>
      <c r="K104" s="22"/>
      <c r="L104" s="13">
        <f>SUM(J104+M104+N104)</f>
        <v>0.54</v>
      </c>
      <c r="M104" s="54">
        <v>0</v>
      </c>
      <c r="N104" s="54">
        <v>0</v>
      </c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0"/>
      <c r="CU104" s="90"/>
      <c r="CV104" s="90"/>
      <c r="CW104" s="90"/>
      <c r="CX104" s="90"/>
      <c r="CY104" s="90"/>
      <c r="CZ104" s="90"/>
      <c r="DA104" s="90"/>
      <c r="DB104" s="90"/>
      <c r="DC104" s="90"/>
      <c r="DD104" s="90"/>
      <c r="DE104" s="90"/>
      <c r="DF104" s="90"/>
      <c r="DG104" s="90"/>
      <c r="DH104" s="90"/>
      <c r="DI104" s="90"/>
      <c r="DJ104" s="90"/>
      <c r="DK104" s="90"/>
      <c r="DL104" s="90"/>
      <c r="DM104" s="90"/>
      <c r="DN104" s="90"/>
    </row>
    <row r="105" spans="1:118" s="45" customFormat="1" x14ac:dyDescent="0.2">
      <c r="A105" s="193"/>
      <c r="B105" s="194"/>
      <c r="C105" s="195" t="s">
        <v>44</v>
      </c>
      <c r="D105" s="212">
        <v>0.22600000000000001</v>
      </c>
      <c r="E105" s="201"/>
      <c r="F105" s="70">
        <v>44012</v>
      </c>
      <c r="G105" s="202">
        <v>26685.67</v>
      </c>
      <c r="H105" s="202">
        <v>26685.67</v>
      </c>
      <c r="I105" s="202">
        <v>26685.67</v>
      </c>
      <c r="J105" s="54">
        <v>22.94</v>
      </c>
      <c r="K105" s="22"/>
      <c r="L105" s="231">
        <f t="shared" si="3"/>
        <v>252.09000000000003</v>
      </c>
      <c r="M105" s="54">
        <v>119.79</v>
      </c>
      <c r="N105" s="54">
        <v>109.36</v>
      </c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</row>
    <row r="106" spans="1:118" s="45" customFormat="1" x14ac:dyDescent="0.2">
      <c r="A106" s="193"/>
      <c r="B106" s="194"/>
      <c r="C106" s="195" t="s">
        <v>45</v>
      </c>
      <c r="D106" s="212">
        <v>0.22600000000000001</v>
      </c>
      <c r="E106" s="201"/>
      <c r="F106" s="70">
        <v>44012</v>
      </c>
      <c r="G106" s="202">
        <v>170970.65</v>
      </c>
      <c r="H106" s="202">
        <v>170970.65</v>
      </c>
      <c r="I106" s="202">
        <v>170970.65</v>
      </c>
      <c r="J106" s="54">
        <v>146.96</v>
      </c>
      <c r="K106" s="22"/>
      <c r="L106" s="231">
        <f t="shared" si="3"/>
        <v>1619.5300000000002</v>
      </c>
      <c r="M106" s="54">
        <v>766.09</v>
      </c>
      <c r="N106" s="54">
        <v>706.48</v>
      </c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</row>
    <row r="107" spans="1:118" s="45" customFormat="1" ht="12" customHeight="1" x14ac:dyDescent="0.2">
      <c r="A107" s="193"/>
      <c r="B107" s="194"/>
      <c r="C107" s="195" t="s">
        <v>155</v>
      </c>
      <c r="D107" s="212">
        <v>0.22600000000000001</v>
      </c>
      <c r="E107" s="201"/>
      <c r="F107" s="70">
        <v>44012</v>
      </c>
      <c r="G107" s="202">
        <v>7659876.0700000003</v>
      </c>
      <c r="H107" s="202">
        <v>7659876.0700000003</v>
      </c>
      <c r="I107" s="202">
        <v>7659876.0700000003</v>
      </c>
      <c r="J107" s="54">
        <v>2762.39</v>
      </c>
      <c r="K107" s="22"/>
      <c r="L107" s="231">
        <f t="shared" si="3"/>
        <v>18258.82</v>
      </c>
      <c r="M107" s="54">
        <v>5220.9799999999996</v>
      </c>
      <c r="N107" s="54">
        <v>10275.450000000001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</row>
    <row r="108" spans="1:118" s="45" customFormat="1" ht="12" customHeight="1" x14ac:dyDescent="0.2">
      <c r="A108" s="193"/>
      <c r="B108" s="194"/>
      <c r="C108" s="195" t="s">
        <v>93</v>
      </c>
      <c r="D108" s="212">
        <v>0.22600000000000001</v>
      </c>
      <c r="E108" s="201"/>
      <c r="F108" s="70">
        <v>44012</v>
      </c>
      <c r="G108" s="22">
        <v>57111.56</v>
      </c>
      <c r="H108" s="22">
        <v>57111.56</v>
      </c>
      <c r="I108" s="22">
        <v>57111.56</v>
      </c>
      <c r="J108" s="54" t="s">
        <v>101</v>
      </c>
      <c r="K108" s="22"/>
      <c r="L108" s="54" t="s">
        <v>101</v>
      </c>
      <c r="M108" s="54" t="s">
        <v>101</v>
      </c>
      <c r="N108" s="54" t="s">
        <v>101</v>
      </c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</row>
    <row r="109" spans="1:118" s="45" customFormat="1" x14ac:dyDescent="0.2">
      <c r="A109" s="193"/>
      <c r="B109" s="194"/>
      <c r="C109" s="195" t="s">
        <v>86</v>
      </c>
      <c r="D109" s="212">
        <v>0.22600000000000001</v>
      </c>
      <c r="E109" s="201"/>
      <c r="F109" s="70">
        <v>44012</v>
      </c>
      <c r="G109" s="22">
        <v>1</v>
      </c>
      <c r="H109" s="22">
        <v>1</v>
      </c>
      <c r="I109" s="22">
        <v>1</v>
      </c>
      <c r="J109" s="54" t="s">
        <v>101</v>
      </c>
      <c r="K109" s="22"/>
      <c r="L109" s="54" t="s">
        <v>101</v>
      </c>
      <c r="M109" s="54" t="s">
        <v>101</v>
      </c>
      <c r="N109" s="54" t="s">
        <v>101</v>
      </c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</row>
    <row r="110" spans="1:118" s="45" customFormat="1" x14ac:dyDescent="0.2">
      <c r="A110" s="193"/>
      <c r="B110" s="203"/>
      <c r="C110" s="195" t="s">
        <v>46</v>
      </c>
      <c r="D110" s="212">
        <v>0.22600000000000001</v>
      </c>
      <c r="E110" s="201"/>
      <c r="F110" s="70">
        <v>44012</v>
      </c>
      <c r="G110" s="202">
        <v>296382.23</v>
      </c>
      <c r="H110" s="202">
        <v>296382.23</v>
      </c>
      <c r="I110" s="202">
        <v>296382.23</v>
      </c>
      <c r="J110" s="54" t="s">
        <v>101</v>
      </c>
      <c r="K110" s="22"/>
      <c r="L110" s="54" t="s">
        <v>101</v>
      </c>
      <c r="M110" s="54" t="s">
        <v>101</v>
      </c>
      <c r="N110" s="54" t="s">
        <v>101</v>
      </c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</row>
    <row r="111" spans="1:118" s="45" customFormat="1" x14ac:dyDescent="0.2">
      <c r="A111" s="193"/>
      <c r="B111" s="194"/>
      <c r="C111" s="195" t="s">
        <v>47</v>
      </c>
      <c r="D111" s="212">
        <v>0.22600000000000001</v>
      </c>
      <c r="E111" s="201"/>
      <c r="F111" s="70">
        <v>44012</v>
      </c>
      <c r="G111" s="202">
        <v>221049.32</v>
      </c>
      <c r="H111" s="202">
        <v>221049.32</v>
      </c>
      <c r="I111" s="202">
        <v>221049.32</v>
      </c>
      <c r="J111" s="54">
        <v>135.08000000000001</v>
      </c>
      <c r="K111" s="22"/>
      <c r="L111" s="231">
        <f t="shared" si="3"/>
        <v>1698.95</v>
      </c>
      <c r="M111" s="54">
        <v>982.64</v>
      </c>
      <c r="N111" s="54">
        <v>581.23</v>
      </c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</row>
    <row r="112" spans="1:118" s="45" customFormat="1" x14ac:dyDescent="0.2">
      <c r="A112" s="193"/>
      <c r="B112" s="194"/>
      <c r="C112" s="195" t="s">
        <v>48</v>
      </c>
      <c r="D112" s="212">
        <v>0.22600000000000001</v>
      </c>
      <c r="E112" s="201"/>
      <c r="F112" s="70">
        <v>44012</v>
      </c>
      <c r="G112" s="202">
        <v>221583.24</v>
      </c>
      <c r="H112" s="202">
        <v>221583.24</v>
      </c>
      <c r="I112" s="202">
        <v>221583.24</v>
      </c>
      <c r="J112" s="54" t="s">
        <v>101</v>
      </c>
      <c r="K112" s="22"/>
      <c r="L112" s="54" t="s">
        <v>101</v>
      </c>
      <c r="M112" s="54" t="s">
        <v>101</v>
      </c>
      <c r="N112" s="54" t="s">
        <v>101</v>
      </c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</row>
    <row r="113" spans="1:118" s="205" customFormat="1" x14ac:dyDescent="0.2">
      <c r="A113" s="193"/>
      <c r="B113" s="204"/>
      <c r="C113" s="195" t="s">
        <v>49</v>
      </c>
      <c r="D113" s="212">
        <v>0.22600000000000001</v>
      </c>
      <c r="E113" s="201"/>
      <c r="F113" s="70">
        <v>44012</v>
      </c>
      <c r="G113" s="202">
        <v>39579.96</v>
      </c>
      <c r="H113" s="202">
        <v>39579.96</v>
      </c>
      <c r="I113" s="202">
        <v>39579.96</v>
      </c>
      <c r="J113" s="54">
        <v>34.03</v>
      </c>
      <c r="K113" s="22"/>
      <c r="L113" s="231">
        <f t="shared" si="3"/>
        <v>381.23</v>
      </c>
      <c r="M113" s="54">
        <v>183.65</v>
      </c>
      <c r="N113" s="54">
        <v>163.55000000000001</v>
      </c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90"/>
      <c r="CM113" s="90"/>
      <c r="CN113" s="90"/>
      <c r="CO113" s="90"/>
      <c r="CP113" s="90"/>
      <c r="CQ113" s="90"/>
      <c r="CR113" s="90"/>
      <c r="CS113" s="90"/>
      <c r="CT113" s="90"/>
      <c r="CU113" s="90"/>
      <c r="CV113" s="90"/>
      <c r="CW113" s="90"/>
      <c r="CX113" s="90"/>
      <c r="CY113" s="90"/>
      <c r="CZ113" s="90"/>
      <c r="DA113" s="90"/>
      <c r="DB113" s="90"/>
      <c r="DC113" s="90"/>
      <c r="DD113" s="90"/>
      <c r="DE113" s="90"/>
      <c r="DF113" s="90"/>
      <c r="DG113" s="90"/>
      <c r="DH113" s="90"/>
      <c r="DI113" s="90"/>
      <c r="DJ113" s="90"/>
      <c r="DK113" s="90"/>
      <c r="DL113" s="90"/>
      <c r="DM113" s="90"/>
      <c r="DN113" s="90"/>
    </row>
    <row r="114" spans="1:118" s="45" customFormat="1" x14ac:dyDescent="0.2">
      <c r="A114" s="193"/>
      <c r="B114" s="194"/>
      <c r="C114" s="195" t="s">
        <v>50</v>
      </c>
      <c r="D114" s="212">
        <v>0.22600000000000001</v>
      </c>
      <c r="E114" s="201"/>
      <c r="F114" s="70">
        <v>44012</v>
      </c>
      <c r="G114" s="22">
        <v>367335.48</v>
      </c>
      <c r="H114" s="22">
        <v>367335.48</v>
      </c>
      <c r="I114" s="22">
        <v>367335.48</v>
      </c>
      <c r="J114" s="54">
        <v>315.81</v>
      </c>
      <c r="K114" s="197"/>
      <c r="L114" s="231">
        <f t="shared" si="3"/>
        <v>3556.04</v>
      </c>
      <c r="M114" s="54">
        <v>1722.07</v>
      </c>
      <c r="N114" s="54">
        <v>1518.16</v>
      </c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</row>
    <row r="115" spans="1:118" s="45" customFormat="1" x14ac:dyDescent="0.2">
      <c r="A115" s="199"/>
      <c r="B115" s="194"/>
      <c r="C115" s="195" t="s">
        <v>51</v>
      </c>
      <c r="D115" s="212">
        <v>0.22600000000000001</v>
      </c>
      <c r="E115" s="201"/>
      <c r="F115" s="70">
        <v>44012</v>
      </c>
      <c r="G115" s="202">
        <v>7560.85</v>
      </c>
      <c r="H115" s="202">
        <v>7560.85</v>
      </c>
      <c r="I115" s="202">
        <v>7560.85</v>
      </c>
      <c r="J115" s="54" t="s">
        <v>101</v>
      </c>
      <c r="K115" s="22"/>
      <c r="L115" s="54" t="s">
        <v>101</v>
      </c>
      <c r="M115" s="54" t="s">
        <v>101</v>
      </c>
      <c r="N115" s="54" t="s">
        <v>101</v>
      </c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</row>
    <row r="116" spans="1:118" s="45" customFormat="1" x14ac:dyDescent="0.2">
      <c r="A116" s="193"/>
      <c r="B116" s="194"/>
      <c r="C116" s="195" t="s">
        <v>52</v>
      </c>
      <c r="D116" s="212">
        <v>0.22600000000000001</v>
      </c>
      <c r="E116" s="201"/>
      <c r="F116" s="70">
        <v>44012</v>
      </c>
      <c r="G116" s="22">
        <v>611852.38</v>
      </c>
      <c r="H116" s="22">
        <v>611852.38</v>
      </c>
      <c r="I116" s="22">
        <v>611852.38</v>
      </c>
      <c r="J116" s="54">
        <v>321.98</v>
      </c>
      <c r="K116" s="197"/>
      <c r="L116" s="231">
        <f t="shared" si="3"/>
        <v>7545.880000000001</v>
      </c>
      <c r="M116" s="54">
        <v>5232.3</v>
      </c>
      <c r="N116" s="54">
        <v>1991.6</v>
      </c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</row>
    <row r="117" spans="1:118" s="45" customFormat="1" x14ac:dyDescent="0.2">
      <c r="A117" s="199"/>
      <c r="B117" s="194"/>
      <c r="C117" s="195" t="s">
        <v>53</v>
      </c>
      <c r="D117" s="212">
        <v>0.22600000000000001</v>
      </c>
      <c r="E117" s="201"/>
      <c r="F117" s="70">
        <v>44012</v>
      </c>
      <c r="G117" s="22">
        <v>75165.100000000006</v>
      </c>
      <c r="H117" s="22">
        <v>75165.100000000006</v>
      </c>
      <c r="I117" s="22">
        <v>75165.100000000006</v>
      </c>
      <c r="J117" s="207">
        <v>64.61</v>
      </c>
      <c r="K117" s="22"/>
      <c r="L117" s="231">
        <f t="shared" si="3"/>
        <v>706.32999999999993</v>
      </c>
      <c r="M117" s="207">
        <v>331.03</v>
      </c>
      <c r="N117" s="207">
        <v>310.69</v>
      </c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</row>
    <row r="118" spans="1:118" s="196" customFormat="1" ht="12" customHeight="1" x14ac:dyDescent="0.2">
      <c r="A118" s="193"/>
      <c r="B118" s="194"/>
      <c r="C118" s="208"/>
      <c r="D118" s="209"/>
      <c r="E118" s="45"/>
      <c r="F118" s="52"/>
      <c r="G118" s="210">
        <f>SUM(G94:G117)</f>
        <v>16313236.960000003</v>
      </c>
      <c r="H118" s="210">
        <f t="shared" ref="H118:I118" si="4">SUM(H94:H117)</f>
        <v>16313236.960000003</v>
      </c>
      <c r="I118" s="210">
        <f t="shared" si="4"/>
        <v>16313236.960000003</v>
      </c>
      <c r="J118" s="211">
        <f>SUM(J94:J117)</f>
        <v>7497.6600000000008</v>
      </c>
      <c r="K118" s="210"/>
      <c r="L118" s="237">
        <f t="shared" si="3"/>
        <v>76482.28</v>
      </c>
      <c r="M118" s="211">
        <f>SUM(M94:M117)</f>
        <v>35349.39</v>
      </c>
      <c r="N118" s="211">
        <f>SUM(N94:N117)</f>
        <v>33635.230000000003</v>
      </c>
      <c r="O118" s="217"/>
      <c r="P118" s="217"/>
      <c r="Q118" s="217"/>
      <c r="R118" s="217"/>
      <c r="S118" s="217"/>
      <c r="T118" s="217"/>
      <c r="U118" s="217"/>
      <c r="V118" s="217"/>
      <c r="W118" s="217"/>
      <c r="X118" s="217"/>
      <c r="Y118" s="217"/>
      <c r="Z118" s="217"/>
      <c r="AA118" s="217"/>
      <c r="AB118" s="217"/>
      <c r="AC118" s="217"/>
      <c r="AD118" s="217"/>
      <c r="AE118" s="217"/>
      <c r="AF118" s="217"/>
      <c r="AG118" s="217"/>
      <c r="AH118" s="217"/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7"/>
      <c r="BE118" s="217"/>
      <c r="BF118" s="217"/>
      <c r="BG118" s="217"/>
      <c r="BH118" s="217"/>
      <c r="BI118" s="217"/>
      <c r="BJ118" s="217"/>
      <c r="BK118" s="217"/>
      <c r="BL118" s="217"/>
      <c r="BM118" s="217"/>
      <c r="BN118" s="217"/>
      <c r="BO118" s="217"/>
      <c r="BP118" s="217"/>
      <c r="BQ118" s="217"/>
      <c r="BR118" s="217"/>
      <c r="BS118" s="217"/>
      <c r="BT118" s="217"/>
      <c r="BU118" s="217"/>
      <c r="BV118" s="217"/>
      <c r="BW118" s="217"/>
      <c r="BX118" s="217"/>
      <c r="BY118" s="217"/>
      <c r="BZ118" s="217"/>
      <c r="CA118" s="217"/>
      <c r="CB118" s="217"/>
      <c r="CC118" s="217"/>
      <c r="CD118" s="217"/>
      <c r="CE118" s="217"/>
      <c r="CF118" s="217"/>
      <c r="CG118" s="217"/>
      <c r="CH118" s="217"/>
      <c r="CI118" s="217"/>
      <c r="CJ118" s="217"/>
      <c r="CK118" s="217"/>
      <c r="CL118" s="217"/>
      <c r="CM118" s="217"/>
      <c r="CN118" s="217"/>
      <c r="CO118" s="217"/>
      <c r="CP118" s="217"/>
      <c r="CQ118" s="217"/>
      <c r="CR118" s="217"/>
      <c r="CS118" s="217"/>
      <c r="CT118" s="217"/>
      <c r="CU118" s="217"/>
      <c r="CV118" s="217"/>
      <c r="CW118" s="217"/>
      <c r="CX118" s="217"/>
      <c r="CY118" s="217"/>
      <c r="CZ118" s="217"/>
      <c r="DA118" s="217"/>
      <c r="DB118" s="217"/>
      <c r="DC118" s="217"/>
      <c r="DD118" s="217"/>
      <c r="DE118" s="217"/>
      <c r="DF118" s="217"/>
      <c r="DG118" s="217"/>
      <c r="DH118" s="217"/>
      <c r="DI118" s="217"/>
      <c r="DJ118" s="217"/>
      <c r="DK118" s="217"/>
      <c r="DL118" s="217"/>
      <c r="DM118" s="217"/>
      <c r="DN118" s="217"/>
    </row>
    <row r="119" spans="1:118" s="193" customFormat="1" x14ac:dyDescent="0.2">
      <c r="A119" s="189"/>
      <c r="B119" s="194"/>
      <c r="C119" s="190"/>
      <c r="D119" s="153"/>
      <c r="E119" s="44"/>
      <c r="F119" s="41"/>
      <c r="G119" s="172"/>
      <c r="H119" s="177"/>
      <c r="I119" s="177"/>
      <c r="J119" s="174"/>
      <c r="K119" s="42"/>
      <c r="L119" s="231"/>
      <c r="M119" s="174"/>
      <c r="N119" s="174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18"/>
      <c r="AT119" s="218"/>
      <c r="AU119" s="218"/>
      <c r="AV119" s="218"/>
      <c r="AW119" s="218"/>
      <c r="AX119" s="218"/>
      <c r="AY119" s="218"/>
      <c r="AZ119" s="218"/>
      <c r="BA119" s="218"/>
      <c r="BB119" s="218"/>
      <c r="BC119" s="218"/>
      <c r="BD119" s="218"/>
      <c r="BE119" s="218"/>
      <c r="BF119" s="218"/>
      <c r="BG119" s="218"/>
      <c r="BH119" s="218"/>
      <c r="BI119" s="218"/>
      <c r="BJ119" s="218"/>
      <c r="BK119" s="218"/>
      <c r="BL119" s="218"/>
      <c r="BM119" s="218"/>
      <c r="BN119" s="218"/>
      <c r="BO119" s="218"/>
      <c r="BP119" s="218"/>
      <c r="BQ119" s="218"/>
      <c r="BR119" s="218"/>
      <c r="BS119" s="218"/>
      <c r="BT119" s="218"/>
      <c r="BU119" s="218"/>
      <c r="BV119" s="218"/>
      <c r="BW119" s="218"/>
      <c r="BX119" s="218"/>
      <c r="BY119" s="218"/>
      <c r="BZ119" s="218"/>
      <c r="CA119" s="218"/>
      <c r="CB119" s="218"/>
      <c r="CC119" s="218"/>
      <c r="CD119" s="218"/>
      <c r="CE119" s="218"/>
      <c r="CF119" s="218"/>
      <c r="CG119" s="218"/>
      <c r="CH119" s="218"/>
      <c r="CI119" s="218"/>
      <c r="CJ119" s="218"/>
      <c r="CK119" s="218"/>
      <c r="CL119" s="218"/>
      <c r="CM119" s="218"/>
      <c r="CN119" s="218"/>
      <c r="CO119" s="218"/>
      <c r="CP119" s="218"/>
      <c r="CQ119" s="218"/>
      <c r="CR119" s="218"/>
      <c r="CS119" s="218"/>
      <c r="CT119" s="218"/>
      <c r="CU119" s="218"/>
      <c r="CV119" s="218"/>
      <c r="CW119" s="218"/>
      <c r="CX119" s="218"/>
      <c r="CY119" s="218"/>
      <c r="CZ119" s="218"/>
      <c r="DA119" s="218"/>
      <c r="DB119" s="218"/>
      <c r="DC119" s="218"/>
      <c r="DD119" s="218"/>
      <c r="DE119" s="218"/>
      <c r="DF119" s="218"/>
      <c r="DG119" s="218"/>
      <c r="DH119" s="218"/>
      <c r="DI119" s="218"/>
      <c r="DJ119" s="218"/>
      <c r="DK119" s="218"/>
      <c r="DL119" s="218"/>
      <c r="DM119" s="218"/>
      <c r="DN119" s="218"/>
    </row>
    <row r="120" spans="1:118" s="196" customFormat="1" x14ac:dyDescent="0.2">
      <c r="A120" s="104" t="s">
        <v>54</v>
      </c>
      <c r="B120" s="194"/>
      <c r="C120" s="138"/>
      <c r="D120" s="158"/>
      <c r="E120" s="35"/>
      <c r="F120" s="224"/>
      <c r="G120" s="136">
        <v>86496625.560000002</v>
      </c>
      <c r="H120" s="136">
        <v>86523564.980000004</v>
      </c>
      <c r="I120" s="225">
        <v>86514057.730000004</v>
      </c>
      <c r="J120" s="222">
        <v>106492.7</v>
      </c>
      <c r="K120" s="136"/>
      <c r="L120" s="229">
        <f t="shared" si="3"/>
        <v>916763.82000000007</v>
      </c>
      <c r="M120" s="222">
        <v>403381.29</v>
      </c>
      <c r="N120" s="222">
        <v>406889.83</v>
      </c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17"/>
      <c r="AG120" s="217"/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7"/>
      <c r="BN120" s="217"/>
      <c r="BO120" s="217"/>
      <c r="BP120" s="217"/>
      <c r="BQ120" s="217"/>
      <c r="BR120" s="217"/>
      <c r="BS120" s="217"/>
      <c r="BT120" s="217"/>
      <c r="BU120" s="217"/>
      <c r="BV120" s="217"/>
      <c r="BW120" s="217"/>
      <c r="BX120" s="217"/>
      <c r="BY120" s="217"/>
      <c r="BZ120" s="217"/>
      <c r="CA120" s="217"/>
      <c r="CB120" s="217"/>
      <c r="CC120" s="217"/>
      <c r="CD120" s="217"/>
      <c r="CE120" s="217"/>
      <c r="CF120" s="217"/>
      <c r="CG120" s="217"/>
      <c r="CH120" s="217"/>
      <c r="CI120" s="217"/>
      <c r="CJ120" s="217"/>
      <c r="CK120" s="217"/>
      <c r="CL120" s="217"/>
      <c r="CM120" s="217"/>
      <c r="CN120" s="217"/>
      <c r="CO120" s="217"/>
      <c r="CP120" s="217"/>
      <c r="CQ120" s="217"/>
      <c r="CR120" s="217"/>
      <c r="CS120" s="217"/>
      <c r="CT120" s="217"/>
      <c r="CU120" s="217"/>
      <c r="CV120" s="217"/>
      <c r="CW120" s="217"/>
      <c r="CX120" s="217"/>
      <c r="CY120" s="217"/>
      <c r="CZ120" s="217"/>
      <c r="DA120" s="217"/>
      <c r="DB120" s="217"/>
      <c r="DC120" s="217"/>
      <c r="DD120" s="217"/>
      <c r="DE120" s="217"/>
      <c r="DF120" s="217"/>
      <c r="DG120" s="217"/>
      <c r="DH120" s="217"/>
      <c r="DI120" s="217"/>
      <c r="DJ120" s="217"/>
      <c r="DK120" s="217"/>
      <c r="DL120" s="217"/>
      <c r="DM120" s="217"/>
      <c r="DN120" s="217"/>
    </row>
    <row r="121" spans="1:118" s="196" customFormat="1" x14ac:dyDescent="0.2">
      <c r="A121" s="26"/>
      <c r="B121" s="194"/>
      <c r="C121" s="141"/>
      <c r="D121" s="149"/>
      <c r="E121" s="71"/>
      <c r="F121" s="70"/>
      <c r="G121" s="172"/>
      <c r="H121" s="177"/>
      <c r="I121" s="177"/>
      <c r="J121" s="174"/>
      <c r="K121" s="28"/>
      <c r="L121" s="198"/>
      <c r="M121" s="174"/>
      <c r="N121" s="174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7"/>
      <c r="BR121" s="217"/>
      <c r="BS121" s="217"/>
      <c r="BT121" s="217"/>
      <c r="BU121" s="217"/>
      <c r="BV121" s="217"/>
      <c r="BW121" s="217"/>
      <c r="BX121" s="217"/>
      <c r="BY121" s="217"/>
      <c r="BZ121" s="217"/>
      <c r="CA121" s="217"/>
      <c r="CB121" s="217"/>
      <c r="CC121" s="217"/>
      <c r="CD121" s="217"/>
      <c r="CE121" s="217"/>
      <c r="CF121" s="217"/>
      <c r="CG121" s="217"/>
      <c r="CH121" s="217"/>
      <c r="CI121" s="217"/>
      <c r="CJ121" s="217"/>
      <c r="CK121" s="217"/>
      <c r="CL121" s="217"/>
      <c r="CM121" s="217"/>
      <c r="CN121" s="217"/>
      <c r="CO121" s="217"/>
      <c r="CP121" s="217"/>
      <c r="CQ121" s="217"/>
      <c r="CR121" s="217"/>
      <c r="CS121" s="217"/>
      <c r="CT121" s="217"/>
      <c r="CU121" s="217"/>
      <c r="CV121" s="217"/>
      <c r="CW121" s="217"/>
      <c r="CX121" s="217"/>
      <c r="CY121" s="217"/>
      <c r="CZ121" s="217"/>
      <c r="DA121" s="217"/>
      <c r="DB121" s="217"/>
      <c r="DC121" s="217"/>
      <c r="DD121" s="217"/>
      <c r="DE121" s="217"/>
      <c r="DF121" s="217"/>
      <c r="DG121" s="217"/>
      <c r="DH121" s="217"/>
      <c r="DI121" s="217"/>
      <c r="DJ121" s="217"/>
      <c r="DK121" s="217"/>
      <c r="DL121" s="217"/>
      <c r="DM121" s="217"/>
      <c r="DN121" s="217"/>
    </row>
    <row r="122" spans="1:118" s="45" customFormat="1" x14ac:dyDescent="0.2">
      <c r="A122" s="35"/>
      <c r="B122" s="194"/>
      <c r="C122" s="142"/>
      <c r="D122" s="155"/>
      <c r="E122" s="26"/>
      <c r="F122" s="27"/>
      <c r="G122" s="174"/>
      <c r="H122" s="181"/>
      <c r="I122" s="177"/>
      <c r="J122" s="174"/>
      <c r="K122" s="3"/>
      <c r="L122" s="185"/>
      <c r="M122" s="174"/>
      <c r="N122" s="174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</row>
    <row r="123" spans="1:118" s="45" customFormat="1" x14ac:dyDescent="0.2">
      <c r="A123" s="26"/>
      <c r="B123" s="194"/>
      <c r="C123" s="146"/>
      <c r="D123" s="153"/>
      <c r="E123" s="44"/>
      <c r="F123" s="41"/>
      <c r="G123" s="178"/>
      <c r="H123" s="177"/>
      <c r="I123" s="177"/>
      <c r="J123" s="174"/>
      <c r="K123" s="3"/>
      <c r="L123" s="185"/>
      <c r="M123" s="174"/>
      <c r="N123" s="174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</row>
    <row r="124" spans="1:118" s="43" customFormat="1" x14ac:dyDescent="0.2">
      <c r="B124" s="223"/>
      <c r="C124" s="146"/>
      <c r="D124" s="153"/>
      <c r="E124" s="44"/>
      <c r="F124" s="41"/>
      <c r="G124" s="178"/>
      <c r="H124" s="177"/>
      <c r="I124" s="177"/>
      <c r="J124" s="174"/>
      <c r="K124" s="3"/>
      <c r="L124" s="185"/>
      <c r="M124" s="174"/>
      <c r="N124" s="174"/>
      <c r="O124" s="226"/>
      <c r="P124" s="226"/>
      <c r="Q124" s="226"/>
      <c r="R124" s="226"/>
      <c r="S124" s="226"/>
      <c r="T124" s="226"/>
      <c r="U124" s="226"/>
      <c r="V124" s="226"/>
      <c r="W124" s="226"/>
      <c r="X124" s="226"/>
      <c r="Y124" s="226"/>
      <c r="Z124" s="226"/>
      <c r="AA124" s="226"/>
      <c r="AB124" s="226"/>
      <c r="AC124" s="226"/>
      <c r="AD124" s="226"/>
      <c r="AE124" s="226"/>
      <c r="AF124" s="226"/>
      <c r="AG124" s="226"/>
      <c r="AH124" s="226"/>
      <c r="AI124" s="226"/>
      <c r="AJ124" s="226"/>
      <c r="AK124" s="226"/>
      <c r="AL124" s="226"/>
      <c r="AM124" s="226"/>
      <c r="AN124" s="226"/>
      <c r="AO124" s="226"/>
      <c r="AP124" s="226"/>
      <c r="AQ124" s="226"/>
      <c r="AR124" s="226"/>
      <c r="AS124" s="226"/>
      <c r="AT124" s="226"/>
      <c r="AU124" s="226"/>
      <c r="AV124" s="226"/>
      <c r="AW124" s="226"/>
      <c r="AX124" s="226"/>
      <c r="AY124" s="226"/>
      <c r="AZ124" s="226"/>
      <c r="BA124" s="226"/>
      <c r="BB124" s="226"/>
      <c r="BC124" s="226"/>
      <c r="BD124" s="226"/>
      <c r="BE124" s="226"/>
      <c r="BF124" s="226"/>
      <c r="BG124" s="226"/>
      <c r="BH124" s="226"/>
      <c r="BI124" s="226"/>
      <c r="BJ124" s="226"/>
      <c r="BK124" s="226"/>
      <c r="BL124" s="226"/>
      <c r="BM124" s="226"/>
      <c r="BN124" s="226"/>
      <c r="BO124" s="226"/>
      <c r="BP124" s="226"/>
      <c r="BQ124" s="226"/>
      <c r="BR124" s="226"/>
      <c r="BS124" s="226"/>
      <c r="BT124" s="226"/>
      <c r="BU124" s="226"/>
      <c r="BV124" s="226"/>
      <c r="BW124" s="226"/>
      <c r="BX124" s="226"/>
      <c r="BY124" s="226"/>
      <c r="BZ124" s="226"/>
      <c r="CA124" s="226"/>
      <c r="CB124" s="226"/>
      <c r="CC124" s="226"/>
      <c r="CD124" s="226"/>
      <c r="CE124" s="226"/>
      <c r="CF124" s="226"/>
      <c r="CG124" s="226"/>
      <c r="CH124" s="226"/>
      <c r="CI124" s="226"/>
      <c r="CJ124" s="226"/>
      <c r="CK124" s="226"/>
      <c r="CL124" s="226"/>
      <c r="CM124" s="226"/>
      <c r="CN124" s="226"/>
      <c r="CO124" s="226"/>
      <c r="CP124" s="226"/>
      <c r="CQ124" s="226"/>
      <c r="CR124" s="226"/>
      <c r="CS124" s="226"/>
      <c r="CT124" s="226"/>
      <c r="CU124" s="226"/>
      <c r="CV124" s="226"/>
      <c r="CW124" s="226"/>
      <c r="CX124" s="226"/>
      <c r="CY124" s="226"/>
      <c r="CZ124" s="226"/>
      <c r="DA124" s="226"/>
      <c r="DB124" s="226"/>
      <c r="DC124" s="226"/>
      <c r="DD124" s="226"/>
      <c r="DE124" s="226"/>
      <c r="DF124" s="226"/>
      <c r="DG124" s="226"/>
      <c r="DH124" s="226"/>
      <c r="DI124" s="226"/>
      <c r="DJ124" s="226"/>
      <c r="DK124" s="226"/>
      <c r="DL124" s="226"/>
      <c r="DM124" s="226"/>
      <c r="DN124" s="226"/>
    </row>
    <row r="125" spans="1:118" s="40" customFormat="1" x14ac:dyDescent="0.2">
      <c r="A125" s="43"/>
      <c r="B125" s="194"/>
      <c r="C125" s="146"/>
      <c r="D125" s="153"/>
      <c r="E125" s="44"/>
      <c r="F125" s="41"/>
      <c r="G125" s="178"/>
      <c r="H125" s="177"/>
      <c r="I125" s="177"/>
      <c r="J125" s="174"/>
      <c r="K125" s="3"/>
      <c r="L125" s="185"/>
      <c r="M125" s="174"/>
      <c r="N125" s="174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  <c r="AJ125" s="220"/>
      <c r="AK125" s="220"/>
      <c r="AL125" s="220"/>
      <c r="AM125" s="220"/>
      <c r="AN125" s="220"/>
      <c r="AO125" s="220"/>
      <c r="AP125" s="220"/>
      <c r="AQ125" s="220"/>
      <c r="AR125" s="220"/>
      <c r="AS125" s="220"/>
      <c r="AT125" s="220"/>
      <c r="AU125" s="220"/>
      <c r="AV125" s="220"/>
      <c r="AW125" s="220"/>
      <c r="AX125" s="220"/>
      <c r="AY125" s="220"/>
      <c r="AZ125" s="220"/>
      <c r="BA125" s="220"/>
      <c r="BB125" s="220"/>
      <c r="BC125" s="220"/>
      <c r="BD125" s="220"/>
      <c r="BE125" s="220"/>
      <c r="BF125" s="220"/>
      <c r="BG125" s="220"/>
      <c r="BH125" s="220"/>
      <c r="BI125" s="220"/>
      <c r="BJ125" s="220"/>
      <c r="BK125" s="220"/>
      <c r="BL125" s="220"/>
      <c r="BM125" s="220"/>
      <c r="BN125" s="220"/>
      <c r="BO125" s="220"/>
      <c r="BP125" s="220"/>
      <c r="BQ125" s="220"/>
      <c r="BR125" s="220"/>
      <c r="BS125" s="220"/>
      <c r="BT125" s="220"/>
      <c r="BU125" s="220"/>
      <c r="BV125" s="220"/>
      <c r="BW125" s="220"/>
      <c r="BX125" s="220"/>
      <c r="BY125" s="220"/>
      <c r="BZ125" s="220"/>
      <c r="CA125" s="220"/>
      <c r="CB125" s="220"/>
      <c r="CC125" s="220"/>
      <c r="CD125" s="220"/>
      <c r="CE125" s="220"/>
      <c r="CF125" s="220"/>
      <c r="CG125" s="220"/>
      <c r="CH125" s="220"/>
      <c r="CI125" s="220"/>
      <c r="CJ125" s="220"/>
      <c r="CK125" s="220"/>
      <c r="CL125" s="220"/>
      <c r="CM125" s="220"/>
      <c r="CN125" s="220"/>
      <c r="CO125" s="220"/>
      <c r="CP125" s="220"/>
      <c r="CQ125" s="220"/>
      <c r="CR125" s="220"/>
      <c r="CS125" s="220"/>
      <c r="CT125" s="220"/>
      <c r="CU125" s="220"/>
      <c r="CV125" s="220"/>
      <c r="CW125" s="220"/>
      <c r="CX125" s="220"/>
      <c r="CY125" s="220"/>
      <c r="CZ125" s="220"/>
      <c r="DA125" s="220"/>
      <c r="DB125" s="220"/>
      <c r="DC125" s="220"/>
      <c r="DD125" s="220"/>
      <c r="DE125" s="220"/>
      <c r="DF125" s="220"/>
      <c r="DG125" s="220"/>
      <c r="DH125" s="220"/>
      <c r="DI125" s="220"/>
      <c r="DJ125" s="220"/>
      <c r="DK125" s="220"/>
      <c r="DL125" s="220"/>
      <c r="DM125" s="220"/>
      <c r="DN125" s="220"/>
    </row>
    <row r="126" spans="1:118" s="44" customFormat="1" x14ac:dyDescent="0.2">
      <c r="A126" s="43"/>
      <c r="B126" s="206"/>
      <c r="C126" s="146"/>
      <c r="D126" s="153"/>
      <c r="E126" s="26"/>
      <c r="F126" s="27"/>
      <c r="G126" s="174"/>
      <c r="H126" s="181"/>
      <c r="I126" s="177"/>
      <c r="J126" s="174"/>
      <c r="K126" s="3"/>
      <c r="L126" s="185"/>
      <c r="M126" s="174"/>
      <c r="N126" s="174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  <c r="AL126" s="219"/>
      <c r="AM126" s="219"/>
      <c r="AN126" s="219"/>
      <c r="AO126" s="219"/>
      <c r="AP126" s="219"/>
      <c r="AQ126" s="219"/>
      <c r="AR126" s="219"/>
      <c r="AS126" s="219"/>
      <c r="AT126" s="219"/>
      <c r="AU126" s="219"/>
      <c r="AV126" s="219"/>
      <c r="AW126" s="219"/>
      <c r="AX126" s="219"/>
      <c r="AY126" s="219"/>
      <c r="AZ126" s="219"/>
      <c r="BA126" s="219"/>
      <c r="BB126" s="219"/>
      <c r="BC126" s="219"/>
      <c r="BD126" s="219"/>
      <c r="BE126" s="219"/>
      <c r="BF126" s="219"/>
      <c r="BG126" s="219"/>
      <c r="BH126" s="219"/>
      <c r="BI126" s="219"/>
      <c r="BJ126" s="219"/>
      <c r="BK126" s="219"/>
      <c r="BL126" s="219"/>
      <c r="BM126" s="219"/>
      <c r="BN126" s="219"/>
      <c r="BO126" s="219"/>
      <c r="BP126" s="219"/>
      <c r="BQ126" s="219"/>
      <c r="BR126" s="219"/>
      <c r="BS126" s="219"/>
      <c r="BT126" s="219"/>
      <c r="BU126" s="219"/>
      <c r="BV126" s="219"/>
      <c r="BW126" s="219"/>
      <c r="BX126" s="219"/>
      <c r="BY126" s="219"/>
      <c r="BZ126" s="219"/>
      <c r="CA126" s="219"/>
      <c r="CB126" s="219"/>
      <c r="CC126" s="219"/>
      <c r="CD126" s="219"/>
      <c r="CE126" s="219"/>
      <c r="CF126" s="219"/>
      <c r="CG126" s="219"/>
      <c r="CH126" s="219"/>
      <c r="CI126" s="219"/>
      <c r="CJ126" s="219"/>
      <c r="CK126" s="219"/>
      <c r="CL126" s="219"/>
      <c r="CM126" s="219"/>
      <c r="CN126" s="219"/>
      <c r="CO126" s="219"/>
      <c r="CP126" s="219"/>
      <c r="CQ126" s="219"/>
      <c r="CR126" s="219"/>
      <c r="CS126" s="219"/>
      <c r="CT126" s="219"/>
      <c r="CU126" s="219"/>
      <c r="CV126" s="219"/>
      <c r="CW126" s="219"/>
      <c r="CX126" s="219"/>
      <c r="CY126" s="219"/>
      <c r="CZ126" s="219"/>
      <c r="DA126" s="219"/>
      <c r="DB126" s="219"/>
      <c r="DC126" s="219"/>
      <c r="DD126" s="219"/>
      <c r="DE126" s="219"/>
      <c r="DF126" s="219"/>
      <c r="DG126" s="219"/>
      <c r="DH126" s="219"/>
      <c r="DI126" s="219"/>
      <c r="DJ126" s="219"/>
      <c r="DK126" s="219"/>
      <c r="DL126" s="219"/>
      <c r="DM126" s="219"/>
      <c r="DN126" s="219"/>
    </row>
    <row r="127" spans="1:118" x14ac:dyDescent="0.2">
      <c r="B127" s="194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cellWatches>
    <cellWatch r="C56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8"/>
  <sheetViews>
    <sheetView topLeftCell="A43" zoomScaleNormal="100" workbookViewId="0">
      <selection activeCell="A40" sqref="A40:XFD41"/>
    </sheetView>
  </sheetViews>
  <sheetFormatPr defaultColWidth="9.140625" defaultRowHeight="12.75" outlineLevelRow="1" x14ac:dyDescent="0.2"/>
  <cols>
    <col min="1" max="1" width="21.7109375" style="45" customWidth="1"/>
    <col min="2" max="2" width="15" style="45" customWidth="1"/>
    <col min="3" max="3" width="11.5703125" style="48" customWidth="1"/>
    <col min="4" max="4" width="11.5703125" style="74" customWidth="1"/>
    <col min="5" max="5" width="2.28515625" style="45" customWidth="1"/>
    <col min="6" max="6" width="16.140625" style="22" bestFit="1" customWidth="1"/>
    <col min="7" max="7" width="8.140625" style="46" customWidth="1"/>
    <col min="8" max="8" width="15" style="22" customWidth="1"/>
    <col min="9" max="9" width="1.5703125" style="49" customWidth="1"/>
    <col min="10" max="10" width="16.140625" style="22" bestFit="1" customWidth="1"/>
    <col min="11" max="11" width="9.42578125" style="46" bestFit="1" customWidth="1"/>
    <col min="12" max="12" width="17.5703125" style="22" customWidth="1"/>
    <col min="13" max="13" width="1.42578125" style="22" customWidth="1"/>
    <col min="14" max="14" width="16.28515625" style="101" customWidth="1"/>
    <col min="15" max="16384" width="9.140625" style="69"/>
  </cols>
  <sheetData>
    <row r="1" spans="1:256" x14ac:dyDescent="0.2">
      <c r="A1"/>
      <c r="B1" s="47"/>
      <c r="I1" s="99"/>
      <c r="M1" s="97"/>
    </row>
    <row r="2" spans="1:256" s="81" customFormat="1" x14ac:dyDescent="0.2">
      <c r="B2" s="85"/>
      <c r="C2" s="80"/>
      <c r="D2" s="79"/>
      <c r="E2" s="79"/>
      <c r="F2" s="56"/>
      <c r="G2" s="241">
        <v>43891</v>
      </c>
      <c r="H2" s="56"/>
      <c r="I2" s="94"/>
      <c r="J2" s="56"/>
      <c r="K2" s="241">
        <v>43983</v>
      </c>
      <c r="L2" s="56"/>
      <c r="M2" s="94"/>
      <c r="N2" s="101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</row>
    <row r="3" spans="1:256" s="81" customFormat="1" x14ac:dyDescent="0.2">
      <c r="A3" s="79" t="s">
        <v>55</v>
      </c>
      <c r="B3" s="86" t="s">
        <v>20</v>
      </c>
      <c r="C3" s="80" t="s">
        <v>21</v>
      </c>
      <c r="D3" s="79" t="s">
        <v>56</v>
      </c>
      <c r="E3" s="79"/>
      <c r="F3" s="56" t="s">
        <v>57</v>
      </c>
      <c r="G3" s="242" t="s">
        <v>58</v>
      </c>
      <c r="H3" s="56"/>
      <c r="I3" s="94"/>
      <c r="J3" s="56" t="s">
        <v>57</v>
      </c>
      <c r="K3" s="82" t="s">
        <v>58</v>
      </c>
      <c r="L3" s="56"/>
      <c r="M3" s="94"/>
      <c r="N3" s="101" t="s">
        <v>59</v>
      </c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</row>
    <row r="4" spans="1:256" s="81" customFormat="1" ht="13.5" customHeight="1" x14ac:dyDescent="0.2">
      <c r="A4" s="79"/>
      <c r="B4" s="86" t="s">
        <v>28</v>
      </c>
      <c r="C4" s="80" t="s">
        <v>29</v>
      </c>
      <c r="D4" s="79" t="s">
        <v>60</v>
      </c>
      <c r="E4" s="79"/>
      <c r="F4" s="56" t="s">
        <v>61</v>
      </c>
      <c r="G4" s="82" t="s">
        <v>62</v>
      </c>
      <c r="H4" s="56" t="s">
        <v>63</v>
      </c>
      <c r="I4" s="94"/>
      <c r="J4" s="56" t="s">
        <v>61</v>
      </c>
      <c r="K4" s="82" t="s">
        <v>62</v>
      </c>
      <c r="L4" s="56" t="s">
        <v>63</v>
      </c>
      <c r="M4" s="94"/>
      <c r="N4" s="101" t="s">
        <v>18</v>
      </c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</row>
    <row r="5" spans="1:256" s="81" customFormat="1" ht="5.25" customHeight="1" x14ac:dyDescent="0.2">
      <c r="A5" s="91"/>
      <c r="B5" s="92"/>
      <c r="C5" s="93"/>
      <c r="D5" s="91"/>
      <c r="E5" s="91"/>
      <c r="F5" s="94"/>
      <c r="G5" s="100"/>
      <c r="H5" s="94"/>
      <c r="I5" s="94"/>
      <c r="J5" s="94"/>
      <c r="K5" s="100"/>
      <c r="L5" s="94"/>
      <c r="M5" s="94"/>
      <c r="N5" s="102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</row>
    <row r="6" spans="1:256" s="14" customFormat="1" outlineLevel="1" x14ac:dyDescent="0.2">
      <c r="A6" s="36" t="s">
        <v>34</v>
      </c>
      <c r="B6" s="45" t="s">
        <v>130</v>
      </c>
      <c r="C6" s="65"/>
      <c r="D6" s="75">
        <v>44012</v>
      </c>
      <c r="E6" s="50"/>
      <c r="F6" s="22">
        <v>26635863.43</v>
      </c>
      <c r="G6" s="127">
        <f>+H6/F6</f>
        <v>1</v>
      </c>
      <c r="H6" s="22">
        <v>26635863.43</v>
      </c>
      <c r="I6" s="99" t="s">
        <v>65</v>
      </c>
      <c r="J6" s="22">
        <v>16354192.85</v>
      </c>
      <c r="K6" s="127">
        <f>+L6/J6</f>
        <v>1</v>
      </c>
      <c r="L6" s="22">
        <v>16354192.85</v>
      </c>
      <c r="M6" s="97"/>
      <c r="N6" s="1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</row>
    <row r="7" spans="1:256" s="14" customFormat="1" outlineLevel="1" x14ac:dyDescent="0.2">
      <c r="A7" s="36"/>
      <c r="B7" s="36" t="s">
        <v>64</v>
      </c>
      <c r="C7" s="65"/>
      <c r="D7" s="75">
        <v>44012</v>
      </c>
      <c r="E7" s="50"/>
      <c r="F7" s="22">
        <v>800</v>
      </c>
      <c r="G7" s="127">
        <f t="shared" ref="G7:G13" si="0">+H7/F7</f>
        <v>1</v>
      </c>
      <c r="H7" s="22">
        <v>800</v>
      </c>
      <c r="I7" s="99"/>
      <c r="J7" s="22">
        <v>800</v>
      </c>
      <c r="K7" s="127">
        <f t="shared" ref="K7:K13" si="1">+L7/J7</f>
        <v>1</v>
      </c>
      <c r="L7" s="22">
        <v>800</v>
      </c>
      <c r="M7" s="97"/>
      <c r="N7" s="1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</row>
    <row r="8" spans="1:256" s="14" customFormat="1" outlineLevel="1" x14ac:dyDescent="0.2">
      <c r="A8" s="36"/>
      <c r="B8" s="36" t="s">
        <v>120</v>
      </c>
      <c r="C8" s="65"/>
      <c r="D8" s="75">
        <v>44012</v>
      </c>
      <c r="E8" s="50"/>
      <c r="F8" s="22">
        <v>10000000</v>
      </c>
      <c r="G8" s="127">
        <f t="shared" si="0"/>
        <v>1</v>
      </c>
      <c r="H8" s="22">
        <v>10000000</v>
      </c>
      <c r="I8" s="99" t="s">
        <v>65</v>
      </c>
      <c r="J8" s="22">
        <v>10000000</v>
      </c>
      <c r="K8" s="127">
        <f t="shared" si="1"/>
        <v>1</v>
      </c>
      <c r="L8" s="22">
        <v>10000000</v>
      </c>
      <c r="M8" s="97"/>
      <c r="N8" s="1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</row>
    <row r="9" spans="1:256" s="14" customFormat="1" outlineLevel="1" x14ac:dyDescent="0.2">
      <c r="A9" s="36"/>
      <c r="B9" s="36" t="s">
        <v>164</v>
      </c>
      <c r="C9" s="65"/>
      <c r="D9" s="75">
        <v>44012</v>
      </c>
      <c r="E9" s="50"/>
      <c r="F9" s="22">
        <v>0</v>
      </c>
      <c r="G9" s="127"/>
      <c r="H9" s="22">
        <v>0</v>
      </c>
      <c r="I9" s="99" t="s">
        <v>65</v>
      </c>
      <c r="J9" s="22">
        <v>3011259.11</v>
      </c>
      <c r="K9" s="127">
        <f t="shared" si="1"/>
        <v>1</v>
      </c>
      <c r="L9" s="22">
        <v>3011259.11</v>
      </c>
      <c r="M9" s="97"/>
      <c r="N9" s="1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pans="1:256" x14ac:dyDescent="0.2">
      <c r="B10" s="45" t="s">
        <v>160</v>
      </c>
      <c r="C10" s="48" t="s">
        <v>158</v>
      </c>
      <c r="D10" s="52">
        <v>44044</v>
      </c>
      <c r="F10" s="22">
        <v>1000000</v>
      </c>
      <c r="G10" s="127">
        <f t="shared" si="0"/>
        <v>1.0127999999999999</v>
      </c>
      <c r="H10" s="22">
        <v>1012800</v>
      </c>
      <c r="I10" s="99" t="s">
        <v>65</v>
      </c>
      <c r="J10" s="22">
        <v>1000000</v>
      </c>
      <c r="K10" s="127">
        <f t="shared" si="1"/>
        <v>1.0039</v>
      </c>
      <c r="L10" s="22">
        <v>1003900</v>
      </c>
      <c r="M10" s="97"/>
    </row>
    <row r="11" spans="1:256" x14ac:dyDescent="0.2">
      <c r="B11" s="45" t="s">
        <v>134</v>
      </c>
      <c r="D11" s="52">
        <v>44090</v>
      </c>
      <c r="F11" s="22">
        <v>5000000</v>
      </c>
      <c r="G11" s="127">
        <f t="shared" si="0"/>
        <v>1</v>
      </c>
      <c r="H11" s="22">
        <v>5000000</v>
      </c>
      <c r="I11" s="99" t="s">
        <v>65</v>
      </c>
      <c r="J11" s="22">
        <v>5000000</v>
      </c>
      <c r="K11" s="127">
        <f t="shared" si="1"/>
        <v>1</v>
      </c>
      <c r="L11" s="22">
        <v>5000000</v>
      </c>
      <c r="M11" s="97"/>
    </row>
    <row r="12" spans="1:256" x14ac:dyDescent="0.2">
      <c r="B12" s="45" t="s">
        <v>134</v>
      </c>
      <c r="D12" s="52">
        <v>44137</v>
      </c>
      <c r="F12" s="22">
        <v>0</v>
      </c>
      <c r="G12" s="127"/>
      <c r="H12" s="22">
        <v>0</v>
      </c>
      <c r="I12" s="99"/>
      <c r="J12" s="22">
        <v>2000000</v>
      </c>
      <c r="K12" s="127">
        <f t="shared" si="1"/>
        <v>1</v>
      </c>
      <c r="L12" s="22">
        <v>2000000</v>
      </c>
      <c r="M12" s="97"/>
    </row>
    <row r="13" spans="1:256" s="14" customFormat="1" outlineLevel="1" x14ac:dyDescent="0.2">
      <c r="A13" s="36"/>
      <c r="B13" s="36" t="s">
        <v>149</v>
      </c>
      <c r="C13" s="65" t="s">
        <v>152</v>
      </c>
      <c r="D13" s="75">
        <v>44348</v>
      </c>
      <c r="E13" s="50"/>
      <c r="F13" s="22">
        <v>1000000</v>
      </c>
      <c r="G13" s="127">
        <f t="shared" si="0"/>
        <v>1.01816789</v>
      </c>
      <c r="H13" s="22">
        <v>1018167.89</v>
      </c>
      <c r="I13" s="99" t="s">
        <v>65</v>
      </c>
      <c r="J13" s="22">
        <v>1000000</v>
      </c>
      <c r="K13" s="127">
        <f t="shared" si="1"/>
        <v>1.01353217</v>
      </c>
      <c r="L13" s="22">
        <v>1013532.17</v>
      </c>
      <c r="M13" s="97"/>
      <c r="N13" s="1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pans="1:256" x14ac:dyDescent="0.2">
      <c r="B14" s="45" t="s">
        <v>127</v>
      </c>
      <c r="D14" s="52">
        <v>43837</v>
      </c>
      <c r="F14" s="22">
        <v>0</v>
      </c>
      <c r="G14" s="127"/>
      <c r="H14" s="22">
        <v>0</v>
      </c>
      <c r="I14" s="99" t="s">
        <v>65</v>
      </c>
      <c r="J14" s="22">
        <v>0</v>
      </c>
      <c r="K14" s="127"/>
      <c r="L14" s="22">
        <v>0</v>
      </c>
      <c r="M14" s="97"/>
    </row>
    <row r="15" spans="1:256" s="14" customFormat="1" outlineLevel="1" x14ac:dyDescent="0.2">
      <c r="A15" s="36"/>
      <c r="B15" s="45" t="s">
        <v>127</v>
      </c>
      <c r="C15" s="65"/>
      <c r="D15" s="75">
        <v>43906</v>
      </c>
      <c r="E15" s="50"/>
      <c r="F15" s="22">
        <v>0</v>
      </c>
      <c r="G15" s="127"/>
      <c r="H15" s="22">
        <v>0</v>
      </c>
      <c r="I15" s="99" t="s">
        <v>65</v>
      </c>
      <c r="J15" s="22">
        <v>0</v>
      </c>
      <c r="K15" s="127"/>
      <c r="L15" s="22">
        <v>0</v>
      </c>
      <c r="M15" s="97"/>
      <c r="N15" s="1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pans="1:256" s="14" customFormat="1" outlineLevel="1" x14ac:dyDescent="0.2">
      <c r="A16" s="36"/>
      <c r="B16" s="45" t="s">
        <v>127</v>
      </c>
      <c r="C16" s="65"/>
      <c r="D16" s="75">
        <v>43909</v>
      </c>
      <c r="E16" s="50"/>
      <c r="F16" s="22">
        <v>0</v>
      </c>
      <c r="G16" s="127"/>
      <c r="H16" s="22">
        <v>0</v>
      </c>
      <c r="I16" s="99" t="s">
        <v>65</v>
      </c>
      <c r="J16" s="22">
        <v>0</v>
      </c>
      <c r="K16" s="127"/>
      <c r="L16" s="22">
        <v>0</v>
      </c>
      <c r="M16" s="97"/>
      <c r="N16" s="1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</row>
    <row r="17" spans="1:256" s="14" customFormat="1" outlineLevel="1" x14ac:dyDescent="0.2">
      <c r="A17" s="36"/>
      <c r="B17" s="36" t="s">
        <v>140</v>
      </c>
      <c r="C17" s="65" t="s">
        <v>141</v>
      </c>
      <c r="D17" s="75">
        <v>43917</v>
      </c>
      <c r="E17" s="50"/>
      <c r="F17" s="22">
        <v>0</v>
      </c>
      <c r="G17" s="127"/>
      <c r="H17" s="22">
        <v>0</v>
      </c>
      <c r="I17" s="99" t="s">
        <v>65</v>
      </c>
      <c r="J17" s="22">
        <v>0</v>
      </c>
      <c r="K17" s="127"/>
      <c r="L17" s="22">
        <v>0</v>
      </c>
      <c r="M17" s="97"/>
      <c r="N17" s="1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pans="1:256" s="14" customFormat="1" outlineLevel="1" x14ac:dyDescent="0.2">
      <c r="A18" s="36"/>
      <c r="B18" s="36" t="s">
        <v>142</v>
      </c>
      <c r="C18" s="65" t="s">
        <v>143</v>
      </c>
      <c r="D18" s="75">
        <v>43920</v>
      </c>
      <c r="E18" s="50"/>
      <c r="F18" s="22">
        <v>0</v>
      </c>
      <c r="G18" s="127"/>
      <c r="H18" s="22">
        <v>0</v>
      </c>
      <c r="I18" s="99" t="s">
        <v>65</v>
      </c>
      <c r="J18" s="22">
        <v>0</v>
      </c>
      <c r="K18" s="127"/>
      <c r="L18" s="22">
        <v>0</v>
      </c>
      <c r="M18" s="97"/>
      <c r="N18" s="1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pans="1:256" x14ac:dyDescent="0.2">
      <c r="B19" s="45" t="s">
        <v>127</v>
      </c>
      <c r="D19" s="52">
        <v>43927</v>
      </c>
      <c r="F19" s="22">
        <v>2000000</v>
      </c>
      <c r="G19" s="127">
        <f>+H19/F19</f>
        <v>1</v>
      </c>
      <c r="H19" s="22">
        <v>2000000</v>
      </c>
      <c r="I19" s="99" t="s">
        <v>65</v>
      </c>
      <c r="J19" s="22">
        <v>0</v>
      </c>
      <c r="K19" s="127"/>
      <c r="L19" s="22">
        <v>0</v>
      </c>
      <c r="M19" s="97"/>
    </row>
    <row r="20" spans="1:256" s="14" customFormat="1" outlineLevel="1" x14ac:dyDescent="0.2">
      <c r="A20" s="36"/>
      <c r="B20" s="45" t="s">
        <v>127</v>
      </c>
      <c r="C20" s="65"/>
      <c r="D20" s="75">
        <v>43959</v>
      </c>
      <c r="E20" s="50"/>
      <c r="F20" s="22">
        <v>1000000</v>
      </c>
      <c r="G20" s="127">
        <f>+H20/F20</f>
        <v>1</v>
      </c>
      <c r="H20" s="22">
        <v>1000000</v>
      </c>
      <c r="I20" s="99" t="s">
        <v>65</v>
      </c>
      <c r="J20" s="22">
        <v>0</v>
      </c>
      <c r="K20" s="127"/>
      <c r="L20" s="22">
        <v>0</v>
      </c>
      <c r="M20" s="97"/>
      <c r="N20" s="1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56" s="14" customFormat="1" ht="12" customHeight="1" x14ac:dyDescent="0.2">
      <c r="A21" s="36" t="s">
        <v>85</v>
      </c>
      <c r="B21" s="90"/>
      <c r="C21" s="115"/>
      <c r="D21" s="123"/>
      <c r="E21" s="50"/>
      <c r="F21" s="53">
        <f>SUM(F6:F18)</f>
        <v>43636663.43</v>
      </c>
      <c r="G21" s="127"/>
      <c r="H21" s="53">
        <f>SUM(H6:H18)</f>
        <v>43667631.32</v>
      </c>
      <c r="I21" s="94"/>
      <c r="J21" s="53">
        <f>SUM(J6:J20)</f>
        <v>38366251.960000001</v>
      </c>
      <c r="K21" s="127"/>
      <c r="L21" s="53">
        <f>SUM(L6:L18)</f>
        <v>38383684.130000003</v>
      </c>
      <c r="M21" s="95"/>
      <c r="N21" s="169">
        <f>SUM(L21-H21)</f>
        <v>-5283947.1899999976</v>
      </c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pans="1:256" s="14" customFormat="1" ht="12" customHeight="1" x14ac:dyDescent="0.2">
      <c r="A22" s="36"/>
      <c r="B22" s="90"/>
      <c r="C22" s="115"/>
      <c r="D22" s="123"/>
      <c r="E22" s="50"/>
      <c r="F22" s="53"/>
      <c r="G22" s="127"/>
      <c r="H22" s="53"/>
      <c r="I22" s="94"/>
      <c r="J22" s="53"/>
      <c r="K22" s="127"/>
      <c r="L22" s="53"/>
      <c r="M22" s="95"/>
      <c r="N22" s="1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  <row r="23" spans="1:256" s="14" customFormat="1" x14ac:dyDescent="0.2">
      <c r="A23" s="36" t="s">
        <v>7</v>
      </c>
      <c r="B23" s="36" t="s">
        <v>130</v>
      </c>
      <c r="C23" s="65"/>
      <c r="D23" s="75">
        <v>44012</v>
      </c>
      <c r="E23" s="50"/>
      <c r="F23" s="49">
        <v>574360.18000000005</v>
      </c>
      <c r="G23" s="127">
        <f t="shared" ref="G23" si="2">+H23/F23</f>
        <v>1</v>
      </c>
      <c r="H23" s="49">
        <v>574360.18000000005</v>
      </c>
      <c r="I23" s="99" t="s">
        <v>65</v>
      </c>
      <c r="J23" s="49">
        <v>574854.31000000006</v>
      </c>
      <c r="K23" s="127">
        <f t="shared" ref="K23:K32" si="3">+L23/J23</f>
        <v>1</v>
      </c>
      <c r="L23" s="49">
        <v>574854.31000000006</v>
      </c>
      <c r="M23" s="97"/>
      <c r="N23" s="101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</row>
    <row r="24" spans="1:256" s="14" customFormat="1" x14ac:dyDescent="0.2">
      <c r="A24" s="36"/>
      <c r="B24" s="36"/>
      <c r="C24" s="65"/>
      <c r="D24" s="75"/>
      <c r="E24" s="50"/>
      <c r="F24" s="53">
        <f>SUM(F23)</f>
        <v>574360.18000000005</v>
      </c>
      <c r="G24" s="127"/>
      <c r="H24" s="53">
        <f>SUM(H23)</f>
        <v>574360.18000000005</v>
      </c>
      <c r="I24" s="94"/>
      <c r="J24" s="53">
        <f>SUM(J23)</f>
        <v>574854.31000000006</v>
      </c>
      <c r="K24" s="127"/>
      <c r="L24" s="53">
        <f>SUM(L23)</f>
        <v>574854.31000000006</v>
      </c>
      <c r="M24" s="95"/>
      <c r="N24" s="101">
        <f>SUM(L24-H24)</f>
        <v>494.13000000000466</v>
      </c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</row>
    <row r="25" spans="1:256" s="14" customFormat="1" x14ac:dyDescent="0.2">
      <c r="A25" s="36"/>
      <c r="B25" s="36"/>
      <c r="C25" s="65"/>
      <c r="D25" s="75"/>
      <c r="E25" s="50"/>
      <c r="F25" s="53"/>
      <c r="G25" s="127"/>
      <c r="H25" s="53"/>
      <c r="I25" s="94"/>
      <c r="J25" s="53"/>
      <c r="K25" s="127"/>
      <c r="L25" s="53"/>
      <c r="M25" s="95"/>
      <c r="N25" s="101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</row>
    <row r="26" spans="1:256" s="14" customFormat="1" x14ac:dyDescent="0.2">
      <c r="A26" s="36" t="s">
        <v>87</v>
      </c>
      <c r="B26" s="36" t="s">
        <v>130</v>
      </c>
      <c r="C26" s="65"/>
      <c r="D26" s="75">
        <v>44012</v>
      </c>
      <c r="E26" s="50"/>
      <c r="F26" s="22">
        <v>511268.45</v>
      </c>
      <c r="G26" s="127">
        <f t="shared" ref="G26" si="4">+H26/F26</f>
        <v>1</v>
      </c>
      <c r="H26" s="22">
        <v>511268.45</v>
      </c>
      <c r="I26" s="94" t="s">
        <v>65</v>
      </c>
      <c r="J26" s="22">
        <v>349276.9</v>
      </c>
      <c r="K26" s="127">
        <f t="shared" si="3"/>
        <v>1</v>
      </c>
      <c r="L26" s="22">
        <v>349276.9</v>
      </c>
      <c r="M26" s="97"/>
      <c r="N26" s="101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</row>
    <row r="27" spans="1:256" s="14" customFormat="1" x14ac:dyDescent="0.2">
      <c r="A27" s="36"/>
      <c r="B27" s="36"/>
      <c r="C27" s="65"/>
      <c r="D27" s="75"/>
      <c r="E27" s="50"/>
      <c r="F27" s="53">
        <f>SUM(F26)</f>
        <v>511268.45</v>
      </c>
      <c r="G27" s="127"/>
      <c r="H27" s="53">
        <f>SUM(H26)</f>
        <v>511268.45</v>
      </c>
      <c r="I27" s="94"/>
      <c r="J27" s="53">
        <f>SUM(J26)</f>
        <v>349276.9</v>
      </c>
      <c r="K27" s="127"/>
      <c r="L27" s="53">
        <f>SUM(L26)</f>
        <v>349276.9</v>
      </c>
      <c r="M27" s="95"/>
      <c r="N27" s="101">
        <f>SUM(L27-H27)</f>
        <v>-161991.54999999999</v>
      </c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</row>
    <row r="28" spans="1:256" s="14" customFormat="1" x14ac:dyDescent="0.2">
      <c r="A28" s="36"/>
      <c r="B28" s="36"/>
      <c r="C28" s="65"/>
      <c r="D28" s="75"/>
      <c r="E28" s="50"/>
      <c r="F28" s="53"/>
      <c r="G28" s="127"/>
      <c r="H28" s="53"/>
      <c r="I28" s="94"/>
      <c r="J28" s="53"/>
      <c r="K28" s="127"/>
      <c r="L28" s="53"/>
      <c r="M28" s="95"/>
      <c r="N28" s="101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</row>
    <row r="29" spans="1:256" s="14" customFormat="1" x14ac:dyDescent="0.2">
      <c r="A29" s="36" t="s">
        <v>147</v>
      </c>
      <c r="B29" s="36" t="s">
        <v>130</v>
      </c>
      <c r="C29" s="65"/>
      <c r="D29" s="75">
        <v>44012</v>
      </c>
      <c r="E29" s="50"/>
      <c r="F29" s="22">
        <v>885903.35</v>
      </c>
      <c r="G29" s="127">
        <f t="shared" ref="G29" si="5">+H29/F29</f>
        <v>1</v>
      </c>
      <c r="H29" s="22">
        <v>885903.35</v>
      </c>
      <c r="I29" s="94" t="s">
        <v>65</v>
      </c>
      <c r="J29" s="22">
        <v>886665.5</v>
      </c>
      <c r="K29" s="127">
        <f t="shared" si="3"/>
        <v>1</v>
      </c>
      <c r="L29" s="22">
        <v>886665.5</v>
      </c>
      <c r="M29" s="95"/>
      <c r="N29" s="101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</row>
    <row r="30" spans="1:256" s="14" customFormat="1" x14ac:dyDescent="0.2">
      <c r="A30" s="36"/>
      <c r="B30" s="36"/>
      <c r="C30" s="65"/>
      <c r="D30" s="75"/>
      <c r="E30" s="50"/>
      <c r="F30" s="53">
        <f>SUM(F29)</f>
        <v>885903.35</v>
      </c>
      <c r="G30" s="127"/>
      <c r="H30" s="53">
        <f>SUM(H29)</f>
        <v>885903.35</v>
      </c>
      <c r="I30" s="94"/>
      <c r="J30" s="53">
        <f>SUM(J29)</f>
        <v>886665.5</v>
      </c>
      <c r="K30" s="127"/>
      <c r="L30" s="53">
        <f>SUM(L29)</f>
        <v>886665.5</v>
      </c>
      <c r="M30" s="95"/>
      <c r="N30" s="101">
        <f t="shared" ref="N30" si="6">SUM(L30-H30)</f>
        <v>762.15000000002328</v>
      </c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</row>
    <row r="31" spans="1:256" s="14" customFormat="1" x14ac:dyDescent="0.2">
      <c r="A31" s="36"/>
      <c r="B31" s="36"/>
      <c r="C31" s="65"/>
      <c r="D31" s="75"/>
      <c r="E31" s="50"/>
      <c r="F31" s="53"/>
      <c r="G31" s="127"/>
      <c r="H31" s="53"/>
      <c r="I31" s="94"/>
      <c r="J31" s="53"/>
      <c r="K31" s="127"/>
      <c r="L31" s="53"/>
      <c r="M31" s="95"/>
      <c r="N31" s="101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</row>
    <row r="32" spans="1:256" s="14" customFormat="1" x14ac:dyDescent="0.2">
      <c r="A32" s="36" t="s">
        <v>8</v>
      </c>
      <c r="B32" s="36" t="s">
        <v>130</v>
      </c>
      <c r="C32" s="65"/>
      <c r="D32" s="75">
        <v>44012</v>
      </c>
      <c r="E32" s="50"/>
      <c r="F32" s="22">
        <v>4626.97</v>
      </c>
      <c r="G32" s="127">
        <f t="shared" ref="G32" si="7">+H32/F32</f>
        <v>1</v>
      </c>
      <c r="H32" s="22">
        <v>4626.97</v>
      </c>
      <c r="I32" s="99" t="s">
        <v>65</v>
      </c>
      <c r="J32" s="22">
        <v>4630.95</v>
      </c>
      <c r="K32" s="127">
        <f t="shared" si="3"/>
        <v>1</v>
      </c>
      <c r="L32" s="22">
        <v>4630.95</v>
      </c>
      <c r="M32" s="97"/>
      <c r="N32" s="101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</row>
    <row r="33" spans="1:256" s="14" customFormat="1" x14ac:dyDescent="0.2">
      <c r="A33" s="36"/>
      <c r="B33" s="36"/>
      <c r="C33" s="65"/>
      <c r="D33" s="75"/>
      <c r="E33" s="50"/>
      <c r="F33" s="53">
        <f>SUM(F32)</f>
        <v>4626.97</v>
      </c>
      <c r="G33" s="127"/>
      <c r="H33" s="53">
        <f>SUM(H32)</f>
        <v>4626.97</v>
      </c>
      <c r="I33" s="94"/>
      <c r="J33" s="53">
        <f>SUM(J32)</f>
        <v>4630.95</v>
      </c>
      <c r="K33" s="127"/>
      <c r="L33" s="53">
        <f>SUM(L32)</f>
        <v>4630.95</v>
      </c>
      <c r="M33" s="95"/>
      <c r="N33" s="101">
        <f>SUM(L33-H33)</f>
        <v>3.9799999999995634</v>
      </c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</row>
    <row r="34" spans="1:256" s="14" customFormat="1" x14ac:dyDescent="0.2">
      <c r="A34" s="36"/>
      <c r="B34" s="36"/>
      <c r="C34" s="65"/>
      <c r="D34" s="75"/>
      <c r="E34" s="50"/>
      <c r="F34" s="53"/>
      <c r="G34" s="127"/>
      <c r="H34" s="53"/>
      <c r="I34" s="94"/>
      <c r="J34" s="53"/>
      <c r="K34" s="127"/>
      <c r="L34" s="53"/>
      <c r="M34" s="95"/>
      <c r="N34" s="101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</row>
    <row r="35" spans="1:256" s="14" customFormat="1" x14ac:dyDescent="0.2">
      <c r="A35" s="36"/>
      <c r="B35" s="36"/>
      <c r="C35" s="65"/>
      <c r="D35" s="75"/>
      <c r="E35" s="50"/>
      <c r="F35" s="53"/>
      <c r="G35" s="127"/>
      <c r="H35" s="53"/>
      <c r="I35" s="94"/>
      <c r="J35" s="53"/>
      <c r="K35" s="127"/>
      <c r="L35" s="53"/>
      <c r="M35" s="95"/>
      <c r="N35" s="101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</row>
    <row r="36" spans="1:256" s="14" customFormat="1" x14ac:dyDescent="0.2">
      <c r="A36" s="36"/>
      <c r="B36" s="36"/>
      <c r="C36" s="65"/>
      <c r="D36" s="75"/>
      <c r="E36" s="50"/>
      <c r="F36" s="53"/>
      <c r="G36" s="127"/>
      <c r="H36" s="53"/>
      <c r="I36" s="94"/>
      <c r="J36" s="53"/>
      <c r="K36" s="127"/>
      <c r="L36" s="53"/>
      <c r="M36" s="95"/>
      <c r="N36" s="101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</row>
    <row r="37" spans="1:256" s="14" customFormat="1" x14ac:dyDescent="0.2">
      <c r="A37" s="36"/>
      <c r="B37" s="36"/>
      <c r="C37" s="65"/>
      <c r="D37" s="75"/>
      <c r="E37" s="50"/>
      <c r="F37" s="53"/>
      <c r="G37" s="127"/>
      <c r="H37" s="53"/>
      <c r="I37" s="94"/>
      <c r="J37" s="53"/>
      <c r="K37" s="127"/>
      <c r="L37" s="53"/>
      <c r="M37" s="95"/>
      <c r="N37" s="101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</row>
    <row r="38" spans="1:256" s="14" customFormat="1" x14ac:dyDescent="0.2">
      <c r="A38" s="36"/>
      <c r="B38" s="36"/>
      <c r="C38" s="65"/>
      <c r="D38" s="75"/>
      <c r="E38" s="50"/>
      <c r="F38" s="53"/>
      <c r="G38" s="127"/>
      <c r="H38" s="53"/>
      <c r="I38" s="94"/>
      <c r="J38" s="53"/>
      <c r="K38" s="127"/>
      <c r="L38" s="53"/>
      <c r="M38" s="95"/>
      <c r="N38" s="101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</row>
    <row r="39" spans="1:256" s="14" customFormat="1" x14ac:dyDescent="0.2">
      <c r="A39" s="36"/>
      <c r="B39" s="36"/>
      <c r="C39" s="65"/>
      <c r="D39" s="75"/>
      <c r="E39" s="50"/>
      <c r="F39" s="53"/>
      <c r="G39" s="127"/>
      <c r="H39" s="53"/>
      <c r="I39" s="94"/>
      <c r="J39" s="53"/>
      <c r="K39" s="127"/>
      <c r="L39" s="53"/>
      <c r="M39" s="95"/>
      <c r="N39" s="101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</row>
    <row r="40" spans="1:256" s="14" customFormat="1" x14ac:dyDescent="0.2">
      <c r="A40" s="36"/>
      <c r="B40" s="36"/>
      <c r="C40" s="65"/>
      <c r="D40" s="75"/>
      <c r="E40" s="50"/>
      <c r="F40" s="53"/>
      <c r="G40" s="127"/>
      <c r="H40" s="53"/>
      <c r="I40" s="94"/>
      <c r="J40" s="53"/>
      <c r="K40" s="127"/>
      <c r="L40" s="53"/>
      <c r="M40" s="95"/>
      <c r="N40" s="101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</row>
    <row r="41" spans="1:256" s="14" customFormat="1" ht="12" customHeight="1" x14ac:dyDescent="0.2">
      <c r="A41" s="36"/>
      <c r="B41" s="90"/>
      <c r="C41" s="115"/>
      <c r="D41" s="123"/>
      <c r="E41" s="50"/>
      <c r="F41" s="53"/>
      <c r="G41" s="128"/>
      <c r="H41" s="53"/>
      <c r="I41" s="94"/>
      <c r="J41" s="53"/>
      <c r="K41" s="128"/>
      <c r="L41" s="53"/>
      <c r="M41" s="95"/>
      <c r="N41" s="101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</row>
    <row r="42" spans="1:256" x14ac:dyDescent="0.2">
      <c r="I42" s="94"/>
      <c r="M42" s="94"/>
    </row>
    <row r="43" spans="1:256" s="84" customFormat="1" ht="15" customHeight="1" x14ac:dyDescent="0.2">
      <c r="A43" s="80"/>
      <c r="B43" s="80"/>
      <c r="C43" s="80"/>
      <c r="D43" s="83"/>
      <c r="E43" s="83"/>
      <c r="G43" s="88">
        <v>43891</v>
      </c>
      <c r="I43" s="94"/>
      <c r="K43" s="241">
        <v>43983</v>
      </c>
      <c r="M43" s="94"/>
      <c r="N43" s="101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89"/>
      <c r="GI43" s="89"/>
      <c r="GJ43" s="89"/>
      <c r="GK43" s="89"/>
      <c r="GL43" s="89"/>
      <c r="GM43" s="89"/>
      <c r="GN43" s="89"/>
      <c r="GO43" s="89"/>
      <c r="GP43" s="89"/>
      <c r="GQ43" s="89"/>
      <c r="GR43" s="89"/>
      <c r="GS43" s="89"/>
      <c r="GT43" s="89"/>
      <c r="GU43" s="89"/>
      <c r="GV43" s="89"/>
      <c r="GW43" s="89"/>
      <c r="GX43" s="89"/>
      <c r="GY43" s="89"/>
      <c r="GZ43" s="89"/>
      <c r="HA43" s="89"/>
      <c r="HB43" s="89"/>
      <c r="HC43" s="89"/>
      <c r="HD43" s="89"/>
      <c r="HE43" s="89"/>
      <c r="HF43" s="89"/>
      <c r="HG43" s="89"/>
      <c r="HH43" s="89"/>
      <c r="HI43" s="89"/>
      <c r="HJ43" s="89"/>
      <c r="HK43" s="89"/>
      <c r="HL43" s="89"/>
      <c r="HM43" s="89"/>
      <c r="HN43" s="89"/>
      <c r="HO43" s="89"/>
      <c r="HP43" s="89"/>
      <c r="HQ43" s="89"/>
      <c r="HR43" s="89"/>
      <c r="HS43" s="89"/>
      <c r="HT43" s="89"/>
      <c r="HU43" s="89"/>
      <c r="HV43" s="89"/>
      <c r="HW43" s="89"/>
      <c r="HX43" s="89"/>
      <c r="HY43" s="89"/>
      <c r="HZ43" s="89"/>
      <c r="IA43" s="89"/>
      <c r="IB43" s="89"/>
      <c r="IC43" s="89"/>
      <c r="ID43" s="89"/>
      <c r="IE43" s="89"/>
      <c r="IF43" s="89"/>
      <c r="IG43" s="89"/>
      <c r="IH43" s="89"/>
      <c r="II43" s="89"/>
      <c r="IJ43" s="89"/>
      <c r="IK43" s="89"/>
      <c r="IL43" s="89"/>
      <c r="IM43" s="89"/>
      <c r="IN43" s="89"/>
      <c r="IO43" s="89"/>
      <c r="IP43" s="89"/>
      <c r="IQ43" s="89"/>
      <c r="IR43" s="89"/>
      <c r="IS43" s="89"/>
      <c r="IT43" s="89"/>
      <c r="IU43" s="89"/>
      <c r="IV43" s="89"/>
    </row>
    <row r="44" spans="1:256" s="84" customFormat="1" x14ac:dyDescent="0.2">
      <c r="A44" s="80" t="s">
        <v>55</v>
      </c>
      <c r="B44" s="87" t="s">
        <v>20</v>
      </c>
      <c r="C44" s="80" t="s">
        <v>21</v>
      </c>
      <c r="D44" s="80" t="s">
        <v>56</v>
      </c>
      <c r="E44" s="80"/>
      <c r="F44" s="56" t="s">
        <v>57</v>
      </c>
      <c r="G44" s="82" t="s">
        <v>58</v>
      </c>
      <c r="H44" s="56"/>
      <c r="I44" s="94"/>
      <c r="J44" s="56" t="s">
        <v>57</v>
      </c>
      <c r="K44" s="242" t="s">
        <v>58</v>
      </c>
      <c r="L44" s="56"/>
      <c r="M44" s="94"/>
      <c r="N44" s="101" t="s">
        <v>59</v>
      </c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  <c r="EI44" s="89"/>
      <c r="EJ44" s="89"/>
      <c r="EK44" s="89"/>
      <c r="EL44" s="89"/>
      <c r="EM44" s="89"/>
      <c r="EN44" s="89"/>
      <c r="EO44" s="89"/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  <c r="FA44" s="89"/>
      <c r="FB44" s="89"/>
      <c r="FC44" s="89"/>
      <c r="FD44" s="89"/>
      <c r="FE44" s="89"/>
      <c r="FF44" s="89"/>
      <c r="FG44" s="89"/>
      <c r="FH44" s="89"/>
      <c r="FI44" s="89"/>
      <c r="FJ44" s="89"/>
      <c r="FK44" s="89"/>
      <c r="FL44" s="89"/>
      <c r="FM44" s="89"/>
      <c r="FN44" s="89"/>
      <c r="FO44" s="89"/>
      <c r="FP44" s="89"/>
      <c r="FQ44" s="89"/>
      <c r="FR44" s="89"/>
      <c r="FS44" s="89"/>
      <c r="FT44" s="89"/>
      <c r="FU44" s="89"/>
      <c r="FV44" s="89"/>
      <c r="FW44" s="89"/>
      <c r="FX44" s="89"/>
      <c r="FY44" s="89"/>
      <c r="FZ44" s="89"/>
      <c r="GA44" s="89"/>
      <c r="GB44" s="89"/>
      <c r="GC44" s="89"/>
      <c r="GD44" s="89"/>
      <c r="GE44" s="89"/>
      <c r="GF44" s="89"/>
      <c r="GG44" s="89"/>
      <c r="GH44" s="89"/>
      <c r="GI44" s="89"/>
      <c r="GJ44" s="89"/>
      <c r="GK44" s="89"/>
      <c r="GL44" s="89"/>
      <c r="GM44" s="89"/>
      <c r="GN44" s="89"/>
      <c r="GO44" s="89"/>
      <c r="GP44" s="89"/>
      <c r="GQ44" s="89"/>
      <c r="GR44" s="89"/>
      <c r="GS44" s="89"/>
      <c r="GT44" s="89"/>
      <c r="GU44" s="89"/>
      <c r="GV44" s="89"/>
      <c r="GW44" s="89"/>
      <c r="GX44" s="89"/>
      <c r="GY44" s="89"/>
      <c r="GZ44" s="89"/>
      <c r="HA44" s="89"/>
      <c r="HB44" s="89"/>
      <c r="HC44" s="89"/>
      <c r="HD44" s="89"/>
      <c r="HE44" s="89"/>
      <c r="HF44" s="89"/>
      <c r="HG44" s="89"/>
      <c r="HH44" s="89"/>
      <c r="HI44" s="89"/>
      <c r="HJ44" s="89"/>
      <c r="HK44" s="89"/>
      <c r="HL44" s="89"/>
      <c r="HM44" s="89"/>
      <c r="HN44" s="89"/>
      <c r="HO44" s="89"/>
      <c r="HP44" s="89"/>
      <c r="HQ44" s="89"/>
      <c r="HR44" s="89"/>
      <c r="HS44" s="89"/>
      <c r="HT44" s="89"/>
      <c r="HU44" s="89"/>
      <c r="HV44" s="89"/>
      <c r="HW44" s="89"/>
      <c r="HX44" s="89"/>
      <c r="HY44" s="89"/>
      <c r="HZ44" s="89"/>
      <c r="IA44" s="89"/>
      <c r="IB44" s="89"/>
      <c r="IC44" s="89"/>
      <c r="ID44" s="89"/>
      <c r="IE44" s="89"/>
      <c r="IF44" s="89"/>
      <c r="IG44" s="89"/>
      <c r="IH44" s="89"/>
      <c r="II44" s="89"/>
      <c r="IJ44" s="89"/>
      <c r="IK44" s="89"/>
      <c r="IL44" s="89"/>
      <c r="IM44" s="89"/>
      <c r="IN44" s="89"/>
      <c r="IO44" s="89"/>
      <c r="IP44" s="89"/>
      <c r="IQ44" s="89"/>
      <c r="IR44" s="89"/>
      <c r="IS44" s="89"/>
      <c r="IT44" s="89"/>
      <c r="IU44" s="89"/>
      <c r="IV44" s="89"/>
    </row>
    <row r="45" spans="1:256" s="84" customFormat="1" x14ac:dyDescent="0.2">
      <c r="A45" s="80"/>
      <c r="B45" s="87" t="s">
        <v>28</v>
      </c>
      <c r="C45" s="80" t="s">
        <v>29</v>
      </c>
      <c r="D45" s="80" t="s">
        <v>60</v>
      </c>
      <c r="E45" s="80"/>
      <c r="F45" s="56" t="s">
        <v>61</v>
      </c>
      <c r="G45" s="82" t="s">
        <v>62</v>
      </c>
      <c r="H45" s="56" t="s">
        <v>63</v>
      </c>
      <c r="I45" s="94"/>
      <c r="J45" s="56" t="s">
        <v>61</v>
      </c>
      <c r="K45" s="82" t="s">
        <v>62</v>
      </c>
      <c r="L45" s="56" t="s">
        <v>63</v>
      </c>
      <c r="M45" s="94"/>
      <c r="N45" s="101" t="s">
        <v>18</v>
      </c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  <c r="EM45" s="89"/>
      <c r="EN45" s="89"/>
      <c r="EO45" s="89"/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  <c r="FE45" s="89"/>
      <c r="FF45" s="89"/>
      <c r="FG45" s="89"/>
      <c r="FH45" s="89"/>
      <c r="FI45" s="89"/>
      <c r="FJ45" s="89"/>
      <c r="FK45" s="89"/>
      <c r="FL45" s="89"/>
      <c r="FM45" s="89"/>
      <c r="FN45" s="89"/>
      <c r="FO45" s="89"/>
      <c r="FP45" s="89"/>
      <c r="FQ45" s="89"/>
      <c r="FR45" s="89"/>
      <c r="FS45" s="89"/>
      <c r="FT45" s="89"/>
      <c r="FU45" s="89"/>
      <c r="FV45" s="89"/>
      <c r="FW45" s="89"/>
      <c r="FX45" s="89"/>
      <c r="FY45" s="89"/>
      <c r="FZ45" s="89"/>
      <c r="GA45" s="89"/>
      <c r="GB45" s="89"/>
      <c r="GC45" s="89"/>
      <c r="GD45" s="89"/>
      <c r="GE45" s="89"/>
      <c r="GF45" s="89"/>
      <c r="GG45" s="89"/>
      <c r="GH45" s="89"/>
      <c r="GI45" s="89"/>
      <c r="GJ45" s="89"/>
      <c r="GK45" s="89"/>
      <c r="GL45" s="89"/>
      <c r="GM45" s="89"/>
      <c r="GN45" s="89"/>
      <c r="GO45" s="89"/>
      <c r="GP45" s="89"/>
      <c r="GQ45" s="89"/>
      <c r="GR45" s="89"/>
      <c r="GS45" s="89"/>
      <c r="GT45" s="89"/>
      <c r="GU45" s="89"/>
      <c r="GV45" s="89"/>
      <c r="GW45" s="89"/>
      <c r="GX45" s="89"/>
      <c r="GY45" s="89"/>
      <c r="GZ45" s="89"/>
      <c r="HA45" s="89"/>
      <c r="HB45" s="89"/>
      <c r="HC45" s="89"/>
      <c r="HD45" s="89"/>
      <c r="HE45" s="89"/>
      <c r="HF45" s="89"/>
      <c r="HG45" s="89"/>
      <c r="HH45" s="89"/>
      <c r="HI45" s="89"/>
      <c r="HJ45" s="89"/>
      <c r="HK45" s="89"/>
      <c r="HL45" s="89"/>
      <c r="HM45" s="89"/>
      <c r="HN45" s="89"/>
      <c r="HO45" s="89"/>
      <c r="HP45" s="89"/>
      <c r="HQ45" s="89"/>
      <c r="HR45" s="89"/>
      <c r="HS45" s="89"/>
      <c r="HT45" s="89"/>
      <c r="HU45" s="89"/>
      <c r="HV45" s="89"/>
      <c r="HW45" s="89"/>
      <c r="HX45" s="89"/>
      <c r="HY45" s="89"/>
      <c r="HZ45" s="89"/>
      <c r="IA45" s="89"/>
      <c r="IB45" s="89"/>
      <c r="IC45" s="89"/>
      <c r="ID45" s="89"/>
      <c r="IE45" s="89"/>
      <c r="IF45" s="89"/>
      <c r="IG45" s="89"/>
      <c r="IH45" s="89"/>
      <c r="II45" s="89"/>
      <c r="IJ45" s="89"/>
      <c r="IK45" s="89"/>
      <c r="IL45" s="89"/>
      <c r="IM45" s="89"/>
      <c r="IN45" s="89"/>
      <c r="IO45" s="89"/>
      <c r="IP45" s="89"/>
      <c r="IQ45" s="89"/>
      <c r="IR45" s="89"/>
      <c r="IS45" s="89"/>
      <c r="IT45" s="89"/>
      <c r="IU45" s="89"/>
      <c r="IV45" s="89"/>
    </row>
    <row r="46" spans="1:256" s="84" customFormat="1" ht="7.9" customHeight="1" x14ac:dyDescent="0.2">
      <c r="A46" s="93"/>
      <c r="B46" s="96"/>
      <c r="C46" s="93"/>
      <c r="D46" s="93"/>
      <c r="E46" s="93"/>
      <c r="F46" s="94"/>
      <c r="G46" s="100"/>
      <c r="H46" s="94"/>
      <c r="I46" s="94"/>
      <c r="J46" s="94"/>
      <c r="K46" s="100"/>
      <c r="L46" s="94"/>
      <c r="M46" s="94"/>
      <c r="N46" s="102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  <c r="EI46" s="89"/>
      <c r="EJ46" s="89"/>
      <c r="EK46" s="89"/>
      <c r="EL46" s="89"/>
      <c r="EM46" s="89"/>
      <c r="EN46" s="89"/>
      <c r="EO46" s="89"/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  <c r="FE46" s="89"/>
      <c r="FF46" s="89"/>
      <c r="FG46" s="89"/>
      <c r="FH46" s="89"/>
      <c r="FI46" s="89"/>
      <c r="FJ46" s="89"/>
      <c r="FK46" s="89"/>
      <c r="FL46" s="89"/>
      <c r="FM46" s="89"/>
      <c r="FN46" s="89"/>
      <c r="FO46" s="89"/>
      <c r="FP46" s="89"/>
      <c r="FQ46" s="89"/>
      <c r="FR46" s="89"/>
      <c r="FS46" s="89"/>
      <c r="FT46" s="89"/>
      <c r="FU46" s="89"/>
      <c r="FV46" s="89"/>
      <c r="FW46" s="89"/>
      <c r="FX46" s="89"/>
      <c r="FY46" s="89"/>
      <c r="FZ46" s="89"/>
      <c r="GA46" s="89"/>
      <c r="GB46" s="89"/>
      <c r="GC46" s="89"/>
      <c r="GD46" s="89"/>
      <c r="GE46" s="89"/>
      <c r="GF46" s="89"/>
      <c r="GG46" s="89"/>
      <c r="GH46" s="89"/>
      <c r="GI46" s="89"/>
      <c r="GJ46" s="89"/>
      <c r="GK46" s="89"/>
      <c r="GL46" s="89"/>
      <c r="GM46" s="89"/>
      <c r="GN46" s="89"/>
      <c r="GO46" s="89"/>
      <c r="GP46" s="89"/>
      <c r="GQ46" s="89"/>
      <c r="GR46" s="89"/>
      <c r="GS46" s="89"/>
      <c r="GT46" s="89"/>
      <c r="GU46" s="89"/>
      <c r="GV46" s="89"/>
      <c r="GW46" s="89"/>
      <c r="GX46" s="89"/>
      <c r="GY46" s="89"/>
      <c r="GZ46" s="89"/>
      <c r="HA46" s="89"/>
      <c r="HB46" s="89"/>
      <c r="HC46" s="89"/>
      <c r="HD46" s="89"/>
      <c r="HE46" s="89"/>
      <c r="HF46" s="89"/>
      <c r="HG46" s="89"/>
      <c r="HH46" s="89"/>
      <c r="HI46" s="89"/>
      <c r="HJ46" s="89"/>
      <c r="HK46" s="89"/>
      <c r="HL46" s="89"/>
      <c r="HM46" s="89"/>
      <c r="HN46" s="89"/>
      <c r="HO46" s="89"/>
      <c r="HP46" s="89"/>
      <c r="HQ46" s="89"/>
      <c r="HR46" s="89"/>
      <c r="HS46" s="89"/>
      <c r="HT46" s="89"/>
      <c r="HU46" s="89"/>
      <c r="HV46" s="89"/>
      <c r="HW46" s="89"/>
      <c r="HX46" s="89"/>
      <c r="HY46" s="89"/>
      <c r="HZ46" s="89"/>
      <c r="IA46" s="89"/>
      <c r="IB46" s="89"/>
      <c r="IC46" s="89"/>
      <c r="ID46" s="89"/>
      <c r="IE46" s="89"/>
      <c r="IF46" s="89"/>
      <c r="IG46" s="89"/>
      <c r="IH46" s="89"/>
      <c r="II46" s="89"/>
      <c r="IJ46" s="89"/>
      <c r="IK46" s="89"/>
      <c r="IL46" s="89"/>
      <c r="IM46" s="89"/>
      <c r="IN46" s="89"/>
      <c r="IO46" s="89"/>
      <c r="IP46" s="89"/>
      <c r="IQ46" s="89"/>
      <c r="IR46" s="89"/>
      <c r="IS46" s="89"/>
      <c r="IT46" s="89"/>
      <c r="IU46" s="89"/>
      <c r="IV46" s="89"/>
    </row>
    <row r="47" spans="1:256" s="14" customFormat="1" outlineLevel="1" x14ac:dyDescent="0.2">
      <c r="A47" s="36" t="s">
        <v>9</v>
      </c>
      <c r="B47" s="36" t="s">
        <v>130</v>
      </c>
      <c r="C47" s="48"/>
      <c r="D47" s="75">
        <v>44012</v>
      </c>
      <c r="E47" s="50"/>
      <c r="F47" s="54">
        <v>614857.89</v>
      </c>
      <c r="G47" s="128">
        <f>H47/F47</f>
        <v>1</v>
      </c>
      <c r="H47" s="54">
        <v>614857.89</v>
      </c>
      <c r="I47" s="99" t="s">
        <v>65</v>
      </c>
      <c r="J47" s="54">
        <v>731812.9</v>
      </c>
      <c r="K47" s="128">
        <f>L47/J47</f>
        <v>1</v>
      </c>
      <c r="L47" s="54">
        <v>731812.9</v>
      </c>
      <c r="M47" s="98"/>
      <c r="N47" s="101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</row>
    <row r="48" spans="1:256" s="14" customFormat="1" outlineLevel="1" x14ac:dyDescent="0.2">
      <c r="A48" s="36"/>
      <c r="B48" s="36" t="s">
        <v>159</v>
      </c>
      <c r="C48" s="48"/>
      <c r="D48" s="75">
        <v>44012</v>
      </c>
      <c r="E48" s="50"/>
      <c r="F48" s="54">
        <v>2000000</v>
      </c>
      <c r="G48" s="128"/>
      <c r="H48" s="54">
        <v>2000000</v>
      </c>
      <c r="I48" s="99" t="s">
        <v>65</v>
      </c>
      <c r="J48" s="54">
        <v>2002738.61</v>
      </c>
      <c r="K48" s="128"/>
      <c r="L48" s="54">
        <v>2002738.61</v>
      </c>
      <c r="M48" s="98"/>
      <c r="N48" s="101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</row>
    <row r="49" spans="1:256" s="14" customFormat="1" x14ac:dyDescent="0.2">
      <c r="A49" s="36"/>
      <c r="B49" s="36"/>
      <c r="C49" s="48"/>
      <c r="D49" s="48"/>
      <c r="E49" s="50"/>
      <c r="F49" s="53">
        <f>SUM(F47:F48)</f>
        <v>2614857.89</v>
      </c>
      <c r="G49" s="128"/>
      <c r="H49" s="53">
        <f>SUM(H47:H48)</f>
        <v>2614857.89</v>
      </c>
      <c r="I49" s="94"/>
      <c r="J49" s="53">
        <f>SUM(J47:J48)</f>
        <v>2734551.5100000002</v>
      </c>
      <c r="K49" s="128"/>
      <c r="L49" s="53">
        <f>SUM(L47:L48)</f>
        <v>2734551.5100000002</v>
      </c>
      <c r="M49" s="95"/>
      <c r="N49" s="101">
        <f>SUM(L49-H49)</f>
        <v>119693.62000000011</v>
      </c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</row>
    <row r="50" spans="1:256" s="14" customFormat="1" x14ac:dyDescent="0.2">
      <c r="A50" s="36"/>
      <c r="B50" s="36"/>
      <c r="C50" s="48"/>
      <c r="D50" s="75"/>
      <c r="E50" s="50"/>
      <c r="F50" s="22"/>
      <c r="G50" s="128"/>
      <c r="H50" s="22"/>
      <c r="I50" s="99"/>
      <c r="J50" s="22"/>
      <c r="K50" s="128"/>
      <c r="L50" s="22"/>
      <c r="M50" s="97"/>
      <c r="N50" s="221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</row>
    <row r="51" spans="1:256" s="14" customFormat="1" x14ac:dyDescent="0.2">
      <c r="A51" s="36" t="s">
        <v>66</v>
      </c>
      <c r="B51" s="213" t="s">
        <v>130</v>
      </c>
      <c r="C51" s="48"/>
      <c r="D51" s="75">
        <v>44012</v>
      </c>
      <c r="E51" s="50"/>
      <c r="F51" s="22">
        <v>853862.75</v>
      </c>
      <c r="G51" s="128">
        <f t="shared" ref="G51" si="8">H51/F51</f>
        <v>1</v>
      </c>
      <c r="H51" s="22">
        <v>853862.75</v>
      </c>
      <c r="I51" s="99" t="s">
        <v>65</v>
      </c>
      <c r="J51" s="22">
        <v>935801.62</v>
      </c>
      <c r="K51" s="128">
        <f t="shared" ref="K51" si="9">L51/J51</f>
        <v>1</v>
      </c>
      <c r="L51" s="22">
        <v>935801.62</v>
      </c>
      <c r="M51" s="97"/>
      <c r="N51" s="221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</row>
    <row r="52" spans="1:256" s="14" customFormat="1" x14ac:dyDescent="0.2">
      <c r="A52" s="36"/>
      <c r="B52" s="45" t="s">
        <v>159</v>
      </c>
      <c r="C52" s="48"/>
      <c r="D52" s="75">
        <v>44012</v>
      </c>
      <c r="E52" s="50"/>
      <c r="F52" s="22">
        <v>1000000</v>
      </c>
      <c r="G52" s="128"/>
      <c r="H52" s="22">
        <v>1000000</v>
      </c>
      <c r="I52" s="99" t="s">
        <v>65</v>
      </c>
      <c r="J52" s="22">
        <v>1001369.31</v>
      </c>
      <c r="K52" s="128"/>
      <c r="L52" s="22">
        <v>1001369.31</v>
      </c>
      <c r="M52" s="97"/>
      <c r="N52" s="221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</row>
    <row r="53" spans="1:256" s="14" customFormat="1" x14ac:dyDescent="0.2">
      <c r="A53" s="36"/>
      <c r="B53" s="36"/>
      <c r="C53" s="48"/>
      <c r="D53" s="75"/>
      <c r="E53" s="50"/>
      <c r="F53" s="53">
        <f>SUM(F51:F52)</f>
        <v>1853862.75</v>
      </c>
      <c r="G53" s="128"/>
      <c r="H53" s="53">
        <f>SUM(H51:H52)</f>
        <v>1853862.75</v>
      </c>
      <c r="I53" s="94"/>
      <c r="J53" s="53">
        <f>SUM(J51:J52)</f>
        <v>1937170.9300000002</v>
      </c>
      <c r="K53" s="128"/>
      <c r="L53" s="53">
        <f>SUM(L51:L52)</f>
        <v>1937170.9300000002</v>
      </c>
      <c r="M53" s="95"/>
      <c r="N53" s="101">
        <f>SUM(L53-H53)</f>
        <v>83308.180000000168</v>
      </c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</row>
    <row r="54" spans="1:256" s="14" customFormat="1" x14ac:dyDescent="0.2">
      <c r="A54" s="36"/>
      <c r="B54" s="36"/>
      <c r="C54" s="48"/>
      <c r="D54" s="75"/>
      <c r="E54" s="50"/>
      <c r="F54" s="53"/>
      <c r="G54" s="128"/>
      <c r="H54" s="53"/>
      <c r="I54" s="94"/>
      <c r="J54" s="53"/>
      <c r="K54" s="128"/>
      <c r="L54" s="53"/>
      <c r="M54" s="95"/>
      <c r="N54" s="101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</row>
    <row r="55" spans="1:256" s="14" customFormat="1" x14ac:dyDescent="0.2">
      <c r="A55" s="36" t="s">
        <v>67</v>
      </c>
      <c r="B55" s="36" t="s">
        <v>130</v>
      </c>
      <c r="C55" s="48"/>
      <c r="D55" s="75">
        <v>44012</v>
      </c>
      <c r="E55" s="48"/>
      <c r="F55" s="49">
        <v>2545842.04</v>
      </c>
      <c r="G55" s="128">
        <f t="shared" ref="G55" si="10">H55/F55</f>
        <v>1</v>
      </c>
      <c r="H55" s="49">
        <v>2545842.04</v>
      </c>
      <c r="I55" s="99" t="s">
        <v>65</v>
      </c>
      <c r="J55" s="49">
        <v>3710982.31</v>
      </c>
      <c r="K55" s="128">
        <f t="shared" ref="K55:K67" si="11">L55/J55</f>
        <v>1</v>
      </c>
      <c r="L55" s="49">
        <v>3710982.31</v>
      </c>
      <c r="M55" s="99"/>
      <c r="N55" s="101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</row>
    <row r="56" spans="1:256" s="14" customFormat="1" x14ac:dyDescent="0.2">
      <c r="A56" s="36"/>
      <c r="B56" s="36"/>
      <c r="C56" s="48"/>
      <c r="D56" s="76"/>
      <c r="E56" s="48"/>
      <c r="F56" s="56">
        <f>SUM(F55)</f>
        <v>2545842.04</v>
      </c>
      <c r="G56" s="128"/>
      <c r="H56" s="56">
        <f>SUM(H55)</f>
        <v>2545842.04</v>
      </c>
      <c r="I56" s="94"/>
      <c r="J56" s="56">
        <f>SUM(J55)</f>
        <v>3710982.31</v>
      </c>
      <c r="K56" s="128"/>
      <c r="L56" s="56">
        <f>SUM(L55)</f>
        <v>3710982.31</v>
      </c>
      <c r="M56" s="94"/>
      <c r="N56" s="101">
        <f>SUM(L56-H56)</f>
        <v>1165140.27</v>
      </c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</row>
    <row r="57" spans="1:256" s="14" customFormat="1" x14ac:dyDescent="0.2">
      <c r="A57" s="38"/>
      <c r="B57" s="36"/>
      <c r="C57" s="48"/>
      <c r="D57" s="75"/>
      <c r="E57" s="50"/>
      <c r="F57" s="53"/>
      <c r="G57" s="128"/>
      <c r="H57" s="53"/>
      <c r="I57" s="94"/>
      <c r="J57" s="53"/>
      <c r="K57" s="128"/>
      <c r="L57" s="53"/>
      <c r="M57" s="95"/>
      <c r="N57" s="101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</row>
    <row r="58" spans="1:256" s="36" customFormat="1" ht="14.25" customHeight="1" x14ac:dyDescent="0.2">
      <c r="A58" s="36" t="s">
        <v>12</v>
      </c>
      <c r="B58" s="36" t="s">
        <v>130</v>
      </c>
      <c r="C58" s="48"/>
      <c r="D58" s="75">
        <v>44012</v>
      </c>
      <c r="E58" s="50"/>
      <c r="F58" s="22">
        <v>61853.919999999998</v>
      </c>
      <c r="G58" s="128">
        <f t="shared" ref="G58" si="12">H58/F58</f>
        <v>1</v>
      </c>
      <c r="H58" s="22">
        <v>61853.919999999998</v>
      </c>
      <c r="I58" s="99" t="s">
        <v>65</v>
      </c>
      <c r="J58" s="22">
        <v>60766.559999999998</v>
      </c>
      <c r="K58" s="128">
        <f t="shared" si="11"/>
        <v>1</v>
      </c>
      <c r="L58" s="22">
        <v>60766.559999999998</v>
      </c>
      <c r="M58" s="97"/>
      <c r="N58" s="101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90"/>
      <c r="DC58" s="90"/>
      <c r="DD58" s="90"/>
      <c r="DE58" s="90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90"/>
      <c r="DQ58" s="90"/>
      <c r="DR58" s="90"/>
      <c r="DS58" s="90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90"/>
      <c r="EE58" s="90"/>
      <c r="EF58" s="90"/>
      <c r="EG58" s="90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90"/>
      <c r="ES58" s="90"/>
      <c r="ET58" s="90"/>
      <c r="EU58" s="90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90"/>
      <c r="FG58" s="90"/>
      <c r="FH58" s="90"/>
      <c r="FI58" s="90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90"/>
      <c r="FU58" s="90"/>
      <c r="FV58" s="90"/>
      <c r="FW58" s="90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90"/>
      <c r="GI58" s="90"/>
      <c r="GJ58" s="90"/>
      <c r="GK58" s="90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90"/>
      <c r="GW58" s="90"/>
      <c r="GX58" s="90"/>
      <c r="GY58" s="90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90"/>
      <c r="HK58" s="90"/>
      <c r="HL58" s="90"/>
      <c r="HM58" s="90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90"/>
      <c r="HY58" s="90"/>
      <c r="HZ58" s="90"/>
      <c r="IA58" s="90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90"/>
      <c r="IM58" s="90"/>
      <c r="IN58" s="90"/>
      <c r="IO58" s="90"/>
      <c r="IP58" s="90"/>
      <c r="IQ58" s="90"/>
      <c r="IR58" s="90"/>
      <c r="IS58" s="90"/>
      <c r="IT58" s="90"/>
      <c r="IU58" s="90"/>
      <c r="IV58" s="90"/>
    </row>
    <row r="59" spans="1:256" s="14" customFormat="1" x14ac:dyDescent="0.2">
      <c r="C59" s="66"/>
      <c r="D59" s="77"/>
      <c r="F59" s="53">
        <f>SUM(F58)</f>
        <v>61853.919999999998</v>
      </c>
      <c r="G59" s="128"/>
      <c r="H59" s="53">
        <f>SUM(H58)</f>
        <v>61853.919999999998</v>
      </c>
      <c r="I59" s="94"/>
      <c r="J59" s="53">
        <f>SUM(J58)</f>
        <v>60766.559999999998</v>
      </c>
      <c r="K59" s="128"/>
      <c r="L59" s="53">
        <f>SUM(L58)</f>
        <v>60766.559999999998</v>
      </c>
      <c r="M59" s="95"/>
      <c r="N59" s="101">
        <f>SUM(L59-H59)</f>
        <v>-1087.3600000000006</v>
      </c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</row>
    <row r="60" spans="1:256" s="14" customFormat="1" x14ac:dyDescent="0.2">
      <c r="A60" s="36"/>
      <c r="B60" s="36"/>
      <c r="C60" s="48"/>
      <c r="D60" s="76"/>
      <c r="E60" s="36"/>
      <c r="F60" s="22"/>
      <c r="G60" s="128"/>
      <c r="H60" s="22"/>
      <c r="I60" s="99"/>
      <c r="J60" s="22"/>
      <c r="K60" s="128"/>
      <c r="L60" s="22"/>
      <c r="M60" s="97"/>
      <c r="N60" s="101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</row>
    <row r="61" spans="1:256" s="14" customFormat="1" x14ac:dyDescent="0.2">
      <c r="A61" s="36" t="s">
        <v>35</v>
      </c>
      <c r="B61" s="36" t="s">
        <v>130</v>
      </c>
      <c r="C61" s="48"/>
      <c r="D61" s="75">
        <v>44012</v>
      </c>
      <c r="E61" s="36"/>
      <c r="F61" s="22">
        <v>517321.25</v>
      </c>
      <c r="G61" s="128">
        <f t="shared" ref="G61" si="13">H61/F61</f>
        <v>1</v>
      </c>
      <c r="H61" s="22">
        <v>517321.25</v>
      </c>
      <c r="I61" s="99" t="s">
        <v>65</v>
      </c>
      <c r="J61" s="22">
        <v>529627.71</v>
      </c>
      <c r="K61" s="128">
        <f t="shared" si="11"/>
        <v>1</v>
      </c>
      <c r="L61" s="22">
        <v>529627.71</v>
      </c>
      <c r="M61" s="97"/>
      <c r="N61" s="101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  <c r="IR61" s="69"/>
      <c r="IS61" s="69"/>
      <c r="IT61" s="69"/>
      <c r="IU61" s="69"/>
      <c r="IV61" s="69"/>
    </row>
    <row r="62" spans="1:256" s="14" customFormat="1" x14ac:dyDescent="0.2">
      <c r="A62" s="36"/>
      <c r="B62" s="36"/>
      <c r="C62" s="48"/>
      <c r="D62" s="76"/>
      <c r="E62" s="36"/>
      <c r="F62" s="53">
        <f>SUM(F61)</f>
        <v>517321.25</v>
      </c>
      <c r="G62" s="128"/>
      <c r="H62" s="53">
        <f>SUM(H61)</f>
        <v>517321.25</v>
      </c>
      <c r="I62" s="94"/>
      <c r="J62" s="53">
        <f>SUM(J61)</f>
        <v>529627.71</v>
      </c>
      <c r="K62" s="128"/>
      <c r="L62" s="53">
        <f>SUM(L61)</f>
        <v>529627.71</v>
      </c>
      <c r="M62" s="95"/>
      <c r="N62" s="101">
        <f>SUM(L62-H62)</f>
        <v>12306.459999999963</v>
      </c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69"/>
      <c r="HZ62" s="69"/>
      <c r="IA62" s="69"/>
      <c r="IB62" s="69"/>
      <c r="IC62" s="69"/>
      <c r="ID62" s="69"/>
      <c r="IE62" s="69"/>
      <c r="IF62" s="69"/>
      <c r="IG62" s="69"/>
      <c r="IH62" s="69"/>
      <c r="II62" s="69"/>
      <c r="IJ62" s="69"/>
      <c r="IK62" s="69"/>
      <c r="IL62" s="69"/>
      <c r="IM62" s="69"/>
      <c r="IN62" s="69"/>
      <c r="IO62" s="69"/>
      <c r="IP62" s="69"/>
      <c r="IQ62" s="69"/>
      <c r="IR62" s="69"/>
      <c r="IS62" s="69"/>
      <c r="IT62" s="69"/>
      <c r="IU62" s="69"/>
      <c r="IV62" s="69"/>
    </row>
    <row r="63" spans="1:256" s="14" customFormat="1" x14ac:dyDescent="0.2">
      <c r="A63" s="36"/>
      <c r="B63" s="36"/>
      <c r="C63" s="48"/>
      <c r="D63" s="76"/>
      <c r="E63" s="36"/>
      <c r="F63" s="53"/>
      <c r="G63" s="128"/>
      <c r="H63" s="53"/>
      <c r="I63" s="94"/>
      <c r="J63" s="53"/>
      <c r="K63" s="128"/>
      <c r="L63" s="53"/>
      <c r="M63" s="95"/>
      <c r="N63" s="101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  <c r="FL63" s="69"/>
      <c r="FM63" s="69"/>
      <c r="FN63" s="69"/>
      <c r="FO63" s="69"/>
      <c r="FP63" s="69"/>
      <c r="FQ63" s="69"/>
      <c r="FR63" s="69"/>
      <c r="FS63" s="69"/>
      <c r="FT63" s="69"/>
      <c r="FU63" s="69"/>
      <c r="FV63" s="69"/>
      <c r="FW63" s="69"/>
      <c r="FX63" s="69"/>
      <c r="FY63" s="69"/>
      <c r="FZ63" s="69"/>
      <c r="GA63" s="69"/>
      <c r="GB63" s="69"/>
      <c r="GC63" s="69"/>
      <c r="GD63" s="69"/>
      <c r="GE63" s="69"/>
      <c r="GF63" s="69"/>
      <c r="GG63" s="69"/>
      <c r="GH63" s="69"/>
      <c r="GI63" s="69"/>
      <c r="GJ63" s="69"/>
      <c r="GK63" s="69"/>
      <c r="GL63" s="69"/>
      <c r="GM63" s="69"/>
      <c r="GN63" s="69"/>
      <c r="GO63" s="69"/>
      <c r="GP63" s="69"/>
      <c r="GQ63" s="69"/>
      <c r="GR63" s="69"/>
      <c r="GS63" s="69"/>
      <c r="GT63" s="69"/>
      <c r="GU63" s="69"/>
      <c r="GV63" s="69"/>
      <c r="GW63" s="69"/>
      <c r="GX63" s="69"/>
      <c r="GY63" s="69"/>
      <c r="GZ63" s="69"/>
      <c r="HA63" s="69"/>
      <c r="HB63" s="69"/>
      <c r="HC63" s="69"/>
      <c r="HD63" s="69"/>
      <c r="HE63" s="69"/>
      <c r="HF63" s="69"/>
      <c r="HG63" s="69"/>
      <c r="HH63" s="69"/>
      <c r="HI63" s="69"/>
      <c r="HJ63" s="69"/>
      <c r="HK63" s="69"/>
      <c r="HL63" s="69"/>
      <c r="HM63" s="69"/>
      <c r="HN63" s="69"/>
      <c r="HO63" s="69"/>
      <c r="HP63" s="69"/>
      <c r="HQ63" s="69"/>
      <c r="HR63" s="69"/>
      <c r="HS63" s="69"/>
      <c r="HT63" s="69"/>
      <c r="HU63" s="69"/>
      <c r="HV63" s="69"/>
      <c r="HW63" s="69"/>
      <c r="HX63" s="69"/>
      <c r="HY63" s="69"/>
      <c r="HZ63" s="69"/>
      <c r="IA63" s="69"/>
      <c r="IB63" s="69"/>
      <c r="IC63" s="69"/>
      <c r="ID63" s="69"/>
      <c r="IE63" s="69"/>
      <c r="IF63" s="69"/>
      <c r="IG63" s="69"/>
      <c r="IH63" s="69"/>
      <c r="II63" s="69"/>
      <c r="IJ63" s="69"/>
      <c r="IK63" s="69"/>
      <c r="IL63" s="69"/>
      <c r="IM63" s="69"/>
      <c r="IN63" s="69"/>
      <c r="IO63" s="69"/>
      <c r="IP63" s="69"/>
      <c r="IQ63" s="69"/>
      <c r="IR63" s="69"/>
      <c r="IS63" s="69"/>
      <c r="IT63" s="69"/>
      <c r="IU63" s="69"/>
      <c r="IV63" s="69"/>
    </row>
    <row r="64" spans="1:256" s="14" customFormat="1" x14ac:dyDescent="0.2">
      <c r="A64" s="36" t="s">
        <v>36</v>
      </c>
      <c r="B64" s="36" t="s">
        <v>130</v>
      </c>
      <c r="C64" s="48"/>
      <c r="D64" s="75">
        <v>44012</v>
      </c>
      <c r="E64" s="50"/>
      <c r="F64" s="22">
        <v>132730.18</v>
      </c>
      <c r="G64" s="128">
        <f t="shared" ref="G64" si="14">H64/F64</f>
        <v>1</v>
      </c>
      <c r="H64" s="22">
        <v>132730.18</v>
      </c>
      <c r="I64" s="99" t="s">
        <v>65</v>
      </c>
      <c r="J64" s="22">
        <v>100410.84</v>
      </c>
      <c r="K64" s="128">
        <f t="shared" si="11"/>
        <v>1</v>
      </c>
      <c r="L64" s="22">
        <v>100410.84</v>
      </c>
      <c r="M64" s="97"/>
      <c r="N64" s="101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  <c r="HE64" s="69"/>
      <c r="HF64" s="69"/>
      <c r="HG64" s="69"/>
      <c r="HH64" s="69"/>
      <c r="HI64" s="69"/>
      <c r="HJ64" s="69"/>
      <c r="HK64" s="69"/>
      <c r="HL64" s="69"/>
      <c r="HM64" s="69"/>
      <c r="HN64" s="69"/>
      <c r="HO64" s="69"/>
      <c r="HP64" s="69"/>
      <c r="HQ64" s="69"/>
      <c r="HR64" s="69"/>
      <c r="HS64" s="69"/>
      <c r="HT64" s="69"/>
      <c r="HU64" s="69"/>
      <c r="HV64" s="69"/>
      <c r="HW64" s="69"/>
      <c r="HX64" s="69"/>
      <c r="HY64" s="69"/>
      <c r="HZ64" s="69"/>
      <c r="IA64" s="69"/>
      <c r="IB64" s="69"/>
      <c r="IC64" s="69"/>
      <c r="ID64" s="69"/>
      <c r="IE64" s="69"/>
      <c r="IF64" s="69"/>
      <c r="IG64" s="69"/>
      <c r="IH64" s="69"/>
      <c r="II64" s="69"/>
      <c r="IJ64" s="69"/>
      <c r="IK64" s="69"/>
      <c r="IL64" s="69"/>
      <c r="IM64" s="69"/>
      <c r="IN64" s="69"/>
      <c r="IO64" s="69"/>
      <c r="IP64" s="69"/>
      <c r="IQ64" s="69"/>
      <c r="IR64" s="69"/>
      <c r="IS64" s="69"/>
      <c r="IT64" s="69"/>
      <c r="IU64" s="69"/>
      <c r="IV64" s="69"/>
    </row>
    <row r="65" spans="1:256" s="14" customFormat="1" ht="11.45" customHeight="1" x14ac:dyDescent="0.2">
      <c r="A65" s="36"/>
      <c r="B65" s="51"/>
      <c r="C65" s="67"/>
      <c r="D65" s="52"/>
      <c r="E65" s="36"/>
      <c r="F65" s="53">
        <f>SUM(F64)</f>
        <v>132730.18</v>
      </c>
      <c r="G65" s="128"/>
      <c r="H65" s="53">
        <f>SUM(H64)</f>
        <v>132730.18</v>
      </c>
      <c r="I65" s="94"/>
      <c r="J65" s="53">
        <f>SUM(J64)</f>
        <v>100410.84</v>
      </c>
      <c r="K65" s="128"/>
      <c r="L65" s="53">
        <f>SUM(L64)</f>
        <v>100410.84</v>
      </c>
      <c r="M65" s="95"/>
      <c r="N65" s="101">
        <f>SUM(L65-H65)</f>
        <v>-32319.339999999997</v>
      </c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69"/>
      <c r="FF65" s="69"/>
      <c r="FG65" s="69"/>
      <c r="FH65" s="69"/>
      <c r="FI65" s="69"/>
      <c r="FJ65" s="69"/>
      <c r="FK65" s="69"/>
      <c r="FL65" s="69"/>
      <c r="FM65" s="69"/>
      <c r="FN65" s="69"/>
      <c r="FO65" s="69"/>
      <c r="FP65" s="69"/>
      <c r="FQ65" s="69"/>
      <c r="FR65" s="69"/>
      <c r="FS65" s="69"/>
      <c r="FT65" s="69"/>
      <c r="FU65" s="69"/>
      <c r="FV65" s="69"/>
      <c r="FW65" s="69"/>
      <c r="FX65" s="69"/>
      <c r="FY65" s="69"/>
      <c r="FZ65" s="69"/>
      <c r="GA65" s="69"/>
      <c r="GB65" s="69"/>
      <c r="GC65" s="69"/>
      <c r="GD65" s="69"/>
      <c r="GE65" s="69"/>
      <c r="GF65" s="69"/>
      <c r="GG65" s="69"/>
      <c r="GH65" s="69"/>
      <c r="GI65" s="69"/>
      <c r="GJ65" s="69"/>
      <c r="GK65" s="69"/>
      <c r="GL65" s="69"/>
      <c r="GM65" s="69"/>
      <c r="GN65" s="69"/>
      <c r="GO65" s="69"/>
      <c r="GP65" s="69"/>
      <c r="GQ65" s="69"/>
      <c r="GR65" s="69"/>
      <c r="GS65" s="69"/>
      <c r="GT65" s="69"/>
      <c r="GU65" s="69"/>
      <c r="GV65" s="69"/>
      <c r="GW65" s="69"/>
      <c r="GX65" s="69"/>
      <c r="GY65" s="69"/>
      <c r="GZ65" s="69"/>
      <c r="HA65" s="69"/>
      <c r="HB65" s="69"/>
      <c r="HC65" s="69"/>
      <c r="HD65" s="69"/>
      <c r="HE65" s="69"/>
      <c r="HF65" s="69"/>
      <c r="HG65" s="69"/>
      <c r="HH65" s="69"/>
      <c r="HI65" s="69"/>
      <c r="HJ65" s="69"/>
      <c r="HK65" s="69"/>
      <c r="HL65" s="69"/>
      <c r="HM65" s="69"/>
      <c r="HN65" s="69"/>
      <c r="HO65" s="69"/>
      <c r="HP65" s="69"/>
      <c r="HQ65" s="69"/>
      <c r="HR65" s="69"/>
      <c r="HS65" s="69"/>
      <c r="HT65" s="69"/>
      <c r="HU65" s="69"/>
      <c r="HV65" s="69"/>
      <c r="HW65" s="69"/>
      <c r="HX65" s="69"/>
      <c r="HY65" s="69"/>
      <c r="HZ65" s="69"/>
      <c r="IA65" s="69"/>
      <c r="IB65" s="69"/>
      <c r="IC65" s="69"/>
      <c r="ID65" s="69"/>
      <c r="IE65" s="69"/>
      <c r="IF65" s="69"/>
      <c r="IG65" s="69"/>
      <c r="IH65" s="69"/>
      <c r="II65" s="69"/>
      <c r="IJ65" s="69"/>
      <c r="IK65" s="69"/>
      <c r="IL65" s="69"/>
      <c r="IM65" s="69"/>
      <c r="IN65" s="69"/>
      <c r="IO65" s="69"/>
      <c r="IP65" s="69"/>
      <c r="IQ65" s="69"/>
      <c r="IR65" s="69"/>
      <c r="IS65" s="69"/>
      <c r="IT65" s="69"/>
      <c r="IU65" s="69"/>
      <c r="IV65" s="69"/>
    </row>
    <row r="66" spans="1:256" s="14" customFormat="1" ht="12" customHeight="1" x14ac:dyDescent="0.2">
      <c r="A66" s="36"/>
      <c r="B66" s="51"/>
      <c r="C66" s="67"/>
      <c r="D66" s="52"/>
      <c r="E66" s="36"/>
      <c r="F66" s="53"/>
      <c r="G66" s="128"/>
      <c r="H66" s="53"/>
      <c r="I66" s="94"/>
      <c r="J66" s="53"/>
      <c r="K66" s="128"/>
      <c r="L66" s="53"/>
      <c r="M66" s="95"/>
      <c r="N66" s="101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EY66" s="69"/>
      <c r="EZ66" s="69"/>
      <c r="FA66" s="69"/>
      <c r="FB66" s="69"/>
      <c r="FC66" s="69"/>
      <c r="FD66" s="69"/>
      <c r="FE66" s="69"/>
      <c r="FF66" s="69"/>
      <c r="FG66" s="69"/>
      <c r="FH66" s="69"/>
      <c r="FI66" s="69"/>
      <c r="FJ66" s="69"/>
      <c r="FK66" s="69"/>
      <c r="FL66" s="69"/>
      <c r="FM66" s="69"/>
      <c r="FN66" s="69"/>
      <c r="FO66" s="69"/>
      <c r="FP66" s="69"/>
      <c r="FQ66" s="69"/>
      <c r="FR66" s="69"/>
      <c r="FS66" s="69"/>
      <c r="FT66" s="69"/>
      <c r="FU66" s="69"/>
      <c r="FV66" s="69"/>
      <c r="FW66" s="69"/>
      <c r="FX66" s="69"/>
      <c r="FY66" s="69"/>
      <c r="FZ66" s="69"/>
      <c r="GA66" s="69"/>
      <c r="GB66" s="69"/>
      <c r="GC66" s="69"/>
      <c r="GD66" s="69"/>
      <c r="GE66" s="69"/>
      <c r="GF66" s="69"/>
      <c r="GG66" s="69"/>
      <c r="GH66" s="69"/>
      <c r="GI66" s="69"/>
      <c r="GJ66" s="69"/>
      <c r="GK66" s="69"/>
      <c r="GL66" s="69"/>
      <c r="GM66" s="69"/>
      <c r="GN66" s="69"/>
      <c r="GO66" s="69"/>
      <c r="GP66" s="69"/>
      <c r="GQ66" s="69"/>
      <c r="GR66" s="69"/>
      <c r="GS66" s="69"/>
      <c r="GT66" s="69"/>
      <c r="GU66" s="69"/>
      <c r="GV66" s="69"/>
      <c r="GW66" s="69"/>
      <c r="GX66" s="69"/>
      <c r="GY66" s="69"/>
      <c r="GZ66" s="69"/>
      <c r="HA66" s="69"/>
      <c r="HB66" s="69"/>
      <c r="HC66" s="69"/>
      <c r="HD66" s="69"/>
      <c r="HE66" s="69"/>
      <c r="HF66" s="69"/>
      <c r="HG66" s="69"/>
      <c r="HH66" s="69"/>
      <c r="HI66" s="69"/>
      <c r="HJ66" s="69"/>
      <c r="HK66" s="69"/>
      <c r="HL66" s="69"/>
      <c r="HM66" s="69"/>
      <c r="HN66" s="69"/>
      <c r="HO66" s="69"/>
      <c r="HP66" s="69"/>
      <c r="HQ66" s="69"/>
      <c r="HR66" s="69"/>
      <c r="HS66" s="69"/>
      <c r="HT66" s="69"/>
      <c r="HU66" s="69"/>
      <c r="HV66" s="69"/>
      <c r="HW66" s="69"/>
      <c r="HX66" s="69"/>
      <c r="HY66" s="69"/>
      <c r="HZ66" s="69"/>
      <c r="IA66" s="69"/>
      <c r="IB66" s="69"/>
      <c r="IC66" s="69"/>
      <c r="ID66" s="69"/>
      <c r="IE66" s="69"/>
      <c r="IF66" s="69"/>
      <c r="IG66" s="69"/>
      <c r="IH66" s="69"/>
      <c r="II66" s="69"/>
      <c r="IJ66" s="69"/>
      <c r="IK66" s="69"/>
      <c r="IL66" s="69"/>
      <c r="IM66" s="69"/>
      <c r="IN66" s="69"/>
      <c r="IO66" s="69"/>
      <c r="IP66" s="69"/>
      <c r="IQ66" s="69"/>
      <c r="IR66" s="69"/>
      <c r="IS66" s="69"/>
      <c r="IT66" s="69"/>
      <c r="IU66" s="69"/>
      <c r="IV66" s="69"/>
    </row>
    <row r="67" spans="1:256" s="14" customFormat="1" x14ac:dyDescent="0.2">
      <c r="A67" s="36" t="s">
        <v>37</v>
      </c>
      <c r="B67" s="36" t="s">
        <v>130</v>
      </c>
      <c r="C67" s="48"/>
      <c r="D67" s="75">
        <v>44012</v>
      </c>
      <c r="E67" s="50"/>
      <c r="F67" s="22">
        <v>1997542.76</v>
      </c>
      <c r="G67" s="128">
        <f t="shared" ref="G67" si="15">H67/F67</f>
        <v>1</v>
      </c>
      <c r="H67" s="22">
        <v>1997542.76</v>
      </c>
      <c r="I67" s="99" t="s">
        <v>65</v>
      </c>
      <c r="J67" s="22">
        <v>1665827.74</v>
      </c>
      <c r="K67" s="128">
        <f t="shared" si="11"/>
        <v>1</v>
      </c>
      <c r="L67" s="22">
        <v>1665827.74</v>
      </c>
      <c r="M67" s="97"/>
      <c r="N67" s="101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EY67" s="69"/>
      <c r="EZ67" s="69"/>
      <c r="FA67" s="69"/>
      <c r="FB67" s="69"/>
      <c r="FC67" s="69"/>
      <c r="FD67" s="69"/>
      <c r="FE67" s="69"/>
      <c r="FF67" s="69"/>
      <c r="FG67" s="69"/>
      <c r="FH67" s="69"/>
      <c r="FI67" s="69"/>
      <c r="FJ67" s="69"/>
      <c r="FK67" s="69"/>
      <c r="FL67" s="69"/>
      <c r="FM67" s="69"/>
      <c r="FN67" s="69"/>
      <c r="FO67" s="69"/>
      <c r="FP67" s="69"/>
      <c r="FQ67" s="69"/>
      <c r="FR67" s="69"/>
      <c r="FS67" s="69"/>
      <c r="FT67" s="69"/>
      <c r="FU67" s="69"/>
      <c r="FV67" s="69"/>
      <c r="FW67" s="69"/>
      <c r="FX67" s="69"/>
      <c r="FY67" s="69"/>
      <c r="FZ67" s="69"/>
      <c r="GA67" s="69"/>
      <c r="GB67" s="69"/>
      <c r="GC67" s="69"/>
      <c r="GD67" s="69"/>
      <c r="GE67" s="69"/>
      <c r="GF67" s="69"/>
      <c r="GG67" s="69"/>
      <c r="GH67" s="69"/>
      <c r="GI67" s="69"/>
      <c r="GJ67" s="69"/>
      <c r="GK67" s="69"/>
      <c r="GL67" s="69"/>
      <c r="GM67" s="69"/>
      <c r="GN67" s="69"/>
      <c r="GO67" s="69"/>
      <c r="GP67" s="69"/>
      <c r="GQ67" s="69"/>
      <c r="GR67" s="69"/>
      <c r="GS67" s="69"/>
      <c r="GT67" s="69"/>
      <c r="GU67" s="69"/>
      <c r="GV67" s="69"/>
      <c r="GW67" s="69"/>
      <c r="GX67" s="69"/>
      <c r="GY67" s="69"/>
      <c r="GZ67" s="69"/>
      <c r="HA67" s="69"/>
      <c r="HB67" s="69"/>
      <c r="HC67" s="69"/>
      <c r="HD67" s="69"/>
      <c r="HE67" s="69"/>
      <c r="HF67" s="69"/>
      <c r="HG67" s="69"/>
      <c r="HH67" s="69"/>
      <c r="HI67" s="69"/>
      <c r="HJ67" s="69"/>
      <c r="HK67" s="69"/>
      <c r="HL67" s="69"/>
      <c r="HM67" s="69"/>
      <c r="HN67" s="69"/>
      <c r="HO67" s="69"/>
      <c r="HP67" s="69"/>
      <c r="HQ67" s="69"/>
      <c r="HR67" s="69"/>
      <c r="HS67" s="69"/>
      <c r="HT67" s="69"/>
      <c r="HU67" s="69"/>
      <c r="HV67" s="69"/>
      <c r="HW67" s="69"/>
      <c r="HX67" s="69"/>
      <c r="HY67" s="69"/>
      <c r="HZ67" s="69"/>
      <c r="IA67" s="69"/>
      <c r="IB67" s="69"/>
      <c r="IC67" s="69"/>
      <c r="ID67" s="69"/>
      <c r="IE67" s="69"/>
      <c r="IF67" s="69"/>
      <c r="IG67" s="69"/>
      <c r="IH67" s="69"/>
      <c r="II67" s="69"/>
      <c r="IJ67" s="69"/>
      <c r="IK67" s="69"/>
      <c r="IL67" s="69"/>
      <c r="IM67" s="69"/>
      <c r="IN67" s="69"/>
      <c r="IO67" s="69"/>
      <c r="IP67" s="69"/>
      <c r="IQ67" s="69"/>
      <c r="IR67" s="69"/>
      <c r="IS67" s="69"/>
      <c r="IT67" s="69"/>
      <c r="IU67" s="69"/>
      <c r="IV67" s="69"/>
    </row>
    <row r="68" spans="1:256" s="14" customFormat="1" ht="13.5" customHeight="1" x14ac:dyDescent="0.2">
      <c r="A68" s="36"/>
      <c r="B68" s="36" t="s">
        <v>130</v>
      </c>
      <c r="C68" s="48"/>
      <c r="D68" s="76"/>
      <c r="E68" s="36"/>
      <c r="F68" s="53">
        <f>SUM(F67)</f>
        <v>1997542.76</v>
      </c>
      <c r="G68" s="128"/>
      <c r="H68" s="53">
        <f>SUM(H67)</f>
        <v>1997542.76</v>
      </c>
      <c r="I68" s="94"/>
      <c r="J68" s="53">
        <f>SUM(J67)</f>
        <v>1665827.74</v>
      </c>
      <c r="K68" s="128"/>
      <c r="L68" s="53">
        <f>SUM(L67)</f>
        <v>1665827.74</v>
      </c>
      <c r="M68" s="95"/>
      <c r="N68" s="101">
        <f>SUM(L68-H68)</f>
        <v>-331715.02</v>
      </c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EY68" s="69"/>
      <c r="EZ68" s="69"/>
      <c r="FA68" s="69"/>
      <c r="FB68" s="69"/>
      <c r="FC68" s="69"/>
      <c r="FD68" s="69"/>
      <c r="FE68" s="69"/>
      <c r="FF68" s="69"/>
      <c r="FG68" s="69"/>
      <c r="FH68" s="69"/>
      <c r="FI68" s="69"/>
      <c r="FJ68" s="69"/>
      <c r="FK68" s="69"/>
      <c r="FL68" s="69"/>
      <c r="FM68" s="69"/>
      <c r="FN68" s="69"/>
      <c r="FO68" s="69"/>
      <c r="FP68" s="69"/>
      <c r="FQ68" s="69"/>
      <c r="FR68" s="69"/>
      <c r="FS68" s="69"/>
      <c r="FT68" s="69"/>
      <c r="FU68" s="69"/>
      <c r="FV68" s="69"/>
      <c r="FW68" s="69"/>
      <c r="FX68" s="69"/>
      <c r="FY68" s="69"/>
      <c r="FZ68" s="69"/>
      <c r="GA68" s="69"/>
      <c r="GB68" s="69"/>
      <c r="GC68" s="69"/>
      <c r="GD68" s="69"/>
      <c r="GE68" s="69"/>
      <c r="GF68" s="69"/>
      <c r="GG68" s="69"/>
      <c r="GH68" s="69"/>
      <c r="GI68" s="69"/>
      <c r="GJ68" s="69"/>
      <c r="GK68" s="69"/>
      <c r="GL68" s="69"/>
      <c r="GM68" s="69"/>
      <c r="GN68" s="69"/>
      <c r="GO68" s="69"/>
      <c r="GP68" s="69"/>
      <c r="GQ68" s="69"/>
      <c r="GR68" s="69"/>
      <c r="GS68" s="69"/>
      <c r="GT68" s="69"/>
      <c r="GU68" s="69"/>
      <c r="GV68" s="69"/>
      <c r="GW68" s="69"/>
      <c r="GX68" s="69"/>
      <c r="GY68" s="69"/>
      <c r="GZ68" s="69"/>
      <c r="HA68" s="69"/>
      <c r="HB68" s="69"/>
      <c r="HC68" s="69"/>
      <c r="HD68" s="69"/>
      <c r="HE68" s="69"/>
      <c r="HF68" s="69"/>
      <c r="HG68" s="69"/>
      <c r="HH68" s="69"/>
      <c r="HI68" s="69"/>
      <c r="HJ68" s="69"/>
      <c r="HK68" s="69"/>
      <c r="HL68" s="69"/>
      <c r="HM68" s="69"/>
      <c r="HN68" s="69"/>
      <c r="HO68" s="69"/>
      <c r="HP68" s="69"/>
      <c r="HQ68" s="69"/>
      <c r="HR68" s="69"/>
      <c r="HS68" s="69"/>
      <c r="HT68" s="69"/>
      <c r="HU68" s="69"/>
      <c r="HV68" s="69"/>
      <c r="HW68" s="69"/>
      <c r="HX68" s="69"/>
      <c r="HY68" s="69"/>
      <c r="HZ68" s="69"/>
      <c r="IA68" s="69"/>
      <c r="IB68" s="69"/>
      <c r="IC68" s="69"/>
      <c r="ID68" s="69"/>
      <c r="IE68" s="69"/>
      <c r="IF68" s="69"/>
      <c r="IG68" s="69"/>
      <c r="IH68" s="69"/>
      <c r="II68" s="69"/>
      <c r="IJ68" s="69"/>
      <c r="IK68" s="69"/>
      <c r="IL68" s="69"/>
      <c r="IM68" s="69"/>
      <c r="IN68" s="69"/>
      <c r="IO68" s="69"/>
      <c r="IP68" s="69"/>
      <c r="IQ68" s="69"/>
      <c r="IR68" s="69"/>
      <c r="IS68" s="69"/>
      <c r="IT68" s="69"/>
      <c r="IU68" s="69"/>
      <c r="IV68" s="69"/>
    </row>
    <row r="69" spans="1:256" s="14" customFormat="1" ht="13.5" customHeight="1" x14ac:dyDescent="0.2">
      <c r="A69" s="36"/>
      <c r="B69" s="36"/>
      <c r="C69" s="48"/>
      <c r="D69" s="76"/>
      <c r="E69" s="36"/>
      <c r="F69" s="53"/>
      <c r="G69" s="128"/>
      <c r="H69" s="53"/>
      <c r="I69" s="94"/>
      <c r="J69" s="53"/>
      <c r="K69" s="128"/>
      <c r="L69" s="53"/>
      <c r="M69" s="95"/>
      <c r="N69" s="101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  <c r="EO69" s="69"/>
      <c r="EP69" s="69"/>
      <c r="EQ69" s="69"/>
      <c r="ER69" s="69"/>
      <c r="ES69" s="69"/>
      <c r="ET69" s="69"/>
      <c r="EU69" s="69"/>
      <c r="EV69" s="69"/>
      <c r="EW69" s="69"/>
      <c r="EX69" s="69"/>
      <c r="EY69" s="69"/>
      <c r="EZ69" s="69"/>
      <c r="FA69" s="69"/>
      <c r="FB69" s="69"/>
      <c r="FC69" s="69"/>
      <c r="FD69" s="69"/>
      <c r="FE69" s="69"/>
      <c r="FF69" s="69"/>
      <c r="FG69" s="69"/>
      <c r="FH69" s="69"/>
      <c r="FI69" s="69"/>
      <c r="FJ69" s="69"/>
      <c r="FK69" s="69"/>
      <c r="FL69" s="69"/>
      <c r="FM69" s="69"/>
      <c r="FN69" s="69"/>
      <c r="FO69" s="69"/>
      <c r="FP69" s="69"/>
      <c r="FQ69" s="69"/>
      <c r="FR69" s="69"/>
      <c r="FS69" s="69"/>
      <c r="FT69" s="69"/>
      <c r="FU69" s="69"/>
      <c r="FV69" s="69"/>
      <c r="FW69" s="69"/>
      <c r="FX69" s="69"/>
      <c r="FY69" s="69"/>
      <c r="FZ69" s="69"/>
      <c r="GA69" s="69"/>
      <c r="GB69" s="69"/>
      <c r="GC69" s="69"/>
      <c r="GD69" s="69"/>
      <c r="GE69" s="69"/>
      <c r="GF69" s="69"/>
      <c r="GG69" s="69"/>
      <c r="GH69" s="69"/>
      <c r="GI69" s="69"/>
      <c r="GJ69" s="69"/>
      <c r="GK69" s="69"/>
      <c r="GL69" s="69"/>
      <c r="GM69" s="69"/>
      <c r="GN69" s="69"/>
      <c r="GO69" s="69"/>
      <c r="GP69" s="69"/>
      <c r="GQ69" s="69"/>
      <c r="GR69" s="69"/>
      <c r="GS69" s="69"/>
      <c r="GT69" s="69"/>
      <c r="GU69" s="69"/>
      <c r="GV69" s="69"/>
      <c r="GW69" s="69"/>
      <c r="GX69" s="69"/>
      <c r="GY69" s="69"/>
      <c r="GZ69" s="69"/>
      <c r="HA69" s="69"/>
      <c r="HB69" s="69"/>
      <c r="HC69" s="69"/>
      <c r="HD69" s="69"/>
      <c r="HE69" s="69"/>
      <c r="HF69" s="69"/>
      <c r="HG69" s="69"/>
      <c r="HH69" s="69"/>
      <c r="HI69" s="69"/>
      <c r="HJ69" s="69"/>
      <c r="HK69" s="69"/>
      <c r="HL69" s="69"/>
      <c r="HM69" s="69"/>
      <c r="HN69" s="69"/>
      <c r="HO69" s="69"/>
      <c r="HP69" s="69"/>
      <c r="HQ69" s="69"/>
      <c r="HR69" s="69"/>
      <c r="HS69" s="69"/>
      <c r="HT69" s="69"/>
      <c r="HU69" s="69"/>
      <c r="HV69" s="69"/>
      <c r="HW69" s="69"/>
      <c r="HX69" s="69"/>
      <c r="HY69" s="69"/>
      <c r="HZ69" s="69"/>
      <c r="IA69" s="69"/>
      <c r="IB69" s="69"/>
      <c r="IC69" s="69"/>
      <c r="ID69" s="69"/>
      <c r="IE69" s="69"/>
      <c r="IF69" s="69"/>
      <c r="IG69" s="69"/>
      <c r="IH69" s="69"/>
      <c r="II69" s="69"/>
      <c r="IJ69" s="69"/>
      <c r="IK69" s="69"/>
      <c r="IL69" s="69"/>
      <c r="IM69" s="69"/>
      <c r="IN69" s="69"/>
      <c r="IO69" s="69"/>
      <c r="IP69" s="69"/>
      <c r="IQ69" s="69"/>
      <c r="IR69" s="69"/>
      <c r="IS69" s="69"/>
      <c r="IT69" s="69"/>
      <c r="IU69" s="69"/>
      <c r="IV69" s="69"/>
    </row>
    <row r="70" spans="1:256" x14ac:dyDescent="0.2">
      <c r="A70" s="45" t="s">
        <v>126</v>
      </c>
      <c r="B70" s="45" t="s">
        <v>130</v>
      </c>
      <c r="D70" s="75">
        <v>44012</v>
      </c>
      <c r="F70" s="22">
        <v>1022257.82</v>
      </c>
      <c r="G70" s="128">
        <f t="shared" ref="G70:G71" si="16">H70/F70</f>
        <v>1</v>
      </c>
      <c r="H70" s="22">
        <v>1022257.82</v>
      </c>
      <c r="I70" s="94" t="s">
        <v>65</v>
      </c>
      <c r="J70" s="22">
        <v>597486.34</v>
      </c>
      <c r="K70" s="128">
        <f t="shared" ref="K70:K90" si="17">L70/J70</f>
        <v>1</v>
      </c>
      <c r="L70" s="22">
        <v>597486.34</v>
      </c>
      <c r="M70" s="94"/>
    </row>
    <row r="71" spans="1:256" x14ac:dyDescent="0.2">
      <c r="B71" s="45" t="s">
        <v>120</v>
      </c>
      <c r="D71" s="75">
        <v>44012</v>
      </c>
      <c r="F71" s="22">
        <v>8320551.3200000003</v>
      </c>
      <c r="G71" s="128">
        <f t="shared" si="16"/>
        <v>1</v>
      </c>
      <c r="H71" s="22">
        <v>8320551.3200000003</v>
      </c>
      <c r="I71" s="94" t="s">
        <v>65</v>
      </c>
      <c r="J71" s="22">
        <v>5834244.9900000002</v>
      </c>
      <c r="K71" s="128">
        <f t="shared" si="17"/>
        <v>1</v>
      </c>
      <c r="L71" s="22">
        <v>5834244.9900000002</v>
      </c>
      <c r="M71" s="94"/>
    </row>
    <row r="72" spans="1:256" x14ac:dyDescent="0.2">
      <c r="B72" s="45" t="s">
        <v>159</v>
      </c>
      <c r="D72" s="75">
        <v>44012</v>
      </c>
      <c r="F72" s="22">
        <v>10000000</v>
      </c>
      <c r="G72" s="128"/>
      <c r="H72" s="22">
        <v>10000000</v>
      </c>
      <c r="I72" s="94" t="s">
        <v>65</v>
      </c>
      <c r="J72" s="22">
        <v>10013693.050000001</v>
      </c>
      <c r="K72" s="128"/>
      <c r="L72" s="22">
        <v>10013693.050000001</v>
      </c>
      <c r="M72" s="94"/>
    </row>
    <row r="73" spans="1:256" x14ac:dyDescent="0.2">
      <c r="F73" s="53">
        <f>SUM(F70:F72)</f>
        <v>19342809.140000001</v>
      </c>
      <c r="G73" s="128">
        <f t="shared" ref="G73" si="18">H73/F73</f>
        <v>1</v>
      </c>
      <c r="H73" s="53">
        <f>SUM(H70:H72)</f>
        <v>19342809.140000001</v>
      </c>
      <c r="I73" s="94"/>
      <c r="J73" s="53">
        <f>SUM(J70:J72)</f>
        <v>16445424.380000001</v>
      </c>
      <c r="K73" s="128">
        <f t="shared" si="17"/>
        <v>1</v>
      </c>
      <c r="L73" s="53">
        <f>SUM(L70:L72)</f>
        <v>16445424.380000001</v>
      </c>
      <c r="M73" s="94"/>
      <c r="N73" s="101">
        <f t="shared" ref="N73" si="19">SUM(L73-H73)</f>
        <v>-2897384.76</v>
      </c>
    </row>
    <row r="74" spans="1:256" x14ac:dyDescent="0.2">
      <c r="F74" s="53"/>
      <c r="G74" s="128"/>
      <c r="H74" s="53"/>
      <c r="I74" s="94"/>
      <c r="J74" s="53"/>
      <c r="K74" s="128"/>
      <c r="L74" s="53"/>
      <c r="M74" s="94"/>
    </row>
    <row r="75" spans="1:256" x14ac:dyDescent="0.2">
      <c r="F75" s="53"/>
      <c r="G75" s="128"/>
      <c r="H75" s="53"/>
      <c r="I75" s="94"/>
      <c r="J75" s="53"/>
      <c r="K75" s="128"/>
      <c r="L75" s="53"/>
      <c r="M75" s="94"/>
    </row>
    <row r="76" spans="1:256" x14ac:dyDescent="0.2">
      <c r="F76" s="53"/>
      <c r="G76" s="128"/>
      <c r="H76" s="53"/>
      <c r="I76" s="94"/>
      <c r="J76" s="53"/>
      <c r="K76" s="128"/>
      <c r="L76" s="53"/>
      <c r="M76" s="94"/>
    </row>
    <row r="77" spans="1:256" x14ac:dyDescent="0.2">
      <c r="F77" s="53"/>
      <c r="G77" s="128"/>
      <c r="H77" s="53"/>
      <c r="I77" s="94"/>
      <c r="J77" s="53"/>
      <c r="K77" s="128"/>
      <c r="L77" s="53"/>
      <c r="M77" s="94"/>
    </row>
    <row r="78" spans="1:256" s="84" customFormat="1" ht="15" customHeight="1" x14ac:dyDescent="0.2">
      <c r="A78" s="80"/>
      <c r="B78" s="80"/>
      <c r="C78" s="80"/>
      <c r="D78" s="83"/>
      <c r="E78" s="83"/>
      <c r="G78" s="128"/>
      <c r="I78" s="94"/>
      <c r="K78" s="128"/>
      <c r="M78" s="94"/>
      <c r="N78" s="101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  <c r="FB78" s="89"/>
      <c r="FC78" s="89"/>
      <c r="FD78" s="89"/>
      <c r="FE78" s="89"/>
      <c r="FF78" s="89"/>
      <c r="FG78" s="89"/>
      <c r="FH78" s="89"/>
      <c r="FI78" s="89"/>
      <c r="FJ78" s="89"/>
      <c r="FK78" s="89"/>
      <c r="FL78" s="89"/>
      <c r="FM78" s="89"/>
      <c r="FN78" s="89"/>
      <c r="FO78" s="89"/>
      <c r="FP78" s="89"/>
      <c r="FQ78" s="89"/>
      <c r="FR78" s="89"/>
      <c r="FS78" s="89"/>
      <c r="FT78" s="89"/>
      <c r="FU78" s="89"/>
      <c r="FV78" s="89"/>
      <c r="FW78" s="89"/>
      <c r="FX78" s="89"/>
      <c r="FY78" s="89"/>
      <c r="FZ78" s="89"/>
      <c r="GA78" s="89"/>
      <c r="GB78" s="89"/>
      <c r="GC78" s="89"/>
      <c r="GD78" s="89"/>
      <c r="GE78" s="89"/>
      <c r="GF78" s="89"/>
      <c r="GG78" s="89"/>
      <c r="GH78" s="89"/>
      <c r="GI78" s="89"/>
      <c r="GJ78" s="89"/>
      <c r="GK78" s="89"/>
      <c r="GL78" s="89"/>
      <c r="GM78" s="89"/>
      <c r="GN78" s="89"/>
      <c r="GO78" s="89"/>
      <c r="GP78" s="89"/>
      <c r="GQ78" s="89"/>
      <c r="GR78" s="89"/>
      <c r="GS78" s="89"/>
      <c r="GT78" s="89"/>
      <c r="GU78" s="89"/>
      <c r="GV78" s="89"/>
      <c r="GW78" s="89"/>
      <c r="GX78" s="89"/>
      <c r="GY78" s="89"/>
      <c r="GZ78" s="89"/>
      <c r="HA78" s="89"/>
      <c r="HB78" s="89"/>
      <c r="HC78" s="89"/>
      <c r="HD78" s="89"/>
      <c r="HE78" s="89"/>
      <c r="HF78" s="89"/>
      <c r="HG78" s="89"/>
      <c r="HH78" s="89"/>
      <c r="HI78" s="89"/>
      <c r="HJ78" s="89"/>
      <c r="HK78" s="89"/>
      <c r="HL78" s="89"/>
      <c r="HM78" s="89"/>
      <c r="HN78" s="89"/>
      <c r="HO78" s="89"/>
      <c r="HP78" s="89"/>
      <c r="HQ78" s="89"/>
      <c r="HR78" s="89"/>
      <c r="HS78" s="89"/>
      <c r="HT78" s="89"/>
      <c r="HU78" s="89"/>
      <c r="HV78" s="89"/>
      <c r="HW78" s="89"/>
      <c r="HX78" s="89"/>
      <c r="HY78" s="89"/>
      <c r="HZ78" s="89"/>
      <c r="IA78" s="89"/>
      <c r="IB78" s="89"/>
      <c r="IC78" s="89"/>
      <c r="ID78" s="89"/>
      <c r="IE78" s="89"/>
      <c r="IF78" s="89"/>
      <c r="IG78" s="89"/>
      <c r="IH78" s="89"/>
      <c r="II78" s="89"/>
      <c r="IJ78" s="89"/>
      <c r="IK78" s="89"/>
      <c r="IL78" s="89"/>
      <c r="IM78" s="89"/>
      <c r="IN78" s="89"/>
      <c r="IO78" s="89"/>
      <c r="IP78" s="89"/>
      <c r="IQ78" s="89"/>
      <c r="IR78" s="89"/>
      <c r="IS78" s="89"/>
      <c r="IT78" s="89"/>
      <c r="IU78" s="89"/>
      <c r="IV78" s="89"/>
    </row>
    <row r="79" spans="1:256" s="84" customFormat="1" ht="15" customHeight="1" x14ac:dyDescent="0.2">
      <c r="A79" s="80"/>
      <c r="B79" s="80"/>
      <c r="C79" s="80"/>
      <c r="D79" s="83"/>
      <c r="E79" s="83"/>
      <c r="G79" s="88">
        <v>43891</v>
      </c>
      <c r="I79" s="94"/>
      <c r="K79" s="241">
        <v>43983</v>
      </c>
      <c r="M79" s="94"/>
      <c r="N79" s="101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89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9"/>
      <c r="GI79" s="89"/>
      <c r="GJ79" s="89"/>
      <c r="GK79" s="89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9"/>
      <c r="GW79" s="89"/>
      <c r="GX79" s="89"/>
      <c r="GY79" s="89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9"/>
      <c r="HK79" s="89"/>
      <c r="HL79" s="89"/>
      <c r="HM79" s="89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9"/>
      <c r="HY79" s="89"/>
      <c r="HZ79" s="89"/>
      <c r="IA79" s="89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9"/>
      <c r="IM79" s="89"/>
      <c r="IN79" s="89"/>
      <c r="IO79" s="89"/>
      <c r="IP79" s="89"/>
      <c r="IQ79" s="89"/>
      <c r="IR79" s="89"/>
      <c r="IS79" s="89"/>
      <c r="IT79" s="89"/>
      <c r="IU79" s="89"/>
      <c r="IV79" s="89"/>
    </row>
    <row r="80" spans="1:256" s="84" customFormat="1" x14ac:dyDescent="0.2">
      <c r="A80" s="80" t="s">
        <v>55</v>
      </c>
      <c r="B80" s="87" t="s">
        <v>20</v>
      </c>
      <c r="C80" s="80" t="s">
        <v>21</v>
      </c>
      <c r="D80" s="80" t="s">
        <v>56</v>
      </c>
      <c r="E80" s="80"/>
      <c r="F80" s="56" t="s">
        <v>57</v>
      </c>
      <c r="G80" s="82" t="s">
        <v>58</v>
      </c>
      <c r="H80" s="56"/>
      <c r="I80" s="94"/>
      <c r="J80" s="56" t="s">
        <v>57</v>
      </c>
      <c r="K80" s="82" t="s">
        <v>58</v>
      </c>
      <c r="L80" s="56"/>
      <c r="M80" s="94"/>
      <c r="N80" s="101" t="s">
        <v>59</v>
      </c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89"/>
      <c r="DU80" s="89"/>
      <c r="DV80" s="89"/>
      <c r="DW80" s="89"/>
      <c r="DX80" s="89"/>
      <c r="DY80" s="89"/>
      <c r="DZ80" s="89"/>
      <c r="EA80" s="89"/>
      <c r="EB80" s="89"/>
      <c r="EC80" s="89"/>
      <c r="ED80" s="89"/>
      <c r="EE80" s="89"/>
      <c r="EF80" s="89"/>
      <c r="EG80" s="89"/>
      <c r="EH80" s="89"/>
      <c r="EI80" s="89"/>
      <c r="EJ80" s="89"/>
      <c r="EK80" s="89"/>
      <c r="EL80" s="89"/>
      <c r="EM80" s="89"/>
      <c r="EN80" s="89"/>
      <c r="EO80" s="89"/>
      <c r="EP80" s="89"/>
      <c r="EQ80" s="89"/>
      <c r="ER80" s="89"/>
      <c r="ES80" s="89"/>
      <c r="ET80" s="89"/>
      <c r="EU80" s="89"/>
      <c r="EV80" s="89"/>
      <c r="EW80" s="89"/>
      <c r="EX80" s="89"/>
      <c r="EY80" s="89"/>
      <c r="EZ80" s="89"/>
      <c r="FA80" s="89"/>
      <c r="FB80" s="89"/>
      <c r="FC80" s="89"/>
      <c r="FD80" s="89"/>
      <c r="FE80" s="89"/>
      <c r="FF80" s="89"/>
      <c r="FG80" s="89"/>
      <c r="FH80" s="89"/>
      <c r="FI80" s="89"/>
      <c r="FJ80" s="89"/>
      <c r="FK80" s="89"/>
      <c r="FL80" s="89"/>
      <c r="FM80" s="89"/>
      <c r="FN80" s="89"/>
      <c r="FO80" s="89"/>
      <c r="FP80" s="89"/>
      <c r="FQ80" s="89"/>
      <c r="FR80" s="89"/>
      <c r="FS80" s="89"/>
      <c r="FT80" s="89"/>
      <c r="FU80" s="89"/>
      <c r="FV80" s="89"/>
      <c r="FW80" s="89"/>
      <c r="FX80" s="89"/>
      <c r="FY80" s="89"/>
      <c r="FZ80" s="89"/>
      <c r="GA80" s="89"/>
      <c r="GB80" s="89"/>
      <c r="GC80" s="89"/>
      <c r="GD80" s="89"/>
      <c r="GE80" s="89"/>
      <c r="GF80" s="89"/>
      <c r="GG80" s="89"/>
      <c r="GH80" s="89"/>
      <c r="GI80" s="89"/>
      <c r="GJ80" s="89"/>
      <c r="GK80" s="89"/>
      <c r="GL80" s="89"/>
      <c r="GM80" s="89"/>
      <c r="GN80" s="89"/>
      <c r="GO80" s="89"/>
      <c r="GP80" s="89"/>
      <c r="GQ80" s="89"/>
      <c r="GR80" s="89"/>
      <c r="GS80" s="89"/>
      <c r="GT80" s="89"/>
      <c r="GU80" s="89"/>
      <c r="GV80" s="89"/>
      <c r="GW80" s="89"/>
      <c r="GX80" s="89"/>
      <c r="GY80" s="89"/>
      <c r="GZ80" s="89"/>
      <c r="HA80" s="89"/>
      <c r="HB80" s="89"/>
      <c r="HC80" s="89"/>
      <c r="HD80" s="89"/>
      <c r="HE80" s="89"/>
      <c r="HF80" s="89"/>
      <c r="HG80" s="89"/>
      <c r="HH80" s="89"/>
      <c r="HI80" s="89"/>
      <c r="HJ80" s="89"/>
      <c r="HK80" s="89"/>
      <c r="HL80" s="89"/>
      <c r="HM80" s="89"/>
      <c r="HN80" s="89"/>
      <c r="HO80" s="89"/>
      <c r="HP80" s="89"/>
      <c r="HQ80" s="89"/>
      <c r="HR80" s="89"/>
      <c r="HS80" s="89"/>
      <c r="HT80" s="89"/>
      <c r="HU80" s="89"/>
      <c r="HV80" s="89"/>
      <c r="HW80" s="89"/>
      <c r="HX80" s="89"/>
      <c r="HY80" s="89"/>
      <c r="HZ80" s="89"/>
      <c r="IA80" s="89"/>
      <c r="IB80" s="89"/>
      <c r="IC80" s="89"/>
      <c r="ID80" s="89"/>
      <c r="IE80" s="89"/>
      <c r="IF80" s="89"/>
      <c r="IG80" s="89"/>
      <c r="IH80" s="89"/>
      <c r="II80" s="89"/>
      <c r="IJ80" s="89"/>
      <c r="IK80" s="89"/>
      <c r="IL80" s="89"/>
      <c r="IM80" s="89"/>
      <c r="IN80" s="89"/>
      <c r="IO80" s="89"/>
      <c r="IP80" s="89"/>
      <c r="IQ80" s="89"/>
      <c r="IR80" s="89"/>
      <c r="IS80" s="89"/>
      <c r="IT80" s="89"/>
      <c r="IU80" s="89"/>
      <c r="IV80" s="89"/>
    </row>
    <row r="81" spans="1:256" s="84" customFormat="1" x14ac:dyDescent="0.2">
      <c r="A81" s="80"/>
      <c r="B81" s="87" t="s">
        <v>28</v>
      </c>
      <c r="C81" s="80" t="s">
        <v>29</v>
      </c>
      <c r="D81" s="80" t="s">
        <v>60</v>
      </c>
      <c r="E81" s="80"/>
      <c r="F81" s="56" t="s">
        <v>61</v>
      </c>
      <c r="G81" s="82" t="s">
        <v>62</v>
      </c>
      <c r="H81" s="56" t="s">
        <v>63</v>
      </c>
      <c r="I81" s="94"/>
      <c r="J81" s="56" t="s">
        <v>61</v>
      </c>
      <c r="K81" s="82" t="s">
        <v>62</v>
      </c>
      <c r="L81" s="56" t="s">
        <v>63</v>
      </c>
      <c r="M81" s="94"/>
      <c r="N81" s="101" t="s">
        <v>18</v>
      </c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9"/>
      <c r="DC81" s="89"/>
      <c r="DD81" s="89"/>
      <c r="DE81" s="89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9"/>
      <c r="EE81" s="89"/>
      <c r="EF81" s="89"/>
      <c r="EG81" s="89"/>
      <c r="EH81" s="89"/>
      <c r="EI81" s="89"/>
      <c r="EJ81" s="89"/>
      <c r="EK81" s="89"/>
      <c r="EL81" s="89"/>
      <c r="EM81" s="89"/>
      <c r="EN81" s="89"/>
      <c r="EO81" s="89"/>
      <c r="EP81" s="89"/>
      <c r="EQ81" s="89"/>
      <c r="ER81" s="89"/>
      <c r="ES81" s="89"/>
      <c r="ET81" s="89"/>
      <c r="EU81" s="89"/>
      <c r="EV81" s="89"/>
      <c r="EW81" s="89"/>
      <c r="EX81" s="89"/>
      <c r="EY81" s="89"/>
      <c r="EZ81" s="89"/>
      <c r="FA81" s="89"/>
      <c r="FB81" s="89"/>
      <c r="FC81" s="89"/>
      <c r="FD81" s="89"/>
      <c r="FE81" s="89"/>
      <c r="FF81" s="89"/>
      <c r="FG81" s="89"/>
      <c r="FH81" s="89"/>
      <c r="FI81" s="89"/>
      <c r="FJ81" s="89"/>
      <c r="FK81" s="89"/>
      <c r="FL81" s="89"/>
      <c r="FM81" s="89"/>
      <c r="FN81" s="89"/>
      <c r="FO81" s="89"/>
      <c r="FP81" s="89"/>
      <c r="FQ81" s="89"/>
      <c r="FR81" s="89"/>
      <c r="FS81" s="89"/>
      <c r="FT81" s="89"/>
      <c r="FU81" s="89"/>
      <c r="FV81" s="89"/>
      <c r="FW81" s="89"/>
      <c r="FX81" s="89"/>
      <c r="FY81" s="89"/>
      <c r="FZ81" s="89"/>
      <c r="GA81" s="89"/>
      <c r="GB81" s="89"/>
      <c r="GC81" s="89"/>
      <c r="GD81" s="89"/>
      <c r="GE81" s="89"/>
      <c r="GF81" s="89"/>
      <c r="GG81" s="89"/>
      <c r="GH81" s="89"/>
      <c r="GI81" s="89"/>
      <c r="GJ81" s="89"/>
      <c r="GK81" s="89"/>
      <c r="GL81" s="89"/>
      <c r="GM81" s="89"/>
      <c r="GN81" s="89"/>
      <c r="GO81" s="89"/>
      <c r="GP81" s="89"/>
      <c r="GQ81" s="89"/>
      <c r="GR81" s="89"/>
      <c r="GS81" s="89"/>
      <c r="GT81" s="89"/>
      <c r="GU81" s="89"/>
      <c r="GV81" s="89"/>
      <c r="GW81" s="89"/>
      <c r="GX81" s="89"/>
      <c r="GY81" s="89"/>
      <c r="GZ81" s="89"/>
      <c r="HA81" s="89"/>
      <c r="HB81" s="89"/>
      <c r="HC81" s="89"/>
      <c r="HD81" s="89"/>
      <c r="HE81" s="89"/>
      <c r="HF81" s="89"/>
      <c r="HG81" s="89"/>
      <c r="HH81" s="89"/>
      <c r="HI81" s="89"/>
      <c r="HJ81" s="89"/>
      <c r="HK81" s="89"/>
      <c r="HL81" s="89"/>
      <c r="HM81" s="89"/>
      <c r="HN81" s="89"/>
      <c r="HO81" s="89"/>
      <c r="HP81" s="89"/>
      <c r="HQ81" s="89"/>
      <c r="HR81" s="89"/>
      <c r="HS81" s="89"/>
      <c r="HT81" s="89"/>
      <c r="HU81" s="89"/>
      <c r="HV81" s="89"/>
      <c r="HW81" s="89"/>
      <c r="HX81" s="89"/>
      <c r="HY81" s="89"/>
      <c r="HZ81" s="89"/>
      <c r="IA81" s="89"/>
      <c r="IB81" s="89"/>
      <c r="IC81" s="89"/>
      <c r="ID81" s="89"/>
      <c r="IE81" s="89"/>
      <c r="IF81" s="89"/>
      <c r="IG81" s="89"/>
      <c r="IH81" s="89"/>
      <c r="II81" s="89"/>
      <c r="IJ81" s="89"/>
      <c r="IK81" s="89"/>
      <c r="IL81" s="89"/>
      <c r="IM81" s="89"/>
      <c r="IN81" s="89"/>
      <c r="IO81" s="89"/>
      <c r="IP81" s="89"/>
      <c r="IQ81" s="89"/>
      <c r="IR81" s="89"/>
      <c r="IS81" s="89"/>
      <c r="IT81" s="89"/>
      <c r="IU81" s="89"/>
      <c r="IV81" s="89"/>
    </row>
    <row r="82" spans="1:256" s="84" customFormat="1" ht="7.9" customHeight="1" x14ac:dyDescent="0.2">
      <c r="A82" s="93"/>
      <c r="B82" s="96"/>
      <c r="C82" s="93"/>
      <c r="D82" s="93"/>
      <c r="E82" s="93"/>
      <c r="F82" s="94"/>
      <c r="G82" s="100"/>
      <c r="H82" s="94"/>
      <c r="I82" s="94"/>
      <c r="J82" s="94"/>
      <c r="K82" s="100"/>
      <c r="L82" s="94"/>
      <c r="M82" s="94"/>
      <c r="N82" s="102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89"/>
      <c r="ET82" s="89"/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  <c r="FJ82" s="89"/>
      <c r="FK82" s="89"/>
      <c r="FL82" s="89"/>
      <c r="FM82" s="89"/>
      <c r="FN82" s="89"/>
      <c r="FO82" s="89"/>
      <c r="FP82" s="89"/>
      <c r="FQ82" s="89"/>
      <c r="FR82" s="89"/>
      <c r="FS82" s="89"/>
      <c r="FT82" s="89"/>
      <c r="FU82" s="89"/>
      <c r="FV82" s="89"/>
      <c r="FW82" s="89"/>
      <c r="FX82" s="89"/>
      <c r="FY82" s="89"/>
      <c r="FZ82" s="89"/>
      <c r="GA82" s="89"/>
      <c r="GB82" s="89"/>
      <c r="GC82" s="89"/>
      <c r="GD82" s="89"/>
      <c r="GE82" s="89"/>
      <c r="GF82" s="89"/>
      <c r="GG82" s="89"/>
      <c r="GH82" s="89"/>
      <c r="GI82" s="89"/>
      <c r="GJ82" s="89"/>
      <c r="GK82" s="89"/>
      <c r="GL82" s="89"/>
      <c r="GM82" s="89"/>
      <c r="GN82" s="89"/>
      <c r="GO82" s="89"/>
      <c r="GP82" s="89"/>
      <c r="GQ82" s="89"/>
      <c r="GR82" s="89"/>
      <c r="GS82" s="89"/>
      <c r="GT82" s="89"/>
      <c r="GU82" s="89"/>
      <c r="GV82" s="89"/>
      <c r="GW82" s="89"/>
      <c r="GX82" s="89"/>
      <c r="GY82" s="89"/>
      <c r="GZ82" s="89"/>
      <c r="HA82" s="89"/>
      <c r="HB82" s="89"/>
      <c r="HC82" s="89"/>
      <c r="HD82" s="89"/>
      <c r="HE82" s="89"/>
      <c r="HF82" s="89"/>
      <c r="HG82" s="89"/>
      <c r="HH82" s="89"/>
      <c r="HI82" s="89"/>
      <c r="HJ82" s="89"/>
      <c r="HK82" s="89"/>
      <c r="HL82" s="89"/>
      <c r="HM82" s="89"/>
      <c r="HN82" s="89"/>
      <c r="HO82" s="89"/>
      <c r="HP82" s="89"/>
      <c r="HQ82" s="89"/>
      <c r="HR82" s="89"/>
      <c r="HS82" s="89"/>
      <c r="HT82" s="89"/>
      <c r="HU82" s="89"/>
      <c r="HV82" s="89"/>
      <c r="HW82" s="89"/>
      <c r="HX82" s="89"/>
      <c r="HY82" s="89"/>
      <c r="HZ82" s="89"/>
      <c r="IA82" s="89"/>
      <c r="IB82" s="89"/>
      <c r="IC82" s="89"/>
      <c r="ID82" s="89"/>
      <c r="IE82" s="89"/>
      <c r="IF82" s="89"/>
      <c r="IG82" s="89"/>
      <c r="IH82" s="89"/>
      <c r="II82" s="89"/>
      <c r="IJ82" s="89"/>
      <c r="IK82" s="89"/>
      <c r="IL82" s="89"/>
      <c r="IM82" s="89"/>
      <c r="IN82" s="89"/>
      <c r="IO82" s="89"/>
      <c r="IP82" s="89"/>
      <c r="IQ82" s="89"/>
      <c r="IR82" s="89"/>
      <c r="IS82" s="89"/>
      <c r="IT82" s="89"/>
      <c r="IU82" s="89"/>
      <c r="IV82" s="89"/>
    </row>
    <row r="83" spans="1:256" x14ac:dyDescent="0.2">
      <c r="G83" s="128"/>
      <c r="I83" s="94"/>
      <c r="K83" s="128"/>
      <c r="M83" s="94"/>
      <c r="N83" s="22"/>
    </row>
    <row r="84" spans="1:256" s="14" customFormat="1" x14ac:dyDescent="0.2">
      <c r="A84" s="36" t="s">
        <v>103</v>
      </c>
      <c r="B84" s="45" t="s">
        <v>130</v>
      </c>
      <c r="C84" s="48"/>
      <c r="D84" s="75">
        <v>44012</v>
      </c>
      <c r="E84" s="50"/>
      <c r="F84" s="22">
        <v>993131.91</v>
      </c>
      <c r="G84" s="128">
        <f t="shared" ref="G84" si="20">H84/F84</f>
        <v>1</v>
      </c>
      <c r="H84" s="22">
        <v>993131.91</v>
      </c>
      <c r="I84" s="99" t="s">
        <v>65</v>
      </c>
      <c r="J84" s="22">
        <v>997841.16</v>
      </c>
      <c r="K84" s="128">
        <f t="shared" si="17"/>
        <v>1</v>
      </c>
      <c r="L84" s="22">
        <v>997841.16</v>
      </c>
      <c r="M84" s="97"/>
      <c r="N84" s="101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EY84" s="69"/>
      <c r="EZ84" s="69"/>
      <c r="FA84" s="69"/>
      <c r="FB84" s="69"/>
      <c r="FC84" s="69"/>
      <c r="FD84" s="69"/>
      <c r="FE84" s="69"/>
      <c r="FF84" s="69"/>
      <c r="FG84" s="69"/>
      <c r="FH84" s="69"/>
      <c r="FI84" s="69"/>
      <c r="FJ84" s="69"/>
      <c r="FK84" s="69"/>
      <c r="FL84" s="69"/>
      <c r="FM84" s="69"/>
      <c r="FN84" s="69"/>
      <c r="FO84" s="69"/>
      <c r="FP84" s="69"/>
      <c r="FQ84" s="69"/>
      <c r="FR84" s="69"/>
      <c r="FS84" s="69"/>
      <c r="FT84" s="69"/>
      <c r="FU84" s="69"/>
      <c r="FV84" s="69"/>
      <c r="FW84" s="69"/>
      <c r="FX84" s="69"/>
      <c r="FY84" s="69"/>
      <c r="FZ84" s="69"/>
      <c r="GA84" s="69"/>
      <c r="GB84" s="69"/>
      <c r="GC84" s="69"/>
      <c r="GD84" s="69"/>
      <c r="GE84" s="69"/>
      <c r="GF84" s="69"/>
      <c r="GG84" s="69"/>
      <c r="GH84" s="69"/>
      <c r="GI84" s="69"/>
      <c r="GJ84" s="69"/>
      <c r="GK84" s="69"/>
      <c r="GL84" s="69"/>
      <c r="GM84" s="69"/>
      <c r="GN84" s="69"/>
      <c r="GO84" s="69"/>
      <c r="GP84" s="69"/>
      <c r="GQ84" s="69"/>
      <c r="GR84" s="69"/>
      <c r="GS84" s="69"/>
      <c r="GT84" s="69"/>
      <c r="GU84" s="69"/>
      <c r="GV84" s="69"/>
      <c r="GW84" s="69"/>
      <c r="GX84" s="69"/>
      <c r="GY84" s="69"/>
      <c r="GZ84" s="69"/>
      <c r="HA84" s="69"/>
      <c r="HB84" s="69"/>
      <c r="HC84" s="69"/>
      <c r="HD84" s="69"/>
      <c r="HE84" s="69"/>
      <c r="HF84" s="69"/>
      <c r="HG84" s="69"/>
      <c r="HH84" s="69"/>
      <c r="HI84" s="69"/>
      <c r="HJ84" s="69"/>
      <c r="HK84" s="69"/>
      <c r="HL84" s="69"/>
      <c r="HM84" s="69"/>
      <c r="HN84" s="69"/>
      <c r="HO84" s="69"/>
      <c r="HP84" s="69"/>
      <c r="HQ84" s="69"/>
      <c r="HR84" s="69"/>
      <c r="HS84" s="69"/>
      <c r="HT84" s="69"/>
      <c r="HU84" s="69"/>
      <c r="HV84" s="69"/>
      <c r="HW84" s="69"/>
      <c r="HX84" s="69"/>
      <c r="HY84" s="69"/>
      <c r="HZ84" s="69"/>
      <c r="IA84" s="69"/>
      <c r="IB84" s="69"/>
      <c r="IC84" s="69"/>
      <c r="ID84" s="69"/>
      <c r="IE84" s="69"/>
      <c r="IF84" s="69"/>
      <c r="IG84" s="69"/>
      <c r="IH84" s="69"/>
      <c r="II84" s="69"/>
      <c r="IJ84" s="69"/>
      <c r="IK84" s="69"/>
      <c r="IL84" s="69"/>
      <c r="IM84" s="69"/>
      <c r="IN84" s="69"/>
      <c r="IO84" s="69"/>
      <c r="IP84" s="69"/>
      <c r="IQ84" s="69"/>
      <c r="IR84" s="69"/>
      <c r="IS84" s="69"/>
      <c r="IT84" s="69"/>
      <c r="IU84" s="69"/>
      <c r="IV84" s="69"/>
    </row>
    <row r="85" spans="1:256" s="14" customFormat="1" x14ac:dyDescent="0.2">
      <c r="A85" s="36"/>
      <c r="B85" s="36"/>
      <c r="C85" s="48"/>
      <c r="D85" s="76"/>
      <c r="E85" s="36"/>
      <c r="F85" s="53">
        <f>SUM(F84)</f>
        <v>993131.91</v>
      </c>
      <c r="G85" s="128"/>
      <c r="H85" s="53">
        <f>SUM(H84)</f>
        <v>993131.91</v>
      </c>
      <c r="I85" s="94"/>
      <c r="J85" s="53">
        <f>SUM(J84)</f>
        <v>997841.16</v>
      </c>
      <c r="K85" s="128"/>
      <c r="L85" s="53">
        <f>SUM(L84)</f>
        <v>997841.16</v>
      </c>
      <c r="M85" s="95"/>
      <c r="N85" s="101">
        <f>SUM(L85-H85)</f>
        <v>4709.25</v>
      </c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EY85" s="69"/>
      <c r="EZ85" s="69"/>
      <c r="FA85" s="69"/>
      <c r="FB85" s="69"/>
      <c r="FC85" s="69"/>
      <c r="FD85" s="69"/>
      <c r="FE85" s="69"/>
      <c r="FF85" s="69"/>
      <c r="FG85" s="69"/>
      <c r="FH85" s="69"/>
      <c r="FI85" s="69"/>
      <c r="FJ85" s="69"/>
      <c r="FK85" s="69"/>
      <c r="FL85" s="69"/>
      <c r="FM85" s="69"/>
      <c r="FN85" s="69"/>
      <c r="FO85" s="69"/>
      <c r="FP85" s="69"/>
      <c r="FQ85" s="69"/>
      <c r="FR85" s="69"/>
      <c r="FS85" s="69"/>
      <c r="FT85" s="69"/>
      <c r="FU85" s="69"/>
      <c r="FV85" s="69"/>
      <c r="FW85" s="69"/>
      <c r="FX85" s="69"/>
      <c r="FY85" s="69"/>
      <c r="FZ85" s="69"/>
      <c r="GA85" s="69"/>
      <c r="GB85" s="69"/>
      <c r="GC85" s="69"/>
      <c r="GD85" s="69"/>
      <c r="GE85" s="69"/>
      <c r="GF85" s="69"/>
      <c r="GG85" s="69"/>
      <c r="GH85" s="69"/>
      <c r="GI85" s="69"/>
      <c r="GJ85" s="69"/>
      <c r="GK85" s="69"/>
      <c r="GL85" s="69"/>
      <c r="GM85" s="69"/>
      <c r="GN85" s="69"/>
      <c r="GO85" s="69"/>
      <c r="GP85" s="69"/>
      <c r="GQ85" s="69"/>
      <c r="GR85" s="69"/>
      <c r="GS85" s="69"/>
      <c r="GT85" s="69"/>
      <c r="GU85" s="69"/>
      <c r="GV85" s="69"/>
      <c r="GW85" s="69"/>
      <c r="GX85" s="69"/>
      <c r="GY85" s="69"/>
      <c r="GZ85" s="69"/>
      <c r="HA85" s="69"/>
      <c r="HB85" s="69"/>
      <c r="HC85" s="69"/>
      <c r="HD85" s="69"/>
      <c r="HE85" s="69"/>
      <c r="HF85" s="69"/>
      <c r="HG85" s="69"/>
      <c r="HH85" s="69"/>
      <c r="HI85" s="69"/>
      <c r="HJ85" s="69"/>
      <c r="HK85" s="69"/>
      <c r="HL85" s="69"/>
      <c r="HM85" s="69"/>
      <c r="HN85" s="69"/>
      <c r="HO85" s="69"/>
      <c r="HP85" s="69"/>
      <c r="HQ85" s="69"/>
      <c r="HR85" s="69"/>
      <c r="HS85" s="69"/>
      <c r="HT85" s="69"/>
      <c r="HU85" s="69"/>
      <c r="HV85" s="69"/>
      <c r="HW85" s="69"/>
      <c r="HX85" s="69"/>
      <c r="HY85" s="69"/>
      <c r="HZ85" s="69"/>
      <c r="IA85" s="69"/>
      <c r="IB85" s="69"/>
      <c r="IC85" s="69"/>
      <c r="ID85" s="69"/>
      <c r="IE85" s="69"/>
      <c r="IF85" s="69"/>
      <c r="IG85" s="69"/>
      <c r="IH85" s="69"/>
      <c r="II85" s="69"/>
      <c r="IJ85" s="69"/>
      <c r="IK85" s="69"/>
      <c r="IL85" s="69"/>
      <c r="IM85" s="69"/>
      <c r="IN85" s="69"/>
      <c r="IO85" s="69"/>
      <c r="IP85" s="69"/>
      <c r="IQ85" s="69"/>
      <c r="IR85" s="69"/>
      <c r="IS85" s="69"/>
      <c r="IT85" s="69"/>
      <c r="IU85" s="69"/>
      <c r="IV85" s="69"/>
    </row>
    <row r="86" spans="1:256" s="14" customFormat="1" x14ac:dyDescent="0.2">
      <c r="A86" s="36"/>
      <c r="B86" s="36"/>
      <c r="C86" s="48"/>
      <c r="D86" s="76"/>
      <c r="E86" s="36"/>
      <c r="F86" s="53"/>
      <c r="G86" s="128"/>
      <c r="H86" s="53"/>
      <c r="I86" s="94"/>
      <c r="J86" s="53"/>
      <c r="K86" s="128"/>
      <c r="L86" s="53"/>
      <c r="M86" s="95"/>
      <c r="N86" s="101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69"/>
      <c r="ES86" s="69"/>
      <c r="ET86" s="69"/>
      <c r="EU86" s="69"/>
      <c r="EV86" s="69"/>
      <c r="EW86" s="69"/>
      <c r="EX86" s="69"/>
      <c r="EY86" s="69"/>
      <c r="EZ86" s="69"/>
      <c r="FA86" s="69"/>
      <c r="FB86" s="69"/>
      <c r="FC86" s="69"/>
      <c r="FD86" s="69"/>
      <c r="FE86" s="69"/>
      <c r="FF86" s="69"/>
      <c r="FG86" s="69"/>
      <c r="FH86" s="69"/>
      <c r="FI86" s="69"/>
      <c r="FJ86" s="69"/>
      <c r="FK86" s="69"/>
      <c r="FL86" s="69"/>
      <c r="FM86" s="69"/>
      <c r="FN86" s="69"/>
      <c r="FO86" s="69"/>
      <c r="FP86" s="69"/>
      <c r="FQ86" s="69"/>
      <c r="FR86" s="69"/>
      <c r="FS86" s="69"/>
      <c r="FT86" s="69"/>
      <c r="FU86" s="69"/>
      <c r="FV86" s="69"/>
      <c r="FW86" s="69"/>
      <c r="FX86" s="69"/>
      <c r="FY86" s="69"/>
      <c r="FZ86" s="69"/>
      <c r="GA86" s="69"/>
      <c r="GB86" s="69"/>
      <c r="GC86" s="69"/>
      <c r="GD86" s="69"/>
      <c r="GE86" s="69"/>
      <c r="GF86" s="69"/>
      <c r="GG86" s="69"/>
      <c r="GH86" s="69"/>
      <c r="GI86" s="69"/>
      <c r="GJ86" s="69"/>
      <c r="GK86" s="69"/>
      <c r="GL86" s="69"/>
      <c r="GM86" s="69"/>
      <c r="GN86" s="69"/>
      <c r="GO86" s="69"/>
      <c r="GP86" s="69"/>
      <c r="GQ86" s="69"/>
      <c r="GR86" s="69"/>
      <c r="GS86" s="69"/>
      <c r="GT86" s="69"/>
      <c r="GU86" s="69"/>
      <c r="GV86" s="69"/>
      <c r="GW86" s="69"/>
      <c r="GX86" s="69"/>
      <c r="GY86" s="69"/>
      <c r="GZ86" s="69"/>
      <c r="HA86" s="69"/>
      <c r="HB86" s="69"/>
      <c r="HC86" s="69"/>
      <c r="HD86" s="69"/>
      <c r="HE86" s="69"/>
      <c r="HF86" s="69"/>
      <c r="HG86" s="69"/>
      <c r="HH86" s="69"/>
      <c r="HI86" s="69"/>
      <c r="HJ86" s="69"/>
      <c r="HK86" s="69"/>
      <c r="HL86" s="69"/>
      <c r="HM86" s="69"/>
      <c r="HN86" s="69"/>
      <c r="HO86" s="69"/>
      <c r="HP86" s="69"/>
      <c r="HQ86" s="69"/>
      <c r="HR86" s="69"/>
      <c r="HS86" s="69"/>
      <c r="HT86" s="69"/>
      <c r="HU86" s="69"/>
      <c r="HV86" s="69"/>
      <c r="HW86" s="69"/>
      <c r="HX86" s="69"/>
      <c r="HY86" s="69"/>
      <c r="HZ86" s="69"/>
      <c r="IA86" s="69"/>
      <c r="IB86" s="69"/>
      <c r="IC86" s="69"/>
      <c r="ID86" s="69"/>
      <c r="IE86" s="69"/>
      <c r="IF86" s="69"/>
      <c r="IG86" s="69"/>
      <c r="IH86" s="69"/>
      <c r="II86" s="69"/>
      <c r="IJ86" s="69"/>
      <c r="IK86" s="69"/>
      <c r="IL86" s="69"/>
      <c r="IM86" s="69"/>
      <c r="IN86" s="69"/>
      <c r="IO86" s="69"/>
      <c r="IP86" s="69"/>
      <c r="IQ86" s="69"/>
      <c r="IR86" s="69"/>
      <c r="IS86" s="69"/>
      <c r="IT86" s="69"/>
      <c r="IU86" s="69"/>
      <c r="IV86" s="69"/>
    </row>
    <row r="87" spans="1:256" s="14" customFormat="1" x14ac:dyDescent="0.2">
      <c r="A87" s="36" t="s">
        <v>16</v>
      </c>
      <c r="B87" s="45" t="s">
        <v>130</v>
      </c>
      <c r="C87" s="68"/>
      <c r="D87" s="75">
        <v>44012</v>
      </c>
      <c r="E87" s="50"/>
      <c r="F87" s="22">
        <v>1601303.62</v>
      </c>
      <c r="G87" s="128">
        <f t="shared" ref="G87" si="21">H87/F87</f>
        <v>1</v>
      </c>
      <c r="H87" s="22">
        <v>1601303.62</v>
      </c>
      <c r="I87" s="99" t="s">
        <v>65</v>
      </c>
      <c r="J87" s="22">
        <v>1819105.84</v>
      </c>
      <c r="K87" s="128">
        <f t="shared" si="17"/>
        <v>1</v>
      </c>
      <c r="L87" s="22">
        <v>1819105.84</v>
      </c>
      <c r="M87" s="97"/>
      <c r="N87" s="101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  <c r="EO87" s="69"/>
      <c r="EP87" s="69"/>
      <c r="EQ87" s="69"/>
      <c r="ER87" s="69"/>
      <c r="ES87" s="69"/>
      <c r="ET87" s="69"/>
      <c r="EU87" s="69"/>
      <c r="EV87" s="69"/>
      <c r="EW87" s="69"/>
      <c r="EX87" s="69"/>
      <c r="EY87" s="69"/>
      <c r="EZ87" s="69"/>
      <c r="FA87" s="69"/>
      <c r="FB87" s="69"/>
      <c r="FC87" s="69"/>
      <c r="FD87" s="69"/>
      <c r="FE87" s="69"/>
      <c r="FF87" s="69"/>
      <c r="FG87" s="69"/>
      <c r="FH87" s="69"/>
      <c r="FI87" s="69"/>
      <c r="FJ87" s="69"/>
      <c r="FK87" s="69"/>
      <c r="FL87" s="69"/>
      <c r="FM87" s="69"/>
      <c r="FN87" s="69"/>
      <c r="FO87" s="69"/>
      <c r="FP87" s="69"/>
      <c r="FQ87" s="69"/>
      <c r="FR87" s="69"/>
      <c r="FS87" s="69"/>
      <c r="FT87" s="69"/>
      <c r="FU87" s="69"/>
      <c r="FV87" s="69"/>
      <c r="FW87" s="69"/>
      <c r="FX87" s="69"/>
      <c r="FY87" s="69"/>
      <c r="FZ87" s="69"/>
      <c r="GA87" s="69"/>
      <c r="GB87" s="69"/>
      <c r="GC87" s="69"/>
      <c r="GD87" s="69"/>
      <c r="GE87" s="69"/>
      <c r="GF87" s="69"/>
      <c r="GG87" s="69"/>
      <c r="GH87" s="69"/>
      <c r="GI87" s="69"/>
      <c r="GJ87" s="69"/>
      <c r="GK87" s="69"/>
      <c r="GL87" s="69"/>
      <c r="GM87" s="69"/>
      <c r="GN87" s="69"/>
      <c r="GO87" s="69"/>
      <c r="GP87" s="69"/>
      <c r="GQ87" s="69"/>
      <c r="GR87" s="69"/>
      <c r="GS87" s="69"/>
      <c r="GT87" s="69"/>
      <c r="GU87" s="69"/>
      <c r="GV87" s="69"/>
      <c r="GW87" s="69"/>
      <c r="GX87" s="69"/>
      <c r="GY87" s="69"/>
      <c r="GZ87" s="69"/>
      <c r="HA87" s="69"/>
      <c r="HB87" s="69"/>
      <c r="HC87" s="69"/>
      <c r="HD87" s="69"/>
      <c r="HE87" s="69"/>
      <c r="HF87" s="69"/>
      <c r="HG87" s="69"/>
      <c r="HH87" s="69"/>
      <c r="HI87" s="69"/>
      <c r="HJ87" s="69"/>
      <c r="HK87" s="69"/>
      <c r="HL87" s="69"/>
      <c r="HM87" s="69"/>
      <c r="HN87" s="69"/>
      <c r="HO87" s="69"/>
      <c r="HP87" s="69"/>
      <c r="HQ87" s="69"/>
      <c r="HR87" s="69"/>
      <c r="HS87" s="69"/>
      <c r="HT87" s="69"/>
      <c r="HU87" s="69"/>
      <c r="HV87" s="69"/>
      <c r="HW87" s="69"/>
      <c r="HX87" s="69"/>
      <c r="HY87" s="69"/>
      <c r="HZ87" s="69"/>
      <c r="IA87" s="69"/>
      <c r="IB87" s="69"/>
      <c r="IC87" s="69"/>
      <c r="ID87" s="69"/>
      <c r="IE87" s="69"/>
      <c r="IF87" s="69"/>
      <c r="IG87" s="69"/>
      <c r="IH87" s="69"/>
      <c r="II87" s="69"/>
      <c r="IJ87" s="69"/>
      <c r="IK87" s="69"/>
      <c r="IL87" s="69"/>
      <c r="IM87" s="69"/>
      <c r="IN87" s="69"/>
      <c r="IO87" s="69"/>
      <c r="IP87" s="69"/>
      <c r="IQ87" s="69"/>
      <c r="IR87" s="69"/>
      <c r="IS87" s="69"/>
      <c r="IT87" s="69"/>
      <c r="IU87" s="69"/>
      <c r="IV87" s="69"/>
    </row>
    <row r="88" spans="1:256" s="14" customFormat="1" ht="12.6" customHeight="1" x14ac:dyDescent="0.2">
      <c r="A88" s="38"/>
      <c r="B88" s="51"/>
      <c r="C88" s="67"/>
      <c r="D88" s="52"/>
      <c r="E88" s="38"/>
      <c r="F88" s="53">
        <f>SUM(F87)</f>
        <v>1601303.62</v>
      </c>
      <c r="G88" s="128"/>
      <c r="H88" s="53">
        <f>SUM(H87)</f>
        <v>1601303.62</v>
      </c>
      <c r="I88" s="94"/>
      <c r="J88" s="53">
        <f>SUM(J87)</f>
        <v>1819105.84</v>
      </c>
      <c r="K88" s="128"/>
      <c r="L88" s="53">
        <f>SUM(L87)</f>
        <v>1819105.84</v>
      </c>
      <c r="M88" s="95"/>
      <c r="N88" s="101">
        <f>SUM(L88-H88)</f>
        <v>217802.21999999997</v>
      </c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  <c r="EO88" s="69"/>
      <c r="EP88" s="69"/>
      <c r="EQ88" s="69"/>
      <c r="ER88" s="69"/>
      <c r="ES88" s="69"/>
      <c r="ET88" s="69"/>
      <c r="EU88" s="69"/>
      <c r="EV88" s="69"/>
      <c r="EW88" s="69"/>
      <c r="EX88" s="69"/>
      <c r="EY88" s="69"/>
      <c r="EZ88" s="69"/>
      <c r="FA88" s="69"/>
      <c r="FB88" s="69"/>
      <c r="FC88" s="69"/>
      <c r="FD88" s="69"/>
      <c r="FE88" s="69"/>
      <c r="FF88" s="69"/>
      <c r="FG88" s="69"/>
      <c r="FH88" s="69"/>
      <c r="FI88" s="69"/>
      <c r="FJ88" s="69"/>
      <c r="FK88" s="69"/>
      <c r="FL88" s="69"/>
      <c r="FM88" s="69"/>
      <c r="FN88" s="69"/>
      <c r="FO88" s="69"/>
      <c r="FP88" s="69"/>
      <c r="FQ88" s="69"/>
      <c r="FR88" s="69"/>
      <c r="FS88" s="69"/>
      <c r="FT88" s="69"/>
      <c r="FU88" s="69"/>
      <c r="FV88" s="69"/>
      <c r="FW88" s="69"/>
      <c r="FX88" s="69"/>
      <c r="FY88" s="69"/>
      <c r="FZ88" s="69"/>
      <c r="GA88" s="69"/>
      <c r="GB88" s="69"/>
      <c r="GC88" s="69"/>
      <c r="GD88" s="69"/>
      <c r="GE88" s="69"/>
      <c r="GF88" s="69"/>
      <c r="GG88" s="69"/>
      <c r="GH88" s="69"/>
      <c r="GI88" s="69"/>
      <c r="GJ88" s="69"/>
      <c r="GK88" s="69"/>
      <c r="GL88" s="69"/>
      <c r="GM88" s="69"/>
      <c r="GN88" s="69"/>
      <c r="GO88" s="69"/>
      <c r="GP88" s="69"/>
      <c r="GQ88" s="69"/>
      <c r="GR88" s="69"/>
      <c r="GS88" s="69"/>
      <c r="GT88" s="69"/>
      <c r="GU88" s="69"/>
      <c r="GV88" s="69"/>
      <c r="GW88" s="69"/>
      <c r="GX88" s="69"/>
      <c r="GY88" s="69"/>
      <c r="GZ88" s="69"/>
      <c r="HA88" s="69"/>
      <c r="HB88" s="69"/>
      <c r="HC88" s="69"/>
      <c r="HD88" s="69"/>
      <c r="HE88" s="69"/>
      <c r="HF88" s="69"/>
      <c r="HG88" s="69"/>
      <c r="HH88" s="69"/>
      <c r="HI88" s="69"/>
      <c r="HJ88" s="69"/>
      <c r="HK88" s="69"/>
      <c r="HL88" s="69"/>
      <c r="HM88" s="69"/>
      <c r="HN88" s="69"/>
      <c r="HO88" s="69"/>
      <c r="HP88" s="69"/>
      <c r="HQ88" s="69"/>
      <c r="HR88" s="69"/>
      <c r="HS88" s="69"/>
      <c r="HT88" s="69"/>
      <c r="HU88" s="69"/>
      <c r="HV88" s="69"/>
      <c r="HW88" s="69"/>
      <c r="HX88" s="69"/>
      <c r="HY88" s="69"/>
      <c r="HZ88" s="69"/>
      <c r="IA88" s="69"/>
      <c r="IB88" s="69"/>
      <c r="IC88" s="69"/>
      <c r="ID88" s="69"/>
      <c r="IE88" s="69"/>
      <c r="IF88" s="69"/>
      <c r="IG88" s="69"/>
      <c r="IH88" s="69"/>
      <c r="II88" s="69"/>
      <c r="IJ88" s="69"/>
      <c r="IK88" s="69"/>
      <c r="IL88" s="69"/>
      <c r="IM88" s="69"/>
      <c r="IN88" s="69"/>
      <c r="IO88" s="69"/>
      <c r="IP88" s="69"/>
      <c r="IQ88" s="69"/>
      <c r="IR88" s="69"/>
      <c r="IS88" s="69"/>
      <c r="IT88" s="69"/>
      <c r="IU88" s="69"/>
      <c r="IV88" s="69"/>
    </row>
    <row r="89" spans="1:256" s="14" customFormat="1" x14ac:dyDescent="0.2">
      <c r="A89" s="38"/>
      <c r="B89" s="51"/>
      <c r="C89" s="67"/>
      <c r="D89" s="52"/>
      <c r="E89" s="38"/>
      <c r="F89" s="53"/>
      <c r="G89" s="128"/>
      <c r="H89" s="53"/>
      <c r="I89" s="94"/>
      <c r="J89" s="53"/>
      <c r="K89" s="128"/>
      <c r="L89" s="53"/>
      <c r="M89" s="95"/>
      <c r="N89" s="101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  <c r="EO89" s="69"/>
      <c r="EP89" s="69"/>
      <c r="EQ89" s="69"/>
      <c r="ER89" s="69"/>
      <c r="ES89" s="69"/>
      <c r="ET89" s="69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69"/>
      <c r="FF89" s="69"/>
      <c r="FG89" s="69"/>
      <c r="FH89" s="69"/>
      <c r="FI89" s="69"/>
      <c r="FJ89" s="69"/>
      <c r="FK89" s="69"/>
      <c r="FL89" s="69"/>
      <c r="FM89" s="69"/>
      <c r="FN89" s="69"/>
      <c r="FO89" s="69"/>
      <c r="FP89" s="69"/>
      <c r="FQ89" s="69"/>
      <c r="FR89" s="69"/>
      <c r="FS89" s="69"/>
      <c r="FT89" s="69"/>
      <c r="FU89" s="69"/>
      <c r="FV89" s="69"/>
      <c r="FW89" s="69"/>
      <c r="FX89" s="69"/>
      <c r="FY89" s="69"/>
      <c r="FZ89" s="69"/>
      <c r="GA89" s="69"/>
      <c r="GB89" s="69"/>
      <c r="GC89" s="69"/>
      <c r="GD89" s="69"/>
      <c r="GE89" s="69"/>
      <c r="GF89" s="69"/>
      <c r="GG89" s="69"/>
      <c r="GH89" s="69"/>
      <c r="GI89" s="69"/>
      <c r="GJ89" s="69"/>
      <c r="GK89" s="69"/>
      <c r="GL89" s="69"/>
      <c r="GM89" s="69"/>
      <c r="GN89" s="69"/>
      <c r="GO89" s="69"/>
      <c r="GP89" s="69"/>
      <c r="GQ89" s="69"/>
      <c r="GR89" s="69"/>
      <c r="GS89" s="69"/>
      <c r="GT89" s="69"/>
      <c r="GU89" s="69"/>
      <c r="GV89" s="69"/>
      <c r="GW89" s="69"/>
      <c r="GX89" s="69"/>
      <c r="GY89" s="69"/>
      <c r="GZ89" s="69"/>
      <c r="HA89" s="69"/>
      <c r="HB89" s="69"/>
      <c r="HC89" s="69"/>
      <c r="HD89" s="69"/>
      <c r="HE89" s="69"/>
      <c r="HF89" s="69"/>
      <c r="HG89" s="69"/>
      <c r="HH89" s="69"/>
      <c r="HI89" s="69"/>
      <c r="HJ89" s="69"/>
      <c r="HK89" s="69"/>
      <c r="HL89" s="69"/>
      <c r="HM89" s="69"/>
      <c r="HN89" s="69"/>
      <c r="HO89" s="69"/>
      <c r="HP89" s="69"/>
      <c r="HQ89" s="69"/>
      <c r="HR89" s="69"/>
      <c r="HS89" s="69"/>
      <c r="HT89" s="69"/>
      <c r="HU89" s="69"/>
      <c r="HV89" s="69"/>
      <c r="HW89" s="69"/>
      <c r="HX89" s="69"/>
      <c r="HY89" s="69"/>
      <c r="HZ89" s="69"/>
      <c r="IA89" s="69"/>
      <c r="IB89" s="69"/>
      <c r="IC89" s="69"/>
      <c r="ID89" s="69"/>
      <c r="IE89" s="69"/>
      <c r="IF89" s="69"/>
      <c r="IG89" s="69"/>
      <c r="IH89" s="69"/>
      <c r="II89" s="69"/>
      <c r="IJ89" s="69"/>
      <c r="IK89" s="69"/>
      <c r="IL89" s="69"/>
      <c r="IM89" s="69"/>
      <c r="IN89" s="69"/>
      <c r="IO89" s="69"/>
      <c r="IP89" s="69"/>
      <c r="IQ89" s="69"/>
      <c r="IR89" s="69"/>
      <c r="IS89" s="69"/>
      <c r="IT89" s="69"/>
      <c r="IU89" s="69"/>
      <c r="IV89" s="69"/>
    </row>
    <row r="90" spans="1:256" s="14" customFormat="1" outlineLevel="1" x14ac:dyDescent="0.2">
      <c r="A90" s="36" t="s">
        <v>17</v>
      </c>
      <c r="B90" s="45" t="s">
        <v>130</v>
      </c>
      <c r="C90" s="48"/>
      <c r="D90" s="75">
        <v>44012</v>
      </c>
      <c r="E90" s="50"/>
      <c r="F90" s="22">
        <v>11611463.210000001</v>
      </c>
      <c r="G90" s="128">
        <f t="shared" ref="G90" si="22">H90/F90</f>
        <v>1</v>
      </c>
      <c r="H90" s="22">
        <v>11611463.210000001</v>
      </c>
      <c r="I90" s="99" t="s">
        <v>65</v>
      </c>
      <c r="J90" s="22">
        <v>16313236.960000001</v>
      </c>
      <c r="K90" s="128">
        <f t="shared" si="17"/>
        <v>1</v>
      </c>
      <c r="L90" s="22">
        <v>16313236.960000001</v>
      </c>
      <c r="M90" s="97"/>
      <c r="N90" s="101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  <c r="EO90" s="69"/>
      <c r="EP90" s="69"/>
      <c r="EQ90" s="69"/>
      <c r="ER90" s="69"/>
      <c r="ES90" s="69"/>
      <c r="ET90" s="69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69"/>
      <c r="FF90" s="69"/>
      <c r="FG90" s="69"/>
      <c r="FH90" s="69"/>
      <c r="FI90" s="69"/>
      <c r="FJ90" s="69"/>
      <c r="FK90" s="69"/>
      <c r="FL90" s="69"/>
      <c r="FM90" s="69"/>
      <c r="FN90" s="69"/>
      <c r="FO90" s="69"/>
      <c r="FP90" s="69"/>
      <c r="FQ90" s="69"/>
      <c r="FR90" s="69"/>
      <c r="FS90" s="69"/>
      <c r="FT90" s="69"/>
      <c r="FU90" s="69"/>
      <c r="FV90" s="69"/>
      <c r="FW90" s="69"/>
      <c r="FX90" s="69"/>
      <c r="FY90" s="69"/>
      <c r="FZ90" s="69"/>
      <c r="GA90" s="69"/>
      <c r="GB90" s="69"/>
      <c r="GC90" s="69"/>
      <c r="GD90" s="69"/>
      <c r="GE90" s="69"/>
      <c r="GF90" s="69"/>
      <c r="GG90" s="69"/>
      <c r="GH90" s="69"/>
      <c r="GI90" s="69"/>
      <c r="GJ90" s="69"/>
      <c r="GK90" s="69"/>
      <c r="GL90" s="69"/>
      <c r="GM90" s="69"/>
      <c r="GN90" s="69"/>
      <c r="GO90" s="69"/>
      <c r="GP90" s="69"/>
      <c r="GQ90" s="69"/>
      <c r="GR90" s="69"/>
      <c r="GS90" s="69"/>
      <c r="GT90" s="69"/>
      <c r="GU90" s="69"/>
      <c r="GV90" s="69"/>
      <c r="GW90" s="69"/>
      <c r="GX90" s="69"/>
      <c r="GY90" s="69"/>
      <c r="GZ90" s="69"/>
      <c r="HA90" s="69"/>
      <c r="HB90" s="69"/>
      <c r="HC90" s="69"/>
      <c r="HD90" s="69"/>
      <c r="HE90" s="69"/>
      <c r="HF90" s="69"/>
      <c r="HG90" s="69"/>
      <c r="HH90" s="69"/>
      <c r="HI90" s="69"/>
      <c r="HJ90" s="69"/>
      <c r="HK90" s="69"/>
      <c r="HL90" s="69"/>
      <c r="HM90" s="69"/>
      <c r="HN90" s="69"/>
      <c r="HO90" s="69"/>
      <c r="HP90" s="69"/>
      <c r="HQ90" s="69"/>
      <c r="HR90" s="69"/>
      <c r="HS90" s="69"/>
      <c r="HT90" s="69"/>
      <c r="HU90" s="69"/>
      <c r="HV90" s="69"/>
      <c r="HW90" s="69"/>
      <c r="HX90" s="69"/>
      <c r="HY90" s="69"/>
      <c r="HZ90" s="69"/>
      <c r="IA90" s="69"/>
      <c r="IB90" s="69"/>
      <c r="IC90" s="69"/>
      <c r="ID90" s="69"/>
      <c r="IE90" s="69"/>
      <c r="IF90" s="69"/>
      <c r="IG90" s="69"/>
      <c r="IH90" s="69"/>
      <c r="II90" s="69"/>
      <c r="IJ90" s="69"/>
      <c r="IK90" s="69"/>
      <c r="IL90" s="69"/>
      <c r="IM90" s="69"/>
      <c r="IN90" s="69"/>
      <c r="IO90" s="69"/>
      <c r="IP90" s="69"/>
      <c r="IQ90" s="69"/>
      <c r="IR90" s="69"/>
      <c r="IS90" s="69"/>
      <c r="IT90" s="69"/>
      <c r="IU90" s="69"/>
      <c r="IV90" s="69"/>
    </row>
    <row r="91" spans="1:256" s="14" customFormat="1" x14ac:dyDescent="0.2">
      <c r="A91" s="36"/>
      <c r="B91" s="36"/>
      <c r="C91" s="48"/>
      <c r="D91" s="78"/>
      <c r="E91" s="36"/>
      <c r="F91" s="53">
        <f>SUM(F90)</f>
        <v>11611463.210000001</v>
      </c>
      <c r="G91" s="128"/>
      <c r="H91" s="53">
        <f>SUM(H90)</f>
        <v>11611463.210000001</v>
      </c>
      <c r="I91" s="94"/>
      <c r="J91" s="53">
        <f>SUM(J90)</f>
        <v>16313236.960000001</v>
      </c>
      <c r="K91" s="128"/>
      <c r="L91" s="53">
        <f>SUM(L90)</f>
        <v>16313236.960000001</v>
      </c>
      <c r="M91" s="95"/>
      <c r="N91" s="101">
        <f>SUM(L91-H91)</f>
        <v>4701773.75</v>
      </c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  <c r="EO91" s="69"/>
      <c r="EP91" s="69"/>
      <c r="EQ91" s="69"/>
      <c r="ER91" s="69"/>
      <c r="ES91" s="69"/>
      <c r="ET91" s="69"/>
      <c r="EU91" s="69"/>
      <c r="EV91" s="69"/>
      <c r="EW91" s="69"/>
      <c r="EX91" s="69"/>
      <c r="EY91" s="69"/>
      <c r="EZ91" s="69"/>
      <c r="FA91" s="69"/>
      <c r="FB91" s="69"/>
      <c r="FC91" s="69"/>
      <c r="FD91" s="69"/>
      <c r="FE91" s="69"/>
      <c r="FF91" s="69"/>
      <c r="FG91" s="69"/>
      <c r="FH91" s="69"/>
      <c r="FI91" s="69"/>
      <c r="FJ91" s="69"/>
      <c r="FK91" s="69"/>
      <c r="FL91" s="69"/>
      <c r="FM91" s="69"/>
      <c r="FN91" s="69"/>
      <c r="FO91" s="69"/>
      <c r="FP91" s="69"/>
      <c r="FQ91" s="69"/>
      <c r="FR91" s="69"/>
      <c r="FS91" s="69"/>
      <c r="FT91" s="69"/>
      <c r="FU91" s="69"/>
      <c r="FV91" s="69"/>
      <c r="FW91" s="69"/>
      <c r="FX91" s="69"/>
      <c r="FY91" s="69"/>
      <c r="FZ91" s="69"/>
      <c r="GA91" s="69"/>
      <c r="GB91" s="69"/>
      <c r="GC91" s="69"/>
      <c r="GD91" s="69"/>
      <c r="GE91" s="69"/>
      <c r="GF91" s="69"/>
      <c r="GG91" s="69"/>
      <c r="GH91" s="69"/>
      <c r="GI91" s="69"/>
      <c r="GJ91" s="69"/>
      <c r="GK91" s="69"/>
      <c r="GL91" s="69"/>
      <c r="GM91" s="69"/>
      <c r="GN91" s="69"/>
      <c r="GO91" s="69"/>
      <c r="GP91" s="69"/>
      <c r="GQ91" s="69"/>
      <c r="GR91" s="69"/>
      <c r="GS91" s="69"/>
      <c r="GT91" s="69"/>
      <c r="GU91" s="69"/>
      <c r="GV91" s="69"/>
      <c r="GW91" s="69"/>
      <c r="GX91" s="69"/>
      <c r="GY91" s="69"/>
      <c r="GZ91" s="69"/>
      <c r="HA91" s="69"/>
      <c r="HB91" s="69"/>
      <c r="HC91" s="69"/>
      <c r="HD91" s="69"/>
      <c r="HE91" s="69"/>
      <c r="HF91" s="69"/>
      <c r="HG91" s="69"/>
      <c r="HH91" s="69"/>
      <c r="HI91" s="69"/>
      <c r="HJ91" s="69"/>
      <c r="HK91" s="69"/>
      <c r="HL91" s="69"/>
      <c r="HM91" s="69"/>
      <c r="HN91" s="69"/>
      <c r="HO91" s="69"/>
      <c r="HP91" s="69"/>
      <c r="HQ91" s="69"/>
      <c r="HR91" s="69"/>
      <c r="HS91" s="69"/>
      <c r="HT91" s="69"/>
      <c r="HU91" s="69"/>
      <c r="HV91" s="69"/>
      <c r="HW91" s="69"/>
      <c r="HX91" s="69"/>
      <c r="HY91" s="69"/>
      <c r="HZ91" s="69"/>
      <c r="IA91" s="69"/>
      <c r="IB91" s="69"/>
      <c r="IC91" s="69"/>
      <c r="ID91" s="69"/>
      <c r="IE91" s="69"/>
      <c r="IF91" s="69"/>
      <c r="IG91" s="69"/>
      <c r="IH91" s="69"/>
      <c r="II91" s="69"/>
      <c r="IJ91" s="69"/>
      <c r="IK91" s="69"/>
      <c r="IL91" s="69"/>
      <c r="IM91" s="69"/>
      <c r="IN91" s="69"/>
      <c r="IO91" s="69"/>
      <c r="IP91" s="69"/>
      <c r="IQ91" s="69"/>
      <c r="IR91" s="69"/>
      <c r="IS91" s="69"/>
      <c r="IT91" s="69"/>
      <c r="IU91" s="69"/>
      <c r="IV91" s="69"/>
    </row>
    <row r="92" spans="1:256" s="14" customFormat="1" x14ac:dyDescent="0.2">
      <c r="A92" s="36"/>
      <c r="B92" s="36"/>
      <c r="C92" s="48"/>
      <c r="D92" s="75"/>
      <c r="E92" s="36"/>
      <c r="F92" s="22"/>
      <c r="G92" s="128"/>
      <c r="H92" s="22"/>
      <c r="I92" s="99"/>
      <c r="J92" s="22"/>
      <c r="K92" s="128"/>
      <c r="L92" s="22"/>
      <c r="M92" s="97"/>
      <c r="N92" s="101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  <c r="EO92" s="69"/>
      <c r="EP92" s="69"/>
      <c r="EQ92" s="69"/>
      <c r="ER92" s="69"/>
      <c r="ES92" s="69"/>
      <c r="ET92" s="69"/>
      <c r="EU92" s="69"/>
      <c r="EV92" s="69"/>
      <c r="EW92" s="69"/>
      <c r="EX92" s="69"/>
      <c r="EY92" s="69"/>
      <c r="EZ92" s="69"/>
      <c r="FA92" s="69"/>
      <c r="FB92" s="69"/>
      <c r="FC92" s="69"/>
      <c r="FD92" s="69"/>
      <c r="FE92" s="69"/>
      <c r="FF92" s="69"/>
      <c r="FG92" s="69"/>
      <c r="FH92" s="69"/>
      <c r="FI92" s="69"/>
      <c r="FJ92" s="69"/>
      <c r="FK92" s="69"/>
      <c r="FL92" s="69"/>
      <c r="FM92" s="69"/>
      <c r="FN92" s="69"/>
      <c r="FO92" s="69"/>
      <c r="FP92" s="69"/>
      <c r="FQ92" s="69"/>
      <c r="FR92" s="69"/>
      <c r="FS92" s="69"/>
      <c r="FT92" s="69"/>
      <c r="FU92" s="69"/>
      <c r="FV92" s="69"/>
      <c r="FW92" s="69"/>
      <c r="FX92" s="69"/>
      <c r="FY92" s="69"/>
      <c r="FZ92" s="69"/>
      <c r="GA92" s="69"/>
      <c r="GB92" s="69"/>
      <c r="GC92" s="69"/>
      <c r="GD92" s="69"/>
      <c r="GE92" s="69"/>
      <c r="GF92" s="69"/>
      <c r="GG92" s="69"/>
      <c r="GH92" s="69"/>
      <c r="GI92" s="69"/>
      <c r="GJ92" s="69"/>
      <c r="GK92" s="69"/>
      <c r="GL92" s="69"/>
      <c r="GM92" s="69"/>
      <c r="GN92" s="69"/>
      <c r="GO92" s="69"/>
      <c r="GP92" s="69"/>
      <c r="GQ92" s="69"/>
      <c r="GR92" s="69"/>
      <c r="GS92" s="69"/>
      <c r="GT92" s="69"/>
      <c r="GU92" s="69"/>
      <c r="GV92" s="69"/>
      <c r="GW92" s="69"/>
      <c r="GX92" s="69"/>
      <c r="GY92" s="69"/>
      <c r="GZ92" s="69"/>
      <c r="HA92" s="69"/>
      <c r="HB92" s="69"/>
      <c r="HC92" s="69"/>
      <c r="HD92" s="69"/>
      <c r="HE92" s="69"/>
      <c r="HF92" s="69"/>
      <c r="HG92" s="69"/>
      <c r="HH92" s="69"/>
      <c r="HI92" s="69"/>
      <c r="HJ92" s="69"/>
      <c r="HK92" s="69"/>
      <c r="HL92" s="69"/>
      <c r="HM92" s="69"/>
      <c r="HN92" s="69"/>
      <c r="HO92" s="69"/>
      <c r="HP92" s="69"/>
      <c r="HQ92" s="69"/>
      <c r="HR92" s="69"/>
      <c r="HS92" s="69"/>
      <c r="HT92" s="69"/>
      <c r="HU92" s="69"/>
      <c r="HV92" s="69"/>
      <c r="HW92" s="69"/>
      <c r="HX92" s="69"/>
      <c r="HY92" s="69"/>
      <c r="HZ92" s="69"/>
      <c r="IA92" s="69"/>
      <c r="IB92" s="69"/>
      <c r="IC92" s="69"/>
      <c r="ID92" s="69"/>
      <c r="IE92" s="69"/>
      <c r="IF92" s="69"/>
      <c r="IG92" s="69"/>
      <c r="IH92" s="69"/>
      <c r="II92" s="69"/>
      <c r="IJ92" s="69"/>
      <c r="IK92" s="69"/>
      <c r="IL92" s="69"/>
      <c r="IM92" s="69"/>
      <c r="IN92" s="69"/>
      <c r="IO92" s="69"/>
      <c r="IP92" s="69"/>
      <c r="IQ92" s="69"/>
      <c r="IR92" s="69"/>
      <c r="IS92" s="69"/>
      <c r="IT92" s="69"/>
      <c r="IU92" s="69"/>
      <c r="IV92" s="69"/>
    </row>
    <row r="93" spans="1:256" s="104" customFormat="1" ht="13.5" thickBot="1" x14ac:dyDescent="0.25">
      <c r="A93" s="103" t="s">
        <v>68</v>
      </c>
      <c r="B93" s="110"/>
      <c r="C93" s="105"/>
      <c r="D93" s="106"/>
      <c r="F93" s="160">
        <v>91891753.239999995</v>
      </c>
      <c r="G93" s="163"/>
      <c r="H93" s="161">
        <v>91916508.939999998</v>
      </c>
      <c r="I93" s="162"/>
      <c r="J93" s="160">
        <v>86496625.560000002</v>
      </c>
      <c r="K93" s="163"/>
      <c r="L93" s="161">
        <v>86514057.730000004</v>
      </c>
      <c r="M93" s="164"/>
      <c r="N93" s="170">
        <f t="shared" ref="N93" si="23">SUM(L93-H93)</f>
        <v>-5402451.2099999934</v>
      </c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  <c r="BQ93" s="109"/>
      <c r="BR93" s="109"/>
      <c r="BS93" s="109"/>
      <c r="BT93" s="109"/>
      <c r="BU93" s="109"/>
      <c r="BV93" s="109"/>
      <c r="BW93" s="109"/>
      <c r="BX93" s="109"/>
      <c r="BY93" s="109"/>
      <c r="BZ93" s="109"/>
      <c r="CA93" s="109"/>
      <c r="CB93" s="109"/>
      <c r="CC93" s="109"/>
      <c r="CD93" s="109"/>
      <c r="CE93" s="109"/>
      <c r="CF93" s="109"/>
      <c r="CG93" s="109"/>
      <c r="CH93" s="109"/>
      <c r="CI93" s="109"/>
      <c r="CJ93" s="109"/>
      <c r="CK93" s="109"/>
      <c r="CL93" s="109"/>
      <c r="CM93" s="109"/>
      <c r="CN93" s="109"/>
      <c r="CO93" s="109"/>
      <c r="CP93" s="109"/>
      <c r="CQ93" s="109"/>
      <c r="CR93" s="109"/>
      <c r="CS93" s="109"/>
      <c r="CT93" s="109"/>
      <c r="CU93" s="109"/>
      <c r="CV93" s="109"/>
      <c r="CW93" s="109"/>
      <c r="CX93" s="109"/>
      <c r="CY93" s="109"/>
      <c r="CZ93" s="109"/>
      <c r="DA93" s="109"/>
      <c r="DB93" s="109"/>
      <c r="DC93" s="109"/>
      <c r="DD93" s="109"/>
      <c r="DE93" s="109"/>
      <c r="DF93" s="109"/>
      <c r="DG93" s="109"/>
      <c r="DH93" s="109"/>
      <c r="DI93" s="109"/>
      <c r="DJ93" s="109"/>
      <c r="DK93" s="109"/>
      <c r="DL93" s="109"/>
      <c r="DM93" s="109"/>
      <c r="DN93" s="109"/>
      <c r="DO93" s="109"/>
      <c r="DP93" s="109"/>
      <c r="DQ93" s="109"/>
      <c r="DR93" s="109"/>
      <c r="DS93" s="109"/>
      <c r="DT93" s="109"/>
      <c r="DU93" s="109"/>
      <c r="DV93" s="109"/>
      <c r="DW93" s="109"/>
      <c r="DX93" s="109"/>
      <c r="DY93" s="109"/>
      <c r="DZ93" s="109"/>
      <c r="EA93" s="109"/>
      <c r="EB93" s="109"/>
      <c r="EC93" s="109"/>
      <c r="ED93" s="109"/>
      <c r="EE93" s="109"/>
      <c r="EF93" s="109"/>
      <c r="EG93" s="109"/>
      <c r="EH93" s="109"/>
      <c r="EI93" s="109"/>
      <c r="EJ93" s="109"/>
      <c r="EK93" s="109"/>
      <c r="EL93" s="109"/>
      <c r="EM93" s="109"/>
      <c r="EN93" s="109"/>
      <c r="EO93" s="109"/>
      <c r="EP93" s="109"/>
      <c r="EQ93" s="109"/>
      <c r="ER93" s="109"/>
      <c r="ES93" s="109"/>
      <c r="ET93" s="109"/>
      <c r="EU93" s="109"/>
      <c r="EV93" s="109"/>
      <c r="EW93" s="109"/>
      <c r="EX93" s="109"/>
      <c r="EY93" s="109"/>
      <c r="EZ93" s="109"/>
      <c r="FA93" s="109"/>
      <c r="FB93" s="109"/>
      <c r="FC93" s="109"/>
      <c r="FD93" s="109"/>
      <c r="FE93" s="109"/>
      <c r="FF93" s="109"/>
      <c r="FG93" s="109"/>
      <c r="FH93" s="109"/>
      <c r="FI93" s="109"/>
      <c r="FJ93" s="109"/>
      <c r="FK93" s="109"/>
      <c r="FL93" s="109"/>
      <c r="FM93" s="109"/>
      <c r="FN93" s="109"/>
      <c r="FO93" s="109"/>
      <c r="FP93" s="109"/>
      <c r="FQ93" s="109"/>
      <c r="FR93" s="109"/>
      <c r="FS93" s="109"/>
      <c r="FT93" s="109"/>
      <c r="FU93" s="109"/>
      <c r="FV93" s="109"/>
      <c r="FW93" s="109"/>
      <c r="FX93" s="109"/>
      <c r="FY93" s="109"/>
      <c r="FZ93" s="109"/>
      <c r="GA93" s="109"/>
      <c r="GB93" s="109"/>
      <c r="GC93" s="109"/>
      <c r="GD93" s="109"/>
      <c r="GE93" s="109"/>
      <c r="GF93" s="109"/>
      <c r="GG93" s="109"/>
      <c r="GH93" s="109"/>
      <c r="GI93" s="109"/>
      <c r="GJ93" s="109"/>
      <c r="GK93" s="109"/>
      <c r="GL93" s="109"/>
      <c r="GM93" s="109"/>
      <c r="GN93" s="109"/>
      <c r="GO93" s="109"/>
      <c r="GP93" s="109"/>
      <c r="GQ93" s="109"/>
      <c r="GR93" s="109"/>
      <c r="GS93" s="109"/>
      <c r="GT93" s="109"/>
      <c r="GU93" s="109"/>
      <c r="GV93" s="109"/>
      <c r="GW93" s="109"/>
      <c r="GX93" s="109"/>
      <c r="GY93" s="109"/>
      <c r="GZ93" s="109"/>
      <c r="HA93" s="109"/>
      <c r="HB93" s="109"/>
      <c r="HC93" s="109"/>
      <c r="HD93" s="109"/>
      <c r="HE93" s="109"/>
      <c r="HF93" s="109"/>
      <c r="HG93" s="109"/>
      <c r="HH93" s="109"/>
      <c r="HI93" s="109"/>
      <c r="HJ93" s="109"/>
      <c r="HK93" s="109"/>
      <c r="HL93" s="109"/>
      <c r="HM93" s="109"/>
      <c r="HN93" s="109"/>
      <c r="HO93" s="109"/>
      <c r="HP93" s="109"/>
      <c r="HQ93" s="109"/>
      <c r="HR93" s="109"/>
      <c r="HS93" s="109"/>
      <c r="HT93" s="109"/>
      <c r="HU93" s="109"/>
      <c r="HV93" s="109"/>
      <c r="HW93" s="109"/>
      <c r="HX93" s="109"/>
      <c r="HY93" s="109"/>
      <c r="HZ93" s="109"/>
      <c r="IA93" s="109"/>
      <c r="IB93" s="109"/>
      <c r="IC93" s="109"/>
      <c r="ID93" s="109"/>
      <c r="IE93" s="109"/>
      <c r="IF93" s="109"/>
      <c r="IG93" s="109"/>
      <c r="IH93" s="109"/>
      <c r="II93" s="109"/>
      <c r="IJ93" s="109"/>
      <c r="IK93" s="109"/>
      <c r="IL93" s="109"/>
      <c r="IM93" s="109"/>
      <c r="IN93" s="109"/>
      <c r="IO93" s="109"/>
      <c r="IP93" s="109"/>
      <c r="IQ93" s="109"/>
      <c r="IR93" s="109"/>
      <c r="IS93" s="109"/>
      <c r="IT93" s="109"/>
      <c r="IU93" s="109"/>
      <c r="IV93" s="109"/>
    </row>
    <row r="94" spans="1:256" ht="13.5" thickTop="1" x14ac:dyDescent="0.2">
      <c r="A94" s="74"/>
      <c r="B94" s="57"/>
      <c r="G94" s="55"/>
      <c r="H94" s="22" t="s">
        <v>0</v>
      </c>
      <c r="K94" s="55"/>
      <c r="L94" s="22" t="s">
        <v>0</v>
      </c>
      <c r="N94" s="22"/>
    </row>
    <row r="95" spans="1:256" x14ac:dyDescent="0.2">
      <c r="N95" s="22"/>
    </row>
    <row r="96" spans="1:256" x14ac:dyDescent="0.2">
      <c r="F96" s="107"/>
      <c r="G96" s="108"/>
      <c r="H96" s="107"/>
      <c r="N96" s="22"/>
    </row>
    <row r="97" spans="14:16" x14ac:dyDescent="0.2">
      <c r="N97" s="22"/>
      <c r="P97" s="22">
        <f>SUM(P22:P96)</f>
        <v>0</v>
      </c>
    </row>
    <row r="98" spans="14:16" x14ac:dyDescent="0.2">
      <c r="N98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r:id="rId1"/>
  <headerFooter alignWithMargins="0">
    <oddHeader>&amp;CMarket Value Comparison</oddHeader>
    <oddFooter>&amp;C&amp;P</oddFooter>
  </headerFooter>
  <cellWatches>
    <cellWatch r="J9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Gov Code</vt:lpstr>
      <vt:lpstr>Recap Sheet</vt:lpstr>
      <vt:lpstr>Report</vt:lpstr>
      <vt:lpstr>Market Comp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2020-08-12T16:16:21Z</cp:lastPrinted>
  <dcterms:created xsi:type="dcterms:W3CDTF">2010-07-30T14:08:17Z</dcterms:created>
  <dcterms:modified xsi:type="dcterms:W3CDTF">2020-08-17T15:41:24Z</dcterms:modified>
</cp:coreProperties>
</file>