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firstSheet="1" activeTab="4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Comp'!$A$1:$N$70</definedName>
    <definedName name="_xlnm.Print_Area" localSheetId="2">'Recap Sheet'!$A$4:$L$44</definedName>
    <definedName name="_xlnm.Print_Area" localSheetId="3">Report!$A$1:$L$85</definedName>
  </definedNames>
  <calcPr calcId="162913"/>
</workbook>
</file>

<file path=xl/calcChain.xml><?xml version="1.0" encoding="utf-8"?>
<calcChain xmlns="http://schemas.openxmlformats.org/spreadsheetml/2006/main">
  <c r="L28" i="1" l="1"/>
  <c r="H28" i="1"/>
  <c r="I28" i="1"/>
  <c r="J28" i="1"/>
  <c r="K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68" i="3"/>
  <c r="L65" i="3"/>
  <c r="L62" i="3"/>
  <c r="L59" i="3"/>
  <c r="L55" i="3"/>
  <c r="L52" i="3"/>
  <c r="L49" i="3"/>
  <c r="L46" i="3"/>
  <c r="L38" i="3"/>
  <c r="L35" i="3"/>
  <c r="L31" i="3"/>
  <c r="L27" i="3"/>
  <c r="L24" i="3"/>
  <c r="L21" i="3"/>
  <c r="L18" i="3"/>
  <c r="L15" i="3"/>
  <c r="J68" i="3"/>
  <c r="J65" i="3"/>
  <c r="J62" i="3"/>
  <c r="J59" i="3"/>
  <c r="J55" i="3"/>
  <c r="J52" i="3"/>
  <c r="J49" i="3"/>
  <c r="J46" i="3"/>
  <c r="J38" i="3"/>
  <c r="J35" i="3"/>
  <c r="J31" i="3"/>
  <c r="J27" i="3"/>
  <c r="J24" i="3"/>
  <c r="J21" i="3"/>
  <c r="J18" i="3"/>
  <c r="J15" i="3"/>
  <c r="J12" i="3"/>
  <c r="H68" i="3"/>
  <c r="F68" i="3"/>
  <c r="G67" i="3"/>
  <c r="H65" i="3"/>
  <c r="F65" i="3"/>
  <c r="G64" i="3"/>
  <c r="H62" i="3"/>
  <c r="F62" i="3"/>
  <c r="G61" i="3"/>
  <c r="H59" i="3"/>
  <c r="F59" i="3"/>
  <c r="G58" i="3"/>
  <c r="G57" i="3"/>
  <c r="H55" i="3"/>
  <c r="F55" i="3"/>
  <c r="G54" i="3"/>
  <c r="H52" i="3"/>
  <c r="F52" i="3"/>
  <c r="G51" i="3"/>
  <c r="H49" i="3"/>
  <c r="F49" i="3"/>
  <c r="G48" i="3"/>
  <c r="H46" i="3"/>
  <c r="F46" i="3"/>
  <c r="G45" i="3"/>
  <c r="H38" i="3"/>
  <c r="F38" i="3"/>
  <c r="G37" i="3"/>
  <c r="H35" i="3"/>
  <c r="F35" i="3"/>
  <c r="G33" i="3"/>
  <c r="H31" i="3"/>
  <c r="F31" i="3"/>
  <c r="G29" i="3"/>
  <c r="H27" i="3"/>
  <c r="F27" i="3"/>
  <c r="G26" i="3"/>
  <c r="H24" i="3"/>
  <c r="F24" i="3"/>
  <c r="H21" i="3"/>
  <c r="F21" i="3"/>
  <c r="G20" i="3"/>
  <c r="H18" i="3"/>
  <c r="F18" i="3"/>
  <c r="G17" i="3"/>
  <c r="H15" i="3"/>
  <c r="F15" i="3"/>
  <c r="G14" i="3"/>
  <c r="H12" i="3"/>
  <c r="F12" i="3"/>
  <c r="G11" i="3"/>
  <c r="G10" i="3"/>
  <c r="G9" i="3"/>
  <c r="G8" i="3"/>
  <c r="G7" i="3"/>
  <c r="G6" i="3"/>
  <c r="L48" i="2"/>
  <c r="J83" i="2"/>
  <c r="J11" i="2"/>
  <c r="L11" i="2" s="1"/>
  <c r="I11" i="2"/>
  <c r="H11" i="2"/>
  <c r="G11" i="2"/>
  <c r="L10" i="2"/>
  <c r="L6" i="2"/>
  <c r="L7" i="2"/>
  <c r="L8" i="2"/>
  <c r="L9" i="2"/>
  <c r="I83" i="2"/>
  <c r="H83" i="2"/>
  <c r="G83" i="2"/>
  <c r="L82" i="2" l="1"/>
  <c r="L85" i="2"/>
  <c r="L81" i="2"/>
  <c r="L79" i="2"/>
  <c r="L78" i="2"/>
  <c r="L76" i="2"/>
  <c r="L66" i="2"/>
  <c r="L67" i="2"/>
  <c r="L68" i="2"/>
  <c r="L69" i="2"/>
  <c r="L70" i="2"/>
  <c r="L71" i="2"/>
  <c r="L72" i="2"/>
  <c r="L65" i="2"/>
  <c r="L62" i="2"/>
  <c r="L63" i="2"/>
  <c r="L59" i="2"/>
  <c r="L60" i="2"/>
  <c r="L58" i="2"/>
  <c r="L57" i="2"/>
  <c r="L52" i="2"/>
  <c r="L53" i="2"/>
  <c r="L55" i="2"/>
  <c r="L50" i="2"/>
  <c r="L43" i="2"/>
  <c r="L25" i="2"/>
  <c r="L27" i="2"/>
  <c r="L29" i="2"/>
  <c r="L31" i="2"/>
  <c r="L32" i="2"/>
  <c r="L34" i="2"/>
  <c r="L35" i="2"/>
  <c r="L37" i="2"/>
  <c r="L39" i="2"/>
  <c r="L21" i="2"/>
  <c r="L5" i="2"/>
  <c r="L14" i="1" l="1"/>
  <c r="E28" i="1"/>
  <c r="D28" i="1"/>
  <c r="C28" i="1"/>
  <c r="B28" i="1"/>
  <c r="L12" i="3"/>
  <c r="K10" i="3"/>
  <c r="L83" i="2"/>
  <c r="F28" i="1" l="1"/>
  <c r="G27" i="1"/>
  <c r="P74" i="3"/>
  <c r="K11" i="3"/>
  <c r="K9" i="3"/>
  <c r="L10" i="1" l="1"/>
  <c r="L11" i="1" l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K61" i="3"/>
  <c r="K64" i="3"/>
  <c r="K67" i="3"/>
  <c r="K7" i="3"/>
  <c r="K8" i="3"/>
  <c r="K14" i="3"/>
  <c r="K17" i="3"/>
  <c r="K20" i="3"/>
  <c r="K26" i="3"/>
  <c r="K33" i="3" l="1"/>
  <c r="N21" i="3" l="1"/>
  <c r="K58" i="3" l="1"/>
  <c r="N70" i="3" l="1"/>
  <c r="N59" i="3" l="1"/>
  <c r="G23" i="1" l="1"/>
  <c r="K57" i="3" l="1"/>
  <c r="K29" i="3" l="1"/>
  <c r="K37" i="3"/>
  <c r="K45" i="3"/>
  <c r="K48" i="3"/>
  <c r="K51" i="3"/>
  <c r="K54" i="3"/>
  <c r="K6" i="3"/>
  <c r="N12" i="3" l="1"/>
  <c r="B17" i="2"/>
  <c r="B19" i="2" s="1"/>
  <c r="N31" i="3" l="1"/>
  <c r="N15" i="3"/>
  <c r="N27" i="3"/>
  <c r="N18" i="3"/>
  <c r="K57" i="2" l="1"/>
  <c r="N38" i="3" l="1"/>
  <c r="N46" i="3"/>
  <c r="G25" i="1"/>
  <c r="G24" i="1"/>
  <c r="G22" i="1"/>
  <c r="G20" i="1"/>
  <c r="G19" i="1"/>
  <c r="G17" i="1"/>
  <c r="G16" i="1"/>
  <c r="G10" i="1"/>
  <c r="N52" i="3"/>
  <c r="N55" i="3"/>
  <c r="N68" i="3"/>
  <c r="G11" i="1"/>
  <c r="G15" i="1"/>
  <c r="G18" i="1"/>
  <c r="G21" i="1"/>
  <c r="G26" i="1"/>
  <c r="N49" i="3" l="1"/>
  <c r="N65" i="3"/>
  <c r="N62" i="3"/>
  <c r="N35" i="3"/>
  <c r="G28" i="1"/>
  <c r="I30" i="1"/>
  <c r="J30" i="1"/>
  <c r="L30" i="1" s="1"/>
  <c r="K30" i="1"/>
  <c r="H30" i="1"/>
</calcChain>
</file>

<file path=xl/sharedStrings.xml><?xml version="1.0" encoding="utf-8"?>
<sst xmlns="http://schemas.openxmlformats.org/spreadsheetml/2006/main" count="322" uniqueCount="153">
  <si>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</si>
  <si>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</si>
  <si>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</si>
  <si>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</si>
  <si>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</si>
  <si>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</si>
  <si>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</si>
  <si>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</si>
  <si>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</si>
  <si>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</si>
  <si>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</si>
  <si>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</si>
  <si>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</si>
  <si>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</si>
  <si>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</si>
  <si>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</si>
  <si>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</si>
  <si>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</si>
  <si>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</si>
  <si>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</si>
  <si>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</si>
  <si>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</si>
  <si>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</si>
  <si>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</si>
  <si>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</si>
  <si>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</si>
  <si>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</si>
  <si>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</si>
  <si>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</si>
  <si>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</si>
  <si>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</si>
  <si>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</si>
  <si>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</si>
  <si>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</si>
  <si>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</si>
  <si>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</si>
  <si>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</si>
  <si>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</si>
  <si>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</si>
  <si>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</si>
  <si>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</si>
  <si>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</si>
  <si>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</si>
  <si>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</si>
  <si>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</si>
  <si>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</si>
  <si>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</si>
  <si>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</si>
  <si>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</si>
  <si>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</si>
  <si>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</si>
  <si>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</si>
  <si>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</si>
  <si>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</si>
  <si>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</si>
  <si>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</si>
  <si>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</si>
  <si>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</si>
  <si>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</si>
  <si>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</si>
  <si>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</si>
  <si>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</si>
  <si>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</si>
  <si>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</si>
  <si>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</si>
  <si>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</si>
  <si>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</si>
  <si>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</si>
  <si>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</si>
  <si>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</si>
  <si>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</si>
  <si>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</si>
  <si>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</si>
  <si>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</si>
  <si>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</si>
  <si>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</si>
  <si>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</si>
  <si>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</si>
  <si>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</si>
  <si>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</si>
  <si>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</si>
  <si>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</si>
  <si>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</si>
  <si>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</si>
  <si>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</si>
  <si>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</si>
  <si>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</si>
  <si>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</si>
  <si>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</si>
  <si>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</si>
  <si>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</si>
  <si>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</si>
  <si>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</si>
  <si>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</si>
  <si>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</si>
  <si>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</si>
  <si>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</si>
  <si>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</si>
  <si>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</si>
  <si>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</si>
  <si>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</si>
  <si>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</si>
  <si>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</si>
  <si>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</si>
  <si>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</si>
  <si>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</si>
  <si>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</si>
  <si>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</si>
  <si>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</si>
  <si>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</si>
  <si>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</si>
  <si>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</si>
  <si>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</si>
  <si>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</si>
  <si>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</si>
  <si>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</si>
  <si>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</si>
  <si>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</si>
  <si>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</si>
  <si>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</si>
  <si>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</si>
  <si>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</si>
  <si>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Expo Bonds 2017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</si>
  <si>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</si>
  <si>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</si>
  <si>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</si>
  <si>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</si>
  <si>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</si>
  <si>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</si>
  <si>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Tex Term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</si>
  <si>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</si>
  <si>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</si>
  <si>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</si>
  <si>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</si>
  <si>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</si>
  <si>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WF (FarmerMac)</t>
  </si>
  <si>
    <t>31422BJC5</t>
  </si>
  <si>
    <t>FFIN Investments</t>
  </si>
  <si>
    <t>`31422BJC5</t>
  </si>
  <si>
    <t xml:space="preserve">Tex Term </t>
  </si>
  <si>
    <t>Local Provider Particpation Fund</t>
  </si>
  <si>
    <t>Texas Daily</t>
  </si>
  <si>
    <t>Money Mkt/FFIN</t>
  </si>
  <si>
    <t>Juvenile - TDA</t>
  </si>
  <si>
    <t>Tex Daily</t>
  </si>
  <si>
    <t xml:space="preserve">       2. CD/Tex Daily</t>
  </si>
  <si>
    <t xml:space="preserve">    2 .C.D/Tex Daily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</si>
  <si>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</si>
  <si>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</si>
  <si>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</si>
  <si>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</si>
  <si>
    <t>Jail Inmate Ckecking</t>
  </si>
  <si>
    <t>Jail Commisary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</si>
</sst>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2" borderId="0" xfId="0" applyFont="1" applyFill="1" applyBorder="1"/>
    <xf numFmtId="164" fontId="16" fillId="2" borderId="0" xfId="1" applyFont="1" applyFill="1" applyBorder="1" applyAlignment="1" applyProtection="1"/>
    <xf numFmtId="164" fontId="16" fillId="3" borderId="0" xfId="1" applyNumberFormat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164" fontId="16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64" fontId="3" fillId="2" borderId="0" xfId="1" applyFont="1" applyFill="1" applyBorder="1" applyAlignment="1" applyProtection="1"/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164" fontId="2" fillId="8" borderId="0" xfId="1" applyFont="1" applyFill="1" applyBorder="1" applyAlignment="1" applyProtection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64" fontId="0" fillId="8" borderId="9" xfId="1" applyFont="1" applyFill="1" applyBorder="1" applyAlignment="1" applyProtection="1">
      <alignment horizontal="center"/>
    </xf>
    <xf numFmtId="14" fontId="0" fillId="0" borderId="0" xfId="0" applyNumberFormat="1" applyFont="1" applyFill="1"/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Fill="1"/>
    <xf numFmtId="164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64" fontId="2" fillId="0" borderId="3" xfId="1" applyFont="1" applyFill="1" applyBorder="1" applyAlignment="1" applyProtection="1"/>
    <xf numFmtId="164" fontId="2" fillId="0" borderId="3" xfId="1" applyFont="1" applyFill="1" applyBorder="1" applyAlignment="1" applyProtection="1">
      <alignment horizontal="right"/>
    </xf>
    <xf numFmtId="164" fontId="2" fillId="8" borderId="3" xfId="1" applyFont="1" applyFill="1" applyBorder="1" applyAlignment="1" applyProtection="1">
      <alignment horizontal="center"/>
    </xf>
    <xf numFmtId="164" fontId="14" fillId="8" borderId="6" xfId="1" applyFill="1" applyBorder="1" applyAlignment="1" applyProtection="1">
      <alignment horizontal="center"/>
    </xf>
    <xf numFmtId="164" fontId="0" fillId="0" borderId="6" xfId="1" applyFont="1" applyFill="1" applyBorder="1" applyAlignment="1" applyProtection="1">
      <alignment horizontal="center"/>
    </xf>
    <xf numFmtId="164" fontId="14" fillId="0" borderId="13" xfId="1" applyBorder="1"/>
    <xf numFmtId="164" fontId="0" fillId="0" borderId="13" xfId="1" applyFont="1" applyFill="1" applyBorder="1" applyAlignment="1" applyProtection="1"/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90372689.059999987</c:v>
                </c:pt>
                <c:pt idx="1">
                  <c:v>0</c:v>
                </c:pt>
                <c:pt idx="2">
                  <c:v>1007722.83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64863167.719999999</c:v>
                </c:pt>
                <c:pt idx="1">
                  <c:v>0</c:v>
                </c:pt>
                <c:pt idx="2">
                  <c:v>1011769.56</c:v>
                </c:pt>
                <c:pt idx="3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90372689.059999987</c:v>
                </c:pt>
                <c:pt idx="1">
                  <c:v>0</c:v>
                </c:pt>
                <c:pt idx="2">
                  <c:v>1007722.83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90372689.059999987</c:v>
                </c:pt>
                <c:pt idx="1">
                  <c:v>0</c:v>
                </c:pt>
                <c:pt idx="2">
                  <c:v>1007722.83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6"/>
    </row>
    <row r="14" spans="2:5" ht="35.25" x14ac:dyDescent="0.5">
      <c r="B14" s="56"/>
      <c r="E14" s="57" t="s">
        <v>69</v>
      </c>
    </row>
    <row r="17" spans="5:5" ht="18" x14ac:dyDescent="0.25">
      <c r="E17" s="58" t="s">
        <v>70</v>
      </c>
    </row>
    <row r="20" spans="5:5" x14ac:dyDescent="0.2">
      <c r="E20" s="45" t="s">
        <v>71</v>
      </c>
    </row>
    <row r="21" spans="5:5" x14ac:dyDescent="0.2">
      <c r="E21" s="59">
        <v>44196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0" t="s">
        <v>72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3:14" ht="15" x14ac:dyDescent="0.2">
      <c r="C2" s="60" t="s">
        <v>73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3:14" ht="15" x14ac:dyDescent="0.2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3:14" ht="15" x14ac:dyDescent="0.2">
      <c r="C4" s="60" t="s">
        <v>88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3:14" ht="15" x14ac:dyDescent="0.2">
      <c r="C5" s="60" t="s">
        <v>74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3:14" ht="15" x14ac:dyDescent="0.2">
      <c r="C6" s="60" t="s">
        <v>75</v>
      </c>
      <c r="D6" s="60"/>
      <c r="E6" s="60"/>
      <c r="F6" s="60"/>
      <c r="G6" s="60"/>
      <c r="H6" s="60" t="s">
        <v>76</v>
      </c>
      <c r="I6" s="60"/>
      <c r="J6" s="60"/>
      <c r="K6" s="60"/>
      <c r="L6" s="60"/>
      <c r="M6" s="60"/>
      <c r="N6" s="60"/>
    </row>
    <row r="7" spans="3:14" ht="15" x14ac:dyDescent="0.2"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3:14" ht="15" x14ac:dyDescent="0.2">
      <c r="C8" s="60" t="s">
        <v>77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3:14" ht="16.5" customHeight="1" x14ac:dyDescent="0.2">
      <c r="C9" s="60" t="s">
        <v>78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3:14" ht="15" x14ac:dyDescent="0.2"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3:14" ht="15" x14ac:dyDescent="0.2"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3:14" ht="15" x14ac:dyDescent="0.2"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</row>
    <row r="13" spans="3:14" ht="15" x14ac:dyDescent="0.2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3:14" ht="15" x14ac:dyDescent="0.2"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3:14" ht="15" x14ac:dyDescent="0.2">
      <c r="C15" s="61"/>
      <c r="D15" s="61"/>
      <c r="E15" s="61"/>
      <c r="F15" s="61"/>
      <c r="G15" s="60"/>
      <c r="H15" s="60"/>
      <c r="I15" s="61"/>
      <c r="J15" s="61"/>
      <c r="K15" s="61"/>
      <c r="L15" s="61"/>
      <c r="M15" s="60"/>
      <c r="N15" s="60"/>
    </row>
    <row r="16" spans="3:14" ht="15" x14ac:dyDescent="0.2">
      <c r="C16" s="62" t="s">
        <v>82</v>
      </c>
      <c r="D16" s="60" t="s">
        <v>83</v>
      </c>
      <c r="E16" s="60"/>
      <c r="F16" s="60"/>
      <c r="G16" s="60"/>
      <c r="H16" s="60"/>
      <c r="I16" s="60" t="s">
        <v>128</v>
      </c>
      <c r="J16" s="60"/>
      <c r="K16" s="60"/>
      <c r="L16" s="60"/>
      <c r="M16" s="60"/>
      <c r="N16" s="60"/>
    </row>
    <row r="17" spans="3:14" ht="15" x14ac:dyDescent="0.2">
      <c r="C17" s="62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3:14" ht="15" x14ac:dyDescent="0.2">
      <c r="C18" s="62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3:14" ht="15" x14ac:dyDescent="0.2"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3:14" ht="15" x14ac:dyDescent="0.2">
      <c r="C20" s="61"/>
      <c r="D20" s="61"/>
      <c r="E20" s="61"/>
      <c r="F20" s="61"/>
      <c r="G20" s="60"/>
      <c r="H20" s="60"/>
      <c r="I20" s="61"/>
      <c r="J20" s="61"/>
      <c r="K20" s="61"/>
      <c r="L20" s="61"/>
      <c r="M20" s="60"/>
      <c r="N20" s="60"/>
    </row>
    <row r="21" spans="3:14" ht="15" x14ac:dyDescent="0.2">
      <c r="C21" s="60" t="s">
        <v>79</v>
      </c>
      <c r="D21" s="60"/>
      <c r="E21" s="60"/>
      <c r="F21" s="60"/>
      <c r="G21" s="60"/>
      <c r="H21" s="60"/>
      <c r="I21" s="60" t="s">
        <v>121</v>
      </c>
      <c r="J21" s="60"/>
      <c r="K21" s="60"/>
      <c r="L21" s="60"/>
      <c r="M21" s="60"/>
      <c r="N21" s="60"/>
    </row>
    <row r="22" spans="3:14" ht="15" x14ac:dyDescent="0.2"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3:14" ht="15" x14ac:dyDescent="0.2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3:14" ht="15" x14ac:dyDescent="0.2"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3:14" ht="15" x14ac:dyDescent="0.2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3:14" ht="15" x14ac:dyDescent="0.2">
      <c r="C26" s="61"/>
      <c r="D26" s="61"/>
      <c r="E26" s="61"/>
      <c r="F26" s="61"/>
      <c r="G26" s="60"/>
      <c r="H26" s="60"/>
      <c r="I26" s="61"/>
      <c r="J26" s="61"/>
      <c r="K26" s="61"/>
      <c r="L26" s="61"/>
      <c r="M26" s="60"/>
      <c r="N26" s="60"/>
    </row>
    <row r="27" spans="3:14" ht="15" x14ac:dyDescent="0.2">
      <c r="C27" s="60" t="s">
        <v>80</v>
      </c>
      <c r="D27" s="60"/>
      <c r="E27" s="60"/>
      <c r="F27" s="60"/>
      <c r="G27" s="60"/>
      <c r="H27" s="60"/>
      <c r="I27" s="60" t="s">
        <v>89</v>
      </c>
      <c r="J27" s="60"/>
      <c r="K27" s="60"/>
      <c r="L27" s="60"/>
      <c r="M27" s="60"/>
      <c r="N27" s="60"/>
    </row>
    <row r="28" spans="3:14" ht="15" x14ac:dyDescent="0.2"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3:14" ht="15" x14ac:dyDescent="0.2"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3:14" ht="15" x14ac:dyDescent="0.2">
      <c r="C30" s="60" t="s">
        <v>90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3:14" ht="15" x14ac:dyDescent="0.2">
      <c r="C31" s="60" t="s">
        <v>91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3:14" ht="15" x14ac:dyDescent="0.2"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B10" sqref="B10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1" customFormat="1" ht="19.5" x14ac:dyDescent="0.3">
      <c r="B5" s="112"/>
      <c r="C5" s="112"/>
      <c r="D5" s="115" t="s">
        <v>100</v>
      </c>
      <c r="E5" s="112"/>
      <c r="F5" s="112"/>
      <c r="G5" s="113"/>
      <c r="H5" s="112"/>
      <c r="I5" s="112"/>
      <c r="J5" s="114" t="s">
        <v>100</v>
      </c>
      <c r="K5" s="112"/>
      <c r="L5" s="112"/>
    </row>
    <row r="6" spans="1:12" s="11" customFormat="1" x14ac:dyDescent="0.2">
      <c r="B6" s="3"/>
      <c r="C6" s="3"/>
      <c r="D6" s="12">
        <v>44075</v>
      </c>
      <c r="E6" s="3"/>
      <c r="F6" s="3"/>
      <c r="G6" s="10"/>
      <c r="H6" s="3"/>
      <c r="I6" s="3"/>
      <c r="J6" s="12">
        <v>44166</v>
      </c>
      <c r="K6" s="3"/>
      <c r="L6" s="3"/>
    </row>
    <row r="7" spans="1:12" x14ac:dyDescent="0.2">
      <c r="B7" s="13" t="s">
        <v>120</v>
      </c>
      <c r="C7" s="3"/>
      <c r="D7" s="13"/>
      <c r="E7" s="3"/>
      <c r="F7" s="3"/>
      <c r="G7" s="10"/>
      <c r="H7" s="13" t="s">
        <v>120</v>
      </c>
      <c r="J7" s="13"/>
    </row>
    <row r="8" spans="1:12" x14ac:dyDescent="0.2">
      <c r="B8" s="66" t="s">
        <v>141</v>
      </c>
      <c r="C8" s="13" t="s">
        <v>1</v>
      </c>
      <c r="D8" s="13" t="s">
        <v>2</v>
      </c>
      <c r="E8" s="13" t="s">
        <v>150</v>
      </c>
      <c r="F8" s="3"/>
      <c r="G8" s="10"/>
      <c r="H8" s="66" t="s">
        <v>141</v>
      </c>
      <c r="I8" s="13" t="s">
        <v>1</v>
      </c>
      <c r="J8" s="13" t="s">
        <v>2</v>
      </c>
      <c r="K8" s="13" t="s">
        <v>150</v>
      </c>
    </row>
    <row r="9" spans="1:12" s="16" customFormat="1" x14ac:dyDescent="0.2">
      <c r="A9" s="14"/>
      <c r="B9" s="13" t="s">
        <v>142</v>
      </c>
      <c r="C9" s="224" t="s">
        <v>3</v>
      </c>
      <c r="D9" s="15" t="s">
        <v>98</v>
      </c>
      <c r="E9" s="15" t="s">
        <v>4</v>
      </c>
      <c r="F9" s="15" t="s">
        <v>5</v>
      </c>
      <c r="G9" s="10"/>
      <c r="H9" s="224" t="s">
        <v>142</v>
      </c>
      <c r="I9" s="15" t="s">
        <v>3</v>
      </c>
      <c r="J9" s="15" t="s">
        <v>98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226">
        <v>26560434.280000001</v>
      </c>
      <c r="C10" s="225"/>
      <c r="D10" s="18">
        <v>1011769.56</v>
      </c>
      <c r="E10" s="18">
        <v>2000000</v>
      </c>
      <c r="F10" s="18">
        <f>SUM(B10:E10)</f>
        <v>29572203.84</v>
      </c>
      <c r="G10" s="19">
        <f>SUM(C10:F10)</f>
        <v>32583973.399999999</v>
      </c>
      <c r="H10" s="108">
        <v>42684441.969999999</v>
      </c>
      <c r="I10" s="119"/>
      <c r="J10" s="18">
        <v>1007722.83</v>
      </c>
      <c r="K10" s="18"/>
      <c r="L10" s="18">
        <f>SUM(H10:K10)</f>
        <v>43692164.799999997</v>
      </c>
    </row>
    <row r="11" spans="1:12" s="17" customFormat="1" x14ac:dyDescent="0.2">
      <c r="A11" s="17" t="s">
        <v>7</v>
      </c>
      <c r="B11" s="18">
        <v>575194.91</v>
      </c>
      <c r="D11" s="18"/>
      <c r="E11" s="18"/>
      <c r="F11" s="18">
        <f t="shared" ref="F11:F26" si="0">SUM(B11:E11)</f>
        <v>575194.91</v>
      </c>
      <c r="G11" s="19">
        <f>SUM(C11:F11)</f>
        <v>575194.91</v>
      </c>
      <c r="H11" s="18">
        <v>575483.18000000005</v>
      </c>
      <c r="J11" s="18"/>
      <c r="K11" s="18"/>
      <c r="L11" s="18">
        <f t="shared" ref="L11:L26" si="1">SUM(H11:K11)</f>
        <v>575483.18000000005</v>
      </c>
    </row>
    <row r="12" spans="1:12" s="17" customFormat="1" x14ac:dyDescent="0.2">
      <c r="A12" s="17" t="s">
        <v>87</v>
      </c>
      <c r="B12" s="18">
        <v>4901.74</v>
      </c>
      <c r="D12" s="18"/>
      <c r="E12" s="18"/>
      <c r="F12" s="18">
        <f t="shared" si="0"/>
        <v>4901.74</v>
      </c>
      <c r="G12" s="19"/>
      <c r="H12" s="18">
        <v>4904.1899999999996</v>
      </c>
      <c r="J12" s="18"/>
      <c r="K12" s="18"/>
      <c r="L12" s="18">
        <f t="shared" si="1"/>
        <v>4904.1899999999996</v>
      </c>
    </row>
    <row r="13" spans="1:12" s="17" customFormat="1" x14ac:dyDescent="0.2">
      <c r="A13" s="17" t="s">
        <v>134</v>
      </c>
      <c r="B13" s="18">
        <v>1137304.6000000001</v>
      </c>
      <c r="D13" s="18"/>
      <c r="E13" s="18"/>
      <c r="F13" s="18">
        <f t="shared" si="0"/>
        <v>1137304.6000000001</v>
      </c>
      <c r="G13" s="19"/>
      <c r="H13" s="18">
        <v>9889186.7899999991</v>
      </c>
      <c r="J13" s="18"/>
      <c r="K13" s="18"/>
      <c r="L13" s="18">
        <f t="shared" si="1"/>
        <v>9889186.7899999991</v>
      </c>
    </row>
    <row r="14" spans="1:12" s="17" customFormat="1" x14ac:dyDescent="0.2">
      <c r="A14" s="17" t="s">
        <v>149</v>
      </c>
      <c r="B14" s="18">
        <v>355163.33</v>
      </c>
      <c r="D14" s="18"/>
      <c r="E14" s="18"/>
      <c r="F14" s="18">
        <f t="shared" si="0"/>
        <v>355163.33</v>
      </c>
      <c r="G14" s="19"/>
      <c r="H14" s="18">
        <v>1464150.35</v>
      </c>
      <c r="J14" s="18"/>
      <c r="K14" s="18"/>
      <c r="L14" s="18">
        <f t="shared" si="1"/>
        <v>1464150.35</v>
      </c>
    </row>
    <row r="15" spans="1:12" s="17" customFormat="1" x14ac:dyDescent="0.2">
      <c r="A15" s="17" t="s">
        <v>8</v>
      </c>
      <c r="B15" s="20">
        <v>4633.7</v>
      </c>
      <c r="D15" s="18"/>
      <c r="E15" s="18"/>
      <c r="F15" s="18">
        <f t="shared" si="0"/>
        <v>4633.7</v>
      </c>
      <c r="G15" s="19">
        <f t="shared" ref="G15:G24" si="2">SUM(C15:F15)</f>
        <v>4633.7</v>
      </c>
      <c r="H15" s="20">
        <v>4636.0200000000004</v>
      </c>
      <c r="J15" s="18"/>
      <c r="K15" s="18"/>
      <c r="L15" s="18">
        <f t="shared" si="1"/>
        <v>4636.0200000000004</v>
      </c>
    </row>
    <row r="16" spans="1:12" s="17" customFormat="1" x14ac:dyDescent="0.2">
      <c r="A16" s="17" t="s">
        <v>9</v>
      </c>
      <c r="B16" s="18">
        <v>2731843.07</v>
      </c>
      <c r="D16" s="20"/>
      <c r="E16" s="18"/>
      <c r="F16" s="18">
        <f t="shared" si="0"/>
        <v>2731843.07</v>
      </c>
      <c r="G16" s="19">
        <f t="shared" si="2"/>
        <v>2731843.07</v>
      </c>
      <c r="H16" s="18">
        <v>2642477.91</v>
      </c>
      <c r="J16" s="20"/>
      <c r="K16" s="18"/>
      <c r="L16" s="18">
        <f t="shared" si="1"/>
        <v>2642477.91</v>
      </c>
    </row>
    <row r="17" spans="1:13" s="17" customFormat="1" x14ac:dyDescent="0.2">
      <c r="A17" s="17" t="s">
        <v>10</v>
      </c>
      <c r="B17" s="18">
        <v>2071431.6</v>
      </c>
      <c r="D17" s="18"/>
      <c r="E17" s="18"/>
      <c r="F17" s="18">
        <f t="shared" si="0"/>
        <v>2071431.6</v>
      </c>
      <c r="G17" s="19">
        <f t="shared" si="2"/>
        <v>2071431.6</v>
      </c>
      <c r="H17" s="18">
        <v>2057719.81</v>
      </c>
      <c r="J17" s="18"/>
      <c r="K17" s="18"/>
      <c r="L17" s="18">
        <f t="shared" si="1"/>
        <v>2057719.81</v>
      </c>
    </row>
    <row r="18" spans="1:13" s="17" customFormat="1" x14ac:dyDescent="0.2">
      <c r="A18" s="17" t="s">
        <v>11</v>
      </c>
      <c r="B18" s="18">
        <v>3043192.38</v>
      </c>
      <c r="D18" s="18"/>
      <c r="E18" s="18"/>
      <c r="F18" s="18">
        <f t="shared" si="0"/>
        <v>3043192.38</v>
      </c>
      <c r="G18" s="19">
        <f t="shared" si="2"/>
        <v>3043192.38</v>
      </c>
      <c r="H18" s="18">
        <v>2148412.66</v>
      </c>
      <c r="J18" s="18"/>
      <c r="K18" s="18"/>
      <c r="L18" s="18">
        <f t="shared" si="1"/>
        <v>2148412.66</v>
      </c>
    </row>
    <row r="19" spans="1:13" s="17" customFormat="1" x14ac:dyDescent="0.2">
      <c r="A19" s="17" t="s">
        <v>12</v>
      </c>
      <c r="B19" s="18">
        <v>63825.17</v>
      </c>
      <c r="D19" s="21"/>
      <c r="E19" s="18"/>
      <c r="F19" s="18">
        <f t="shared" si="0"/>
        <v>63825.17</v>
      </c>
      <c r="G19" s="19">
        <f t="shared" si="2"/>
        <v>63825.17</v>
      </c>
      <c r="H19" s="18">
        <v>63571.24</v>
      </c>
      <c r="J19" s="21"/>
      <c r="K19" s="18"/>
      <c r="L19" s="18">
        <f t="shared" si="1"/>
        <v>63571.24</v>
      </c>
    </row>
    <row r="20" spans="1:13" s="17" customFormat="1" x14ac:dyDescent="0.2">
      <c r="A20" s="17" t="s">
        <v>13</v>
      </c>
      <c r="B20" s="18">
        <v>561035.81000000006</v>
      </c>
      <c r="D20" s="21"/>
      <c r="E20" s="18"/>
      <c r="F20" s="18">
        <f t="shared" si="0"/>
        <v>561035.81000000006</v>
      </c>
      <c r="G20" s="19">
        <f t="shared" si="2"/>
        <v>561035.81000000006</v>
      </c>
      <c r="H20" s="18">
        <v>581601.16</v>
      </c>
      <c r="J20" s="21"/>
      <c r="K20" s="18"/>
      <c r="L20" s="18">
        <f t="shared" si="1"/>
        <v>581601.16</v>
      </c>
    </row>
    <row r="21" spans="1:13" s="17" customFormat="1" x14ac:dyDescent="0.2">
      <c r="A21" s="17" t="s">
        <v>14</v>
      </c>
      <c r="B21" s="18">
        <v>17306.509999999998</v>
      </c>
      <c r="D21" s="18"/>
      <c r="E21" s="18"/>
      <c r="F21" s="18">
        <f t="shared" si="0"/>
        <v>17306.509999999998</v>
      </c>
      <c r="G21" s="19">
        <f t="shared" si="2"/>
        <v>17306.509999999998</v>
      </c>
      <c r="H21" s="18">
        <v>151465.49</v>
      </c>
      <c r="J21" s="18"/>
      <c r="K21" s="18"/>
      <c r="L21" s="18">
        <f t="shared" si="1"/>
        <v>151465.49</v>
      </c>
    </row>
    <row r="22" spans="1:13" s="17" customFormat="1" x14ac:dyDescent="0.2">
      <c r="A22" s="17" t="s">
        <v>15</v>
      </c>
      <c r="B22" s="18">
        <v>1510745.88</v>
      </c>
      <c r="D22" s="18"/>
      <c r="E22" s="18"/>
      <c r="F22" s="18">
        <f t="shared" si="0"/>
        <v>1510745.88</v>
      </c>
      <c r="G22" s="19">
        <f t="shared" si="2"/>
        <v>1510745.88</v>
      </c>
      <c r="H22" s="18">
        <v>835944.86</v>
      </c>
      <c r="J22" s="18"/>
      <c r="K22" s="18"/>
      <c r="L22" s="18">
        <f t="shared" si="1"/>
        <v>835944.86</v>
      </c>
    </row>
    <row r="23" spans="1:13" s="17" customFormat="1" x14ac:dyDescent="0.2">
      <c r="A23" s="17" t="s">
        <v>124</v>
      </c>
      <c r="B23" s="18">
        <v>11239533.460000001</v>
      </c>
      <c r="D23" s="18"/>
      <c r="E23" s="18"/>
      <c r="F23" s="18">
        <f t="shared" si="0"/>
        <v>11239533.460000001</v>
      </c>
      <c r="G23" s="19">
        <f t="shared" si="2"/>
        <v>11239533.460000001</v>
      </c>
      <c r="H23" s="18">
        <v>7415515.2699999996</v>
      </c>
      <c r="J23" s="18"/>
      <c r="K23" s="18"/>
      <c r="L23" s="18">
        <f t="shared" si="1"/>
        <v>7415515.2699999996</v>
      </c>
    </row>
    <row r="24" spans="1:13" s="17" customFormat="1" x14ac:dyDescent="0.2">
      <c r="A24" s="17" t="s">
        <v>103</v>
      </c>
      <c r="B24" s="18">
        <v>1002309.91</v>
      </c>
      <c r="D24" s="18"/>
      <c r="E24" s="18"/>
      <c r="F24" s="18">
        <f t="shared" si="0"/>
        <v>1002309.91</v>
      </c>
      <c r="G24" s="19">
        <f t="shared" si="2"/>
        <v>1002309.91</v>
      </c>
      <c r="H24" s="18">
        <v>1005987.98</v>
      </c>
      <c r="J24" s="18"/>
      <c r="K24" s="18"/>
      <c r="L24" s="18">
        <f t="shared" si="1"/>
        <v>1005987.98</v>
      </c>
    </row>
    <row r="25" spans="1:13" s="17" customFormat="1" x14ac:dyDescent="0.2">
      <c r="A25" s="17" t="s">
        <v>16</v>
      </c>
      <c r="B25" s="18">
        <v>956143.35</v>
      </c>
      <c r="D25" s="18"/>
      <c r="E25" s="18"/>
      <c r="F25" s="18">
        <f t="shared" si="0"/>
        <v>956143.35</v>
      </c>
      <c r="G25" s="19">
        <f>SUM(C25:F25)</f>
        <v>956143.35</v>
      </c>
      <c r="H25" s="18">
        <v>3615629.6</v>
      </c>
      <c r="J25" s="18"/>
      <c r="K25" s="18"/>
      <c r="L25" s="18">
        <f t="shared" si="1"/>
        <v>3615629.6</v>
      </c>
    </row>
    <row r="26" spans="1:13" s="17" customFormat="1" x14ac:dyDescent="0.2">
      <c r="A26" s="17" t="s">
        <v>17</v>
      </c>
      <c r="B26" s="18">
        <v>13028168.02</v>
      </c>
      <c r="D26" s="18"/>
      <c r="E26" s="18"/>
      <c r="F26" s="18">
        <f t="shared" si="0"/>
        <v>13028168.02</v>
      </c>
      <c r="G26" s="19">
        <f>SUM(C26:F26)</f>
        <v>13028168.02</v>
      </c>
      <c r="H26" s="18">
        <v>15231560.58</v>
      </c>
      <c r="J26" s="18"/>
      <c r="K26" s="18"/>
      <c r="L26" s="18">
        <f t="shared" si="1"/>
        <v>15231560.58</v>
      </c>
    </row>
    <row r="27" spans="1:13" s="14" customFormat="1" x14ac:dyDescent="0.2">
      <c r="B27" s="22"/>
      <c r="D27" s="22"/>
      <c r="E27" s="3"/>
      <c r="G27" s="19">
        <f>SUM(C27:F27)</f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SUM(B9:B26)</f>
        <v>64863167.719999999</v>
      </c>
      <c r="C28" s="120">
        <f>SUM(C10:C27)</f>
        <v>0</v>
      </c>
      <c r="D28" s="18">
        <f>SUM(D10:D27)</f>
        <v>1011769.56</v>
      </c>
      <c r="E28" s="201">
        <f>SUM(E10:E27)</f>
        <v>2000000</v>
      </c>
      <c r="F28" s="203">
        <f>SUM(F10:F26)</f>
        <v>67874937.280000001</v>
      </c>
      <c r="G28" s="19">
        <f t="shared" ref="G28" si="3">SUM(G10:G27)</f>
        <v>69389337.170000002</v>
      </c>
      <c r="H28" s="18">
        <f>SUM(H9:H26)</f>
        <v>90372689.059999987</v>
      </c>
      <c r="I28" s="120">
        <f>SUM(I10:I27)</f>
        <v>0</v>
      </c>
      <c r="J28" s="18">
        <f>SUM(J10:J27)</f>
        <v>1007722.83</v>
      </c>
      <c r="K28" s="201">
        <f>SUM(K10:K27)</f>
        <v>0</v>
      </c>
      <c r="L28" s="203">
        <f>SUM(L10:L26)</f>
        <v>91380411.889999986</v>
      </c>
      <c r="M28" s="202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18</v>
      </c>
      <c r="B30" s="3"/>
      <c r="C30" s="3"/>
      <c r="D30" s="3"/>
      <c r="E30" s="3"/>
      <c r="F30" s="3" t="s">
        <v>0</v>
      </c>
      <c r="G30" s="10"/>
      <c r="H30" s="3">
        <f>SUM(H28-B28)</f>
        <v>25509521.339999989</v>
      </c>
      <c r="I30" s="3">
        <f>SUM(I28-C28)</f>
        <v>0</v>
      </c>
      <c r="J30" s="3">
        <f>SUM(J28-D28)</f>
        <v>-4046.7300000000978</v>
      </c>
      <c r="K30" s="3">
        <f>SUM(K28-E28)</f>
        <v>-2000000</v>
      </c>
      <c r="L30" s="3">
        <f>SUM(H30:K30)</f>
        <v>23505474.609999988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99</v>
      </c>
    </row>
    <row r="36" spans="2:12" x14ac:dyDescent="0.2">
      <c r="B36" s="3"/>
      <c r="C36" s="3"/>
      <c r="D36" s="3"/>
      <c r="E36" s="3" t="s">
        <v>130</v>
      </c>
      <c r="F36" s="3"/>
      <c r="G36" s="25"/>
      <c r="K36" s="3" t="s">
        <v>131</v>
      </c>
    </row>
    <row r="37" spans="2:12" x14ac:dyDescent="0.2">
      <c r="B37" s="3"/>
      <c r="C37" s="3"/>
      <c r="D37" s="3"/>
      <c r="E37" s="3" t="s">
        <v>146</v>
      </c>
      <c r="F37" s="3"/>
      <c r="G37" s="25"/>
      <c r="K37" s="3" t="s">
        <v>145</v>
      </c>
    </row>
    <row r="38" spans="2:12" x14ac:dyDescent="0.2">
      <c r="B38" s="3"/>
      <c r="C38" s="3"/>
      <c r="D38" s="3"/>
      <c r="E38" s="3" t="s">
        <v>96</v>
      </c>
      <c r="F38" s="3"/>
      <c r="G38" s="25"/>
      <c r="K38" s="3" t="s">
        <v>94</v>
      </c>
    </row>
    <row r="39" spans="2:12" x14ac:dyDescent="0.2">
      <c r="B39" s="3"/>
      <c r="C39" s="3"/>
      <c r="D39" s="3"/>
      <c r="E39" s="3" t="s">
        <v>97</v>
      </c>
      <c r="F39" s="3"/>
      <c r="G39" s="25"/>
      <c r="K39" s="3" t="s">
        <v>95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K91"/>
  <sheetViews>
    <sheetView showGridLines="0" topLeftCell="A41" zoomScale="114" zoomScaleNormal="114" workbookViewId="0">
      <selection activeCell="I56" sqref="I56"/>
    </sheetView>
  </sheetViews>
  <sheetFormatPr defaultRowHeight="12.75" x14ac:dyDescent="0.2"/>
  <cols>
    <col min="1" max="1" width="17.85546875" style="26" customWidth="1"/>
    <col min="2" max="2" width="8.7109375" style="124" bestFit="1" customWidth="1"/>
    <col min="3" max="3" width="20.140625" style="136" customWidth="1"/>
    <col min="4" max="4" width="5.28515625" style="219" customWidth="1"/>
    <col min="5" max="5" width="11.140625" style="26" customWidth="1"/>
    <col min="6" max="6" width="13" style="27" customWidth="1"/>
    <col min="7" max="7" width="22.7109375" style="155" customWidth="1"/>
    <col min="8" max="8" width="15.42578125" style="161" customWidth="1"/>
    <col min="9" max="9" width="17.140625" style="158" bestFit="1" customWidth="1"/>
    <col min="10" max="10" width="12.42578125" style="155" bestFit="1" customWidth="1"/>
    <col min="11" max="11" width="0" style="3" hidden="1" customWidth="1"/>
    <col min="12" max="12" width="15.140625" style="165" bestFit="1" customWidth="1"/>
    <col min="13" max="115" width="8.85546875" style="14"/>
  </cols>
  <sheetData>
    <row r="2" spans="1:115" s="35" customFormat="1" x14ac:dyDescent="0.2">
      <c r="B2" s="131"/>
      <c r="C2" s="132"/>
      <c r="D2" s="213"/>
      <c r="F2" s="30"/>
      <c r="G2" s="155"/>
      <c r="H2" s="161"/>
      <c r="I2" s="158"/>
      <c r="J2" s="170" t="s">
        <v>132</v>
      </c>
      <c r="K2" s="130"/>
      <c r="L2" s="165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</row>
    <row r="3" spans="1:115" x14ac:dyDescent="0.2">
      <c r="A3" s="29" t="s">
        <v>19</v>
      </c>
      <c r="C3" s="133" t="s">
        <v>20</v>
      </c>
      <c r="D3" s="213" t="s">
        <v>118</v>
      </c>
      <c r="E3" s="29" t="s">
        <v>21</v>
      </c>
      <c r="F3" s="30" t="s">
        <v>22</v>
      </c>
      <c r="G3" s="153" t="s">
        <v>23</v>
      </c>
      <c r="H3" s="167" t="s">
        <v>24</v>
      </c>
      <c r="I3" s="167" t="s">
        <v>25</v>
      </c>
      <c r="J3" s="155" t="s">
        <v>26</v>
      </c>
      <c r="K3" s="28" t="s">
        <v>27</v>
      </c>
      <c r="L3" s="165" t="s">
        <v>81</v>
      </c>
    </row>
    <row r="4" spans="1:115" s="16" customFormat="1" x14ac:dyDescent="0.2">
      <c r="A4" s="31"/>
      <c r="B4" s="125"/>
      <c r="C4" s="134" t="s">
        <v>28</v>
      </c>
      <c r="D4" s="214" t="s">
        <v>119</v>
      </c>
      <c r="E4" s="32" t="s">
        <v>29</v>
      </c>
      <c r="F4" s="33" t="s">
        <v>30</v>
      </c>
      <c r="G4" s="154" t="s">
        <v>31</v>
      </c>
      <c r="H4" s="163"/>
      <c r="I4" s="169"/>
      <c r="J4" s="159" t="s">
        <v>32</v>
      </c>
      <c r="K4" s="34" t="s">
        <v>33</v>
      </c>
      <c r="L4" s="166" t="s">
        <v>32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</row>
    <row r="5" spans="1:115" ht="14.25" customHeight="1" x14ac:dyDescent="0.2">
      <c r="A5" s="35" t="s">
        <v>34</v>
      </c>
      <c r="C5" s="135" t="s">
        <v>126</v>
      </c>
      <c r="D5" s="186">
        <v>0.19350000000000001</v>
      </c>
      <c r="F5" s="68">
        <v>44196</v>
      </c>
      <c r="G5" s="153">
        <v>22650832.73</v>
      </c>
      <c r="H5" s="153">
        <v>22650832.73</v>
      </c>
      <c r="I5" s="153">
        <v>22650832.73</v>
      </c>
      <c r="J5" s="160">
        <v>5734.49</v>
      </c>
      <c r="L5" s="165">
        <f>SUM(J5)</f>
        <v>5734.49</v>
      </c>
    </row>
    <row r="6" spans="1:115" ht="12" customHeight="1" x14ac:dyDescent="0.2">
      <c r="A6" s="35"/>
      <c r="C6" s="135" t="s">
        <v>115</v>
      </c>
      <c r="D6" s="186">
        <v>9.0899999999999995E-2</v>
      </c>
      <c r="F6" s="68">
        <v>44196</v>
      </c>
      <c r="G6" s="153">
        <v>800</v>
      </c>
      <c r="H6" s="153">
        <v>800</v>
      </c>
      <c r="I6" s="153">
        <v>800</v>
      </c>
      <c r="J6" s="155">
        <v>112.64</v>
      </c>
      <c r="L6" s="165">
        <f t="shared" ref="L6:L11" si="0">SUM(J6)</f>
        <v>112.64</v>
      </c>
    </row>
    <row r="7" spans="1:115" ht="12" customHeight="1" x14ac:dyDescent="0.2">
      <c r="A7" s="116" t="s">
        <v>105</v>
      </c>
      <c r="B7" s="148">
        <v>7.59</v>
      </c>
      <c r="C7" s="135" t="s">
        <v>116</v>
      </c>
      <c r="D7" s="186">
        <v>0.1431</v>
      </c>
      <c r="F7" s="68">
        <v>44196</v>
      </c>
      <c r="G7" s="153">
        <v>10000000</v>
      </c>
      <c r="H7" s="153">
        <v>10000000</v>
      </c>
      <c r="I7" s="153">
        <v>10000000</v>
      </c>
      <c r="J7" s="155">
        <v>4488.2299999999996</v>
      </c>
      <c r="L7" s="165">
        <f t="shared" si="0"/>
        <v>4488.2299999999996</v>
      </c>
    </row>
    <row r="8" spans="1:115" ht="12" customHeight="1" x14ac:dyDescent="0.2">
      <c r="A8" s="116" t="s">
        <v>106</v>
      </c>
      <c r="B8" s="126">
        <v>642.21</v>
      </c>
      <c r="C8" s="135" t="s">
        <v>141</v>
      </c>
      <c r="D8" s="186">
        <v>0.09</v>
      </c>
      <c r="F8" s="68">
        <v>44196</v>
      </c>
      <c r="G8" s="153">
        <v>10032809.24</v>
      </c>
      <c r="H8" s="153">
        <v>10032809.24</v>
      </c>
      <c r="I8" s="153">
        <v>10032809.24</v>
      </c>
      <c r="J8" s="155">
        <v>2382.9499999999998</v>
      </c>
      <c r="L8" s="165">
        <f t="shared" si="0"/>
        <v>2382.9499999999998</v>
      </c>
    </row>
    <row r="9" spans="1:115" ht="12" customHeight="1" x14ac:dyDescent="0.2">
      <c r="A9" s="116" t="s">
        <v>114</v>
      </c>
      <c r="B9" s="126">
        <v>670.44</v>
      </c>
      <c r="C9" s="137" t="s">
        <v>135</v>
      </c>
      <c r="D9" s="186">
        <v>1.9</v>
      </c>
      <c r="E9" s="109" t="s">
        <v>136</v>
      </c>
      <c r="F9" s="68">
        <v>44348</v>
      </c>
      <c r="G9" s="155">
        <v>1000000</v>
      </c>
      <c r="H9" s="155">
        <v>1006953.86</v>
      </c>
      <c r="I9" s="155">
        <v>1007722.83</v>
      </c>
      <c r="J9" s="155">
        <v>5021.3599999999997</v>
      </c>
      <c r="L9" s="165">
        <f t="shared" si="0"/>
        <v>5021.3599999999997</v>
      </c>
    </row>
    <row r="10" spans="1:115" ht="12" customHeight="1" x14ac:dyDescent="0.2">
      <c r="A10" s="116" t="s">
        <v>107</v>
      </c>
      <c r="B10" s="126">
        <v>14.78</v>
      </c>
      <c r="C10" s="137" t="s">
        <v>139</v>
      </c>
      <c r="D10" s="186">
        <v>0.67</v>
      </c>
      <c r="E10" s="69"/>
      <c r="F10" s="205">
        <v>44137</v>
      </c>
      <c r="G10" s="153">
        <v>0</v>
      </c>
      <c r="H10" s="153">
        <v>0</v>
      </c>
      <c r="I10" s="153">
        <v>0</v>
      </c>
      <c r="J10" s="155">
        <v>1173.56</v>
      </c>
      <c r="K10" s="121"/>
      <c r="L10" s="165">
        <f t="shared" si="0"/>
        <v>1173.56</v>
      </c>
    </row>
    <row r="11" spans="1:115" ht="12" customHeight="1" thickBot="1" x14ac:dyDescent="0.25">
      <c r="A11" s="116" t="s">
        <v>108</v>
      </c>
      <c r="B11" s="126">
        <v>471.74</v>
      </c>
      <c r="C11" s="138"/>
      <c r="D11" s="215"/>
      <c r="E11" s="70" t="s">
        <v>84</v>
      </c>
      <c r="F11" s="71"/>
      <c r="G11" s="156">
        <f>SUM(G5:G10)</f>
        <v>43684441.969999999</v>
      </c>
      <c r="H11" s="164">
        <f>SUM(H5:H10)</f>
        <v>43691395.829999998</v>
      </c>
      <c r="I11" s="164">
        <f>SUM(I5:I10)</f>
        <v>43692164.799999997</v>
      </c>
      <c r="J11" s="162">
        <f>SUM(J5:J10)</f>
        <v>18913.230000000003</v>
      </c>
      <c r="K11" s="147"/>
      <c r="L11" s="189">
        <f t="shared" si="0"/>
        <v>18913.230000000003</v>
      </c>
    </row>
    <row r="12" spans="1:115" ht="12" customHeight="1" x14ac:dyDescent="0.2">
      <c r="A12" s="116" t="s">
        <v>109</v>
      </c>
      <c r="B12" s="126">
        <v>89.45</v>
      </c>
      <c r="C12" s="138"/>
      <c r="D12" s="215"/>
      <c r="E12" s="70"/>
      <c r="F12" s="71"/>
      <c r="G12" s="153"/>
      <c r="H12" s="158"/>
      <c r="K12" s="121"/>
    </row>
    <row r="13" spans="1:115" ht="12" customHeight="1" x14ac:dyDescent="0.2">
      <c r="A13" s="116" t="s">
        <v>110</v>
      </c>
      <c r="B13" s="126">
        <v>5.52</v>
      </c>
      <c r="C13" s="138"/>
      <c r="D13" s="215"/>
      <c r="E13" s="70"/>
      <c r="F13" s="71"/>
      <c r="G13" s="153"/>
      <c r="H13" s="158"/>
      <c r="K13" s="121"/>
    </row>
    <row r="14" spans="1:115" ht="12" customHeight="1" x14ac:dyDescent="0.2">
      <c r="A14" s="116" t="s">
        <v>151</v>
      </c>
      <c r="B14" s="126">
        <v>22.95</v>
      </c>
      <c r="C14" s="138"/>
      <c r="D14" s="215"/>
      <c r="E14" s="70"/>
      <c r="F14" s="71"/>
      <c r="G14" s="153"/>
      <c r="H14" s="158"/>
      <c r="K14" s="121"/>
    </row>
    <row r="15" spans="1:115" ht="12" customHeight="1" x14ac:dyDescent="0.2">
      <c r="A15" s="116" t="s">
        <v>152</v>
      </c>
      <c r="B15" s="126">
        <v>55.64</v>
      </c>
      <c r="C15" s="138"/>
      <c r="D15" s="215"/>
      <c r="E15" s="70"/>
      <c r="F15" s="71"/>
      <c r="G15" s="153"/>
      <c r="H15" s="158"/>
      <c r="K15" s="121"/>
    </row>
    <row r="16" spans="1:115" x14ac:dyDescent="0.2">
      <c r="A16" s="141" t="s">
        <v>113</v>
      </c>
      <c r="B16" s="149">
        <v>287.37</v>
      </c>
      <c r="C16" s="138"/>
      <c r="D16" s="215"/>
      <c r="E16" s="70"/>
      <c r="F16" s="71"/>
      <c r="G16" s="153"/>
      <c r="H16" s="158"/>
      <c r="K16" s="121"/>
    </row>
    <row r="17" spans="1:115" s="69" customFormat="1" x14ac:dyDescent="0.2">
      <c r="A17" s="117" t="s">
        <v>111</v>
      </c>
      <c r="B17" s="128">
        <f>SUM(B7:B16)</f>
        <v>2267.6900000000005</v>
      </c>
      <c r="C17" s="138"/>
      <c r="D17" s="215"/>
      <c r="E17" s="70"/>
      <c r="F17" s="71"/>
      <c r="G17" s="153"/>
      <c r="H17" s="158"/>
      <c r="I17" s="158"/>
      <c r="J17" s="155"/>
      <c r="K17" s="121"/>
      <c r="L17" s="165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</row>
    <row r="18" spans="1:115" ht="13.5" thickBot="1" x14ac:dyDescent="0.25">
      <c r="A18" s="117" t="s">
        <v>127</v>
      </c>
      <c r="B18" s="129">
        <v>3466.8</v>
      </c>
      <c r="C18" s="138"/>
      <c r="D18" s="215"/>
      <c r="E18" s="70"/>
      <c r="F18" s="71"/>
      <c r="G18" s="153"/>
      <c r="H18" s="158"/>
      <c r="K18" s="121"/>
    </row>
    <row r="19" spans="1:115" s="11" customFormat="1" ht="12" customHeight="1" thickTop="1" x14ac:dyDescent="0.2">
      <c r="A19" s="117" t="s">
        <v>112</v>
      </c>
      <c r="B19" s="126">
        <f>SUM(B17:B18)</f>
        <v>5734.4900000000007</v>
      </c>
      <c r="C19" s="138"/>
      <c r="D19" s="215"/>
      <c r="E19" s="70"/>
      <c r="F19" s="71"/>
      <c r="G19" s="153"/>
      <c r="H19" s="158"/>
      <c r="I19" s="158"/>
      <c r="J19" s="155"/>
      <c r="K19" s="121"/>
      <c r="L19" s="165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</row>
    <row r="20" spans="1:115" ht="12" customHeight="1" x14ac:dyDescent="0.2">
      <c r="C20" s="135"/>
      <c r="D20" s="216"/>
      <c r="E20" s="39"/>
      <c r="F20" s="37"/>
      <c r="G20" s="153"/>
      <c r="H20" s="153"/>
      <c r="I20" s="153"/>
      <c r="L20" s="167"/>
    </row>
    <row r="21" spans="1:115" ht="12" customHeight="1" x14ac:dyDescent="0.2">
      <c r="A21" s="35" t="s">
        <v>7</v>
      </c>
      <c r="B21" s="188"/>
      <c r="C21" s="135" t="s">
        <v>125</v>
      </c>
      <c r="D21" s="186">
        <v>0.19350000000000001</v>
      </c>
      <c r="F21" s="68">
        <v>44196</v>
      </c>
      <c r="G21" s="155">
        <v>575483.18000000005</v>
      </c>
      <c r="H21" s="155">
        <v>575483.18000000005</v>
      </c>
      <c r="I21" s="155">
        <v>575483.18000000005</v>
      </c>
      <c r="J21" s="155">
        <v>288.27</v>
      </c>
      <c r="L21" s="165">
        <f>SUM(J21)</f>
        <v>288.27</v>
      </c>
    </row>
    <row r="22" spans="1:115" ht="12" customHeight="1" x14ac:dyDescent="0.2">
      <c r="A22" s="35"/>
      <c r="B22" s="188"/>
      <c r="C22" s="135"/>
      <c r="D22" s="186"/>
      <c r="E22"/>
      <c r="F22" s="68"/>
      <c r="G22" s="157"/>
      <c r="H22" s="157"/>
      <c r="I22" s="157"/>
    </row>
    <row r="23" spans="1:115" ht="12" customHeight="1" x14ac:dyDescent="0.2">
      <c r="A23" s="35" t="s">
        <v>87</v>
      </c>
      <c r="B23" s="188"/>
      <c r="C23" s="135" t="s">
        <v>125</v>
      </c>
      <c r="D23" s="186">
        <v>0.19350000000000001</v>
      </c>
      <c r="F23" s="68">
        <v>44196</v>
      </c>
      <c r="G23" s="157">
        <v>4904.1899999999996</v>
      </c>
      <c r="H23" s="157">
        <v>4904.1899999999996</v>
      </c>
      <c r="I23" s="157">
        <v>4904.1899999999996</v>
      </c>
      <c r="J23" s="157">
        <v>2.4500000000000002</v>
      </c>
      <c r="L23" s="165">
        <v>2.4500000000000002</v>
      </c>
    </row>
    <row r="24" spans="1:115" ht="12" customHeight="1" x14ac:dyDescent="0.2">
      <c r="A24" s="35"/>
      <c r="B24" s="150"/>
      <c r="C24" s="135"/>
      <c r="D24" s="186"/>
      <c r="F24" s="68"/>
      <c r="G24" s="157"/>
      <c r="H24" s="157"/>
      <c r="I24" s="157"/>
      <c r="J24" s="157"/>
    </row>
    <row r="25" spans="1:115" ht="12" customHeight="1" x14ac:dyDescent="0.2">
      <c r="A25" s="35" t="s">
        <v>134</v>
      </c>
      <c r="B25" s="150"/>
      <c r="C25" s="135" t="s">
        <v>125</v>
      </c>
      <c r="D25" s="186">
        <v>0.19350000000000001</v>
      </c>
      <c r="F25" s="68">
        <v>44196</v>
      </c>
      <c r="G25" s="157">
        <v>9889186.7899999991</v>
      </c>
      <c r="H25" s="157">
        <v>9889186.7899999991</v>
      </c>
      <c r="I25" s="157">
        <v>9889186.7899999991</v>
      </c>
      <c r="J25" s="157">
        <v>4341.57</v>
      </c>
      <c r="L25" s="165">
        <f t="shared" ref="L25:L39" si="1">SUM(J25)</f>
        <v>4341.57</v>
      </c>
    </row>
    <row r="26" spans="1:115" ht="12" customHeight="1" x14ac:dyDescent="0.2">
      <c r="A26" s="35"/>
      <c r="B26" s="150"/>
      <c r="C26" s="135"/>
      <c r="D26" s="186"/>
      <c r="F26" s="68"/>
      <c r="G26" s="157"/>
      <c r="H26" s="157"/>
      <c r="I26" s="157"/>
      <c r="J26" s="157"/>
    </row>
    <row r="27" spans="1:115" ht="12" customHeight="1" x14ac:dyDescent="0.2">
      <c r="A27" s="35" t="s">
        <v>148</v>
      </c>
      <c r="B27" s="150"/>
      <c r="C27" s="135" t="s">
        <v>125</v>
      </c>
      <c r="D27" s="186">
        <v>0.19350000000000001</v>
      </c>
      <c r="F27" s="68">
        <v>44196</v>
      </c>
      <c r="G27" s="157">
        <v>1464150.35</v>
      </c>
      <c r="H27" s="157">
        <v>1464150.35</v>
      </c>
      <c r="I27" s="157">
        <v>1464150.35</v>
      </c>
      <c r="J27" s="157">
        <v>1065.17</v>
      </c>
      <c r="L27" s="165">
        <f t="shared" si="1"/>
        <v>1065.17</v>
      </c>
    </row>
    <row r="28" spans="1:115" ht="12" customHeight="1" x14ac:dyDescent="0.2">
      <c r="A28" s="35"/>
      <c r="B28" s="150"/>
      <c r="C28" s="135"/>
      <c r="D28" s="186"/>
      <c r="F28" s="68"/>
      <c r="G28" s="157"/>
      <c r="H28" s="157"/>
      <c r="I28" s="157"/>
      <c r="J28" s="157"/>
    </row>
    <row r="29" spans="1:115" ht="12" customHeight="1" x14ac:dyDescent="0.2">
      <c r="A29" s="35" t="s">
        <v>8</v>
      </c>
      <c r="B29" s="150"/>
      <c r="C29" s="135" t="s">
        <v>125</v>
      </c>
      <c r="D29" s="186">
        <v>0.19350000000000001</v>
      </c>
      <c r="F29" s="68">
        <v>44196</v>
      </c>
      <c r="G29" s="153">
        <v>4636.0200000000004</v>
      </c>
      <c r="H29" s="153">
        <v>4636.0200000000004</v>
      </c>
      <c r="I29" s="153">
        <v>4636.0200000000004</v>
      </c>
      <c r="J29" s="153">
        <v>2.3199999999999998</v>
      </c>
      <c r="L29" s="165">
        <f t="shared" si="1"/>
        <v>2.3199999999999998</v>
      </c>
    </row>
    <row r="30" spans="1:115" ht="12" customHeight="1" x14ac:dyDescent="0.2">
      <c r="A30" s="35"/>
      <c r="B30" s="150"/>
      <c r="C30" s="135"/>
      <c r="D30" s="186"/>
      <c r="F30" s="68"/>
      <c r="G30" s="153"/>
      <c r="H30" s="153"/>
      <c r="I30" s="153"/>
      <c r="J30" s="153"/>
    </row>
    <row r="31" spans="1:115" ht="12" customHeight="1" x14ac:dyDescent="0.2">
      <c r="A31" s="35" t="s">
        <v>9</v>
      </c>
      <c r="C31" s="135" t="s">
        <v>125</v>
      </c>
      <c r="D31" s="186">
        <v>0.19350000000000001</v>
      </c>
      <c r="F31" s="68">
        <v>44196</v>
      </c>
      <c r="G31" s="155">
        <v>638363.64</v>
      </c>
      <c r="H31" s="155">
        <v>638363.64</v>
      </c>
      <c r="I31" s="155">
        <v>638363.64</v>
      </c>
      <c r="J31" s="155">
        <v>330.75</v>
      </c>
      <c r="L31" s="165">
        <f t="shared" si="1"/>
        <v>330.75</v>
      </c>
    </row>
    <row r="32" spans="1:115" ht="12" customHeight="1" x14ac:dyDescent="0.2">
      <c r="C32" s="136" t="s">
        <v>141</v>
      </c>
      <c r="D32" s="186">
        <v>0.14000000000000001</v>
      </c>
      <c r="F32" s="68">
        <v>44196</v>
      </c>
      <c r="G32" s="155">
        <v>2004114.27</v>
      </c>
      <c r="H32" s="155">
        <v>2004114.27</v>
      </c>
      <c r="I32" s="155">
        <v>2004114.27</v>
      </c>
      <c r="J32" s="155">
        <v>516.59</v>
      </c>
      <c r="L32" s="165">
        <f t="shared" si="1"/>
        <v>516.59</v>
      </c>
    </row>
    <row r="33" spans="1:12" ht="12" customHeight="1" x14ac:dyDescent="0.2">
      <c r="A33" s="35"/>
      <c r="C33" s="135"/>
      <c r="D33" s="186"/>
      <c r="F33" s="68"/>
      <c r="H33" s="155"/>
      <c r="I33" s="155"/>
    </row>
    <row r="34" spans="1:12" ht="12" customHeight="1" x14ac:dyDescent="0.2">
      <c r="A34" s="35" t="s">
        <v>10</v>
      </c>
      <c r="C34" s="135" t="s">
        <v>125</v>
      </c>
      <c r="D34" s="186">
        <v>0.19350000000000001</v>
      </c>
      <c r="F34" s="68">
        <v>44196</v>
      </c>
      <c r="G34" s="153">
        <v>1055662.6599999999</v>
      </c>
      <c r="H34" s="153">
        <v>1055662.6599999999</v>
      </c>
      <c r="I34" s="153">
        <v>1055662.6599999999</v>
      </c>
      <c r="J34" s="155">
        <v>544.17999999999995</v>
      </c>
      <c r="L34" s="165">
        <f t="shared" si="1"/>
        <v>544.17999999999995</v>
      </c>
    </row>
    <row r="35" spans="1:12" ht="12" customHeight="1" x14ac:dyDescent="0.2">
      <c r="C35" s="136" t="s">
        <v>141</v>
      </c>
      <c r="D35" s="186">
        <v>0.14000000000000001</v>
      </c>
      <c r="F35" s="68">
        <v>44196</v>
      </c>
      <c r="G35" s="155">
        <v>1002057.15</v>
      </c>
      <c r="H35" s="155">
        <v>1002057.15</v>
      </c>
      <c r="I35" s="155">
        <v>1002057.15</v>
      </c>
      <c r="J35" s="155">
        <v>258.31</v>
      </c>
      <c r="L35" s="165">
        <f t="shared" si="1"/>
        <v>258.31</v>
      </c>
    </row>
    <row r="36" spans="1:12" ht="12" customHeight="1" x14ac:dyDescent="0.2">
      <c r="A36" s="35"/>
      <c r="B36" s="127"/>
      <c r="C36" s="135"/>
      <c r="D36" s="186"/>
      <c r="F36" s="68"/>
      <c r="G36" s="153"/>
      <c r="H36" s="153"/>
      <c r="I36" s="153"/>
    </row>
    <row r="37" spans="1:12" ht="12" customHeight="1" x14ac:dyDescent="0.2">
      <c r="A37" s="35" t="s">
        <v>11</v>
      </c>
      <c r="B37" s="127"/>
      <c r="C37" s="135" t="s">
        <v>125</v>
      </c>
      <c r="D37" s="186">
        <v>0.19350000000000001</v>
      </c>
      <c r="F37" s="68">
        <v>44196</v>
      </c>
      <c r="G37" s="153">
        <v>2148412.66</v>
      </c>
      <c r="H37" s="153">
        <v>2148412.66</v>
      </c>
      <c r="I37" s="153">
        <v>2148412.66</v>
      </c>
      <c r="J37" s="155">
        <v>1229.97</v>
      </c>
      <c r="L37" s="165">
        <f t="shared" si="1"/>
        <v>1229.97</v>
      </c>
    </row>
    <row r="38" spans="1:12" x14ac:dyDescent="0.2">
      <c r="A38" s="35"/>
      <c r="B38" s="127"/>
      <c r="C38" s="135"/>
      <c r="D38" s="216"/>
      <c r="F38" s="68"/>
      <c r="G38" s="153"/>
      <c r="H38" s="153"/>
      <c r="I38" s="153"/>
    </row>
    <row r="39" spans="1:12" x14ac:dyDescent="0.2">
      <c r="A39" s="35" t="s">
        <v>12</v>
      </c>
      <c r="B39" s="127"/>
      <c r="C39" s="135" t="s">
        <v>125</v>
      </c>
      <c r="D39" s="186">
        <v>0.19350000000000001</v>
      </c>
      <c r="F39" s="68">
        <v>44196</v>
      </c>
      <c r="G39" s="153">
        <v>63571.24</v>
      </c>
      <c r="H39" s="153">
        <v>63571.24</v>
      </c>
      <c r="I39" s="153">
        <v>63571.24</v>
      </c>
      <c r="J39" s="155">
        <v>32.11</v>
      </c>
      <c r="L39" s="165">
        <f t="shared" si="1"/>
        <v>32.11</v>
      </c>
    </row>
    <row r="40" spans="1:12" x14ac:dyDescent="0.2">
      <c r="A40" s="35"/>
      <c r="B40" s="127"/>
      <c r="C40" s="135"/>
      <c r="D40" s="186"/>
      <c r="F40" s="68"/>
      <c r="G40" s="153"/>
      <c r="H40" s="153"/>
      <c r="I40" s="153"/>
    </row>
    <row r="41" spans="1:12" x14ac:dyDescent="0.2">
      <c r="A41" s="35" t="s">
        <v>35</v>
      </c>
      <c r="C41" s="135" t="s">
        <v>125</v>
      </c>
      <c r="D41" s="186">
        <v>0.19350000000000001</v>
      </c>
      <c r="F41" s="68">
        <v>44196</v>
      </c>
      <c r="G41" s="153">
        <v>581601.16</v>
      </c>
      <c r="H41" s="153">
        <v>581601.16</v>
      </c>
      <c r="I41" s="153">
        <v>581601.16</v>
      </c>
      <c r="J41" s="155" t="s">
        <v>101</v>
      </c>
      <c r="K41" s="28"/>
      <c r="L41" s="155" t="s">
        <v>101</v>
      </c>
    </row>
    <row r="42" spans="1:12" x14ac:dyDescent="0.2">
      <c r="A42" s="35"/>
      <c r="C42" s="135"/>
      <c r="D42" s="216"/>
      <c r="F42" s="68"/>
      <c r="H42" s="155"/>
      <c r="I42" s="155"/>
      <c r="K42" s="28"/>
    </row>
    <row r="43" spans="1:12" x14ac:dyDescent="0.2">
      <c r="A43" s="35" t="s">
        <v>36</v>
      </c>
      <c r="C43" s="135" t="s">
        <v>125</v>
      </c>
      <c r="D43" s="186">
        <v>0.19350000000000001</v>
      </c>
      <c r="F43" s="68">
        <v>44196</v>
      </c>
      <c r="G43" s="153">
        <v>151465.49</v>
      </c>
      <c r="H43" s="153">
        <v>151465.49</v>
      </c>
      <c r="I43" s="153">
        <v>151465.49</v>
      </c>
      <c r="J43" s="155">
        <v>27.92</v>
      </c>
      <c r="L43" s="165">
        <f>SUM(J43)</f>
        <v>27.92</v>
      </c>
    </row>
    <row r="44" spans="1:12" ht="12" customHeight="1" x14ac:dyDescent="0.2">
      <c r="A44" s="35"/>
      <c r="C44" s="132"/>
      <c r="D44" s="213"/>
      <c r="E44" s="35"/>
      <c r="F44" s="30"/>
      <c r="H44" s="155"/>
      <c r="I44" s="155"/>
      <c r="J44" s="170" t="s">
        <v>132</v>
      </c>
      <c r="K44" s="130"/>
    </row>
    <row r="45" spans="1:12" ht="12" customHeight="1" x14ac:dyDescent="0.2">
      <c r="A45" s="29" t="s">
        <v>19</v>
      </c>
      <c r="C45" s="133" t="s">
        <v>20</v>
      </c>
      <c r="D45" s="213" t="s">
        <v>118</v>
      </c>
      <c r="E45" s="29" t="s">
        <v>21</v>
      </c>
      <c r="F45" s="30" t="s">
        <v>22</v>
      </c>
      <c r="G45" s="153" t="s">
        <v>23</v>
      </c>
      <c r="H45" s="165"/>
      <c r="J45" s="155" t="s">
        <v>26</v>
      </c>
      <c r="K45" s="28" t="s">
        <v>27</v>
      </c>
      <c r="L45" s="165" t="s">
        <v>81</v>
      </c>
    </row>
    <row r="46" spans="1:12" ht="12" customHeight="1" x14ac:dyDescent="0.2">
      <c r="A46" s="31"/>
      <c r="B46" s="125"/>
      <c r="C46" s="134" t="s">
        <v>28</v>
      </c>
      <c r="D46" s="214" t="s">
        <v>119</v>
      </c>
      <c r="E46" s="32" t="s">
        <v>29</v>
      </c>
      <c r="F46" s="33" t="s">
        <v>30</v>
      </c>
      <c r="G46" s="154" t="s">
        <v>31</v>
      </c>
      <c r="H46" s="223" t="s">
        <v>24</v>
      </c>
      <c r="I46" s="223" t="s">
        <v>25</v>
      </c>
      <c r="J46" s="159" t="s">
        <v>32</v>
      </c>
      <c r="K46" s="34" t="s">
        <v>33</v>
      </c>
      <c r="L46" s="166" t="s">
        <v>32</v>
      </c>
    </row>
    <row r="47" spans="1:12" x14ac:dyDescent="0.2">
      <c r="A47" s="35"/>
      <c r="C47" s="135"/>
      <c r="D47" s="186"/>
      <c r="F47" s="68"/>
      <c r="G47" s="153"/>
      <c r="H47" s="153"/>
      <c r="I47" s="153"/>
    </row>
    <row r="48" spans="1:12" ht="12" customHeight="1" x14ac:dyDescent="0.2">
      <c r="A48" s="35" t="s">
        <v>37</v>
      </c>
      <c r="B48" s="150"/>
      <c r="C48" s="135" t="s">
        <v>125</v>
      </c>
      <c r="D48" s="186">
        <v>0.19350000000000001</v>
      </c>
      <c r="F48" s="68">
        <v>44196</v>
      </c>
      <c r="G48" s="155">
        <v>835944.86</v>
      </c>
      <c r="H48" s="155">
        <v>835944.86</v>
      </c>
      <c r="I48" s="155">
        <v>835944.86</v>
      </c>
      <c r="J48" s="155">
        <v>571.19000000000005</v>
      </c>
      <c r="L48" s="165">
        <f t="shared" ref="L48:L50" si="2">SUM(J48)</f>
        <v>571.19000000000005</v>
      </c>
    </row>
    <row r="49" spans="1:115" ht="12" customHeight="1" x14ac:dyDescent="0.2">
      <c r="B49" s="131"/>
      <c r="C49" s="135"/>
      <c r="D49" s="216"/>
      <c r="F49" s="68"/>
      <c r="H49" s="155"/>
      <c r="I49" s="155"/>
    </row>
    <row r="50" spans="1:115" ht="12" customHeight="1" x14ac:dyDescent="0.2">
      <c r="A50" s="35" t="s">
        <v>16</v>
      </c>
      <c r="C50" s="135" t="s">
        <v>125</v>
      </c>
      <c r="D50" s="186">
        <v>0.19350000000000001</v>
      </c>
      <c r="F50" s="68">
        <v>44196</v>
      </c>
      <c r="G50" s="153">
        <v>3615629.6</v>
      </c>
      <c r="H50" s="153">
        <v>3615629.6</v>
      </c>
      <c r="I50" s="153">
        <v>3615629.6</v>
      </c>
      <c r="J50" s="155">
        <v>828.12</v>
      </c>
      <c r="L50" s="165">
        <f t="shared" si="2"/>
        <v>828.12</v>
      </c>
    </row>
    <row r="51" spans="1:115" s="168" customFormat="1" x14ac:dyDescent="0.2">
      <c r="A51" s="35"/>
      <c r="B51" s="127"/>
      <c r="C51" s="135"/>
      <c r="D51" s="186"/>
      <c r="E51" s="26"/>
      <c r="F51" s="68"/>
      <c r="G51" s="153"/>
      <c r="H51" s="153"/>
      <c r="I51" s="153"/>
      <c r="J51" s="155"/>
      <c r="K51" s="3"/>
      <c r="L51" s="16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5"/>
      <c r="DF51" s="135"/>
      <c r="DG51" s="135"/>
      <c r="DH51" s="135"/>
      <c r="DI51" s="135"/>
      <c r="DJ51" s="135"/>
      <c r="DK51" s="135"/>
    </row>
    <row r="52" spans="1:115" x14ac:dyDescent="0.2">
      <c r="A52" s="35" t="s">
        <v>122</v>
      </c>
      <c r="B52" s="127"/>
      <c r="C52" s="135" t="s">
        <v>125</v>
      </c>
      <c r="D52" s="186">
        <v>0.19350000000000001</v>
      </c>
      <c r="F52" s="68">
        <v>44196</v>
      </c>
      <c r="G52" s="153">
        <v>3054398.46</v>
      </c>
      <c r="H52" s="153">
        <v>3054398.46</v>
      </c>
      <c r="I52" s="153">
        <v>3054398.46</v>
      </c>
      <c r="J52" s="155">
        <v>593.13</v>
      </c>
      <c r="L52" s="165">
        <f>SUM(J52)</f>
        <v>593.13</v>
      </c>
    </row>
    <row r="53" spans="1:115" s="16" customFormat="1" x14ac:dyDescent="0.2">
      <c r="A53" s="35"/>
      <c r="B53" s="124"/>
      <c r="C53" s="135" t="s">
        <v>117</v>
      </c>
      <c r="D53" s="186">
        <v>0.26190000000000002</v>
      </c>
      <c r="E53" s="26"/>
      <c r="F53" s="68">
        <v>44196</v>
      </c>
      <c r="G53" s="153">
        <v>4361116.8099999996</v>
      </c>
      <c r="H53" s="153">
        <v>4361116.8099999996</v>
      </c>
      <c r="I53" s="153">
        <v>4361116.8099999996</v>
      </c>
      <c r="J53" s="155">
        <v>3899.18</v>
      </c>
      <c r="K53" s="3"/>
      <c r="L53" s="165">
        <f t="shared" ref="L53:L55" si="3">SUM(J53)</f>
        <v>3899.18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</row>
    <row r="54" spans="1:115" x14ac:dyDescent="0.2">
      <c r="A54" s="35"/>
      <c r="C54" s="135"/>
      <c r="D54" s="186"/>
      <c r="F54" s="68"/>
      <c r="H54" s="155"/>
      <c r="I54" s="155"/>
    </row>
    <row r="55" spans="1:115" x14ac:dyDescent="0.2">
      <c r="A55" s="35" t="s">
        <v>103</v>
      </c>
      <c r="C55" s="135" t="s">
        <v>125</v>
      </c>
      <c r="D55" s="186">
        <v>0.19350000000000001</v>
      </c>
      <c r="F55" s="68">
        <v>44196</v>
      </c>
      <c r="G55" s="155">
        <v>1005987.98</v>
      </c>
      <c r="H55" s="155">
        <v>1005987.98</v>
      </c>
      <c r="I55" s="155">
        <v>1005987.98</v>
      </c>
      <c r="J55" s="155">
        <v>503.12</v>
      </c>
      <c r="L55" s="165">
        <f t="shared" si="3"/>
        <v>503.12</v>
      </c>
    </row>
    <row r="56" spans="1:115" x14ac:dyDescent="0.2">
      <c r="A56" s="35"/>
      <c r="C56" s="135"/>
      <c r="D56" s="186"/>
      <c r="F56" s="68"/>
      <c r="H56" s="155"/>
      <c r="I56" s="155"/>
    </row>
    <row r="57" spans="1:115" ht="13.5" thickBot="1" x14ac:dyDescent="0.25">
      <c r="A57" s="35" t="s">
        <v>17</v>
      </c>
      <c r="C57" s="132" t="s">
        <v>137</v>
      </c>
      <c r="D57" s="217"/>
      <c r="E57" s="35"/>
      <c r="F57" s="139"/>
      <c r="G57" s="220">
        <v>15231560.58</v>
      </c>
      <c r="H57" s="220">
        <v>15231560.58</v>
      </c>
      <c r="I57" s="220">
        <v>15231560.58</v>
      </c>
      <c r="J57" s="221">
        <v>5479.81</v>
      </c>
      <c r="K57" s="140">
        <f>SUM(K58:K82)</f>
        <v>0</v>
      </c>
      <c r="L57" s="222">
        <f>SUM(J57)</f>
        <v>5479.81</v>
      </c>
    </row>
    <row r="58" spans="1:115" x14ac:dyDescent="0.2">
      <c r="A58" s="171"/>
      <c r="C58" s="173" t="s">
        <v>104</v>
      </c>
      <c r="D58" s="186">
        <v>0.19350000000000001</v>
      </c>
      <c r="E58" s="174"/>
      <c r="F58" s="68">
        <v>44196</v>
      </c>
      <c r="G58" s="52">
        <v>1728660.33</v>
      </c>
      <c r="H58" s="52">
        <v>1728660.33</v>
      </c>
      <c r="I58" s="52">
        <v>1728660.33</v>
      </c>
      <c r="J58" s="52">
        <v>759.59</v>
      </c>
      <c r="K58" s="175"/>
      <c r="L58" s="167">
        <f>SUM(J58)</f>
        <v>759.59</v>
      </c>
    </row>
    <row r="59" spans="1:115" x14ac:dyDescent="0.2">
      <c r="A59" s="176" t="s">
        <v>38</v>
      </c>
      <c r="C59" s="177" t="s">
        <v>39</v>
      </c>
      <c r="D59" s="186">
        <v>0.19350000000000001</v>
      </c>
      <c r="E59" s="178"/>
      <c r="F59" s="68">
        <v>44196</v>
      </c>
      <c r="G59" s="52">
        <v>64765.39</v>
      </c>
      <c r="H59" s="52">
        <v>64765.39</v>
      </c>
      <c r="I59" s="52">
        <v>64765.39</v>
      </c>
      <c r="J59" s="52">
        <v>31.06</v>
      </c>
      <c r="K59" s="175"/>
      <c r="L59" s="167">
        <f t="shared" ref="L59:L63" si="4">SUM(J59)</f>
        <v>31.06</v>
      </c>
    </row>
    <row r="60" spans="1:115" x14ac:dyDescent="0.2">
      <c r="A60" s="176"/>
      <c r="C60" s="177" t="s">
        <v>123</v>
      </c>
      <c r="D60" s="186">
        <v>0.19350000000000001</v>
      </c>
      <c r="E60" s="178"/>
      <c r="F60" s="68">
        <v>44196</v>
      </c>
      <c r="G60" s="179">
        <v>302545.68</v>
      </c>
      <c r="H60" s="179">
        <v>302545.68</v>
      </c>
      <c r="I60" s="179">
        <v>302545.68</v>
      </c>
      <c r="J60" s="52">
        <v>151.56</v>
      </c>
      <c r="K60" s="175"/>
      <c r="L60" s="167">
        <f t="shared" si="4"/>
        <v>151.56</v>
      </c>
    </row>
    <row r="61" spans="1:115" x14ac:dyDescent="0.2">
      <c r="A61" s="171"/>
      <c r="C61" s="173" t="s">
        <v>133</v>
      </c>
      <c r="D61" s="186">
        <v>0.19350000000000001</v>
      </c>
      <c r="E61" s="178"/>
      <c r="F61" s="68">
        <v>44196</v>
      </c>
      <c r="G61" s="52">
        <v>19636.5</v>
      </c>
      <c r="H61" s="52">
        <v>19636.5</v>
      </c>
      <c r="I61" s="52">
        <v>19636.5</v>
      </c>
      <c r="J61" s="52" t="s">
        <v>101</v>
      </c>
      <c r="K61" s="175"/>
      <c r="L61" s="52" t="s">
        <v>101</v>
      </c>
    </row>
    <row r="62" spans="1:115" x14ac:dyDescent="0.2">
      <c r="A62" s="43"/>
      <c r="C62" s="173" t="s">
        <v>102</v>
      </c>
      <c r="D62" s="186">
        <v>0.19350000000000001</v>
      </c>
      <c r="E62" s="178"/>
      <c r="F62" s="68">
        <v>44196</v>
      </c>
      <c r="G62" s="179">
        <v>626550.31999999995</v>
      </c>
      <c r="H62" s="179">
        <v>626550.31999999995</v>
      </c>
      <c r="I62" s="179">
        <v>626550.31999999995</v>
      </c>
      <c r="J62" s="52">
        <v>314.17</v>
      </c>
      <c r="K62" s="22"/>
      <c r="L62" s="167">
        <f t="shared" si="4"/>
        <v>314.17</v>
      </c>
    </row>
    <row r="63" spans="1:115" x14ac:dyDescent="0.2">
      <c r="A63" s="171"/>
      <c r="C63" s="173" t="s">
        <v>40</v>
      </c>
      <c r="D63" s="186">
        <v>0.19350000000000001</v>
      </c>
      <c r="E63" s="178"/>
      <c r="F63" s="68">
        <v>44196</v>
      </c>
      <c r="G63" s="179">
        <v>534269.69999999995</v>
      </c>
      <c r="H63" s="179">
        <v>534269.69999999995</v>
      </c>
      <c r="I63" s="179">
        <v>534269.69999999995</v>
      </c>
      <c r="J63" s="52">
        <v>280.91000000000003</v>
      </c>
      <c r="K63" s="22"/>
      <c r="L63" s="167">
        <f t="shared" si="4"/>
        <v>280.91000000000003</v>
      </c>
    </row>
    <row r="64" spans="1:115" x14ac:dyDescent="0.2">
      <c r="A64" s="171"/>
      <c r="C64" s="173" t="s">
        <v>92</v>
      </c>
      <c r="D64" s="186">
        <v>0.19350000000000001</v>
      </c>
      <c r="E64" s="178"/>
      <c r="F64" s="68">
        <v>44196</v>
      </c>
      <c r="G64" s="22">
        <v>1285143.17</v>
      </c>
      <c r="H64" s="22">
        <v>1285143.17</v>
      </c>
      <c r="I64" s="22">
        <v>1285143.17</v>
      </c>
      <c r="J64" s="52" t="s">
        <v>101</v>
      </c>
      <c r="K64" s="175"/>
      <c r="L64" s="52" t="s">
        <v>101</v>
      </c>
    </row>
    <row r="65" spans="1:115" x14ac:dyDescent="0.2">
      <c r="A65" s="176"/>
      <c r="C65" s="177" t="s">
        <v>41</v>
      </c>
      <c r="D65" s="186">
        <v>0.19350000000000001</v>
      </c>
      <c r="E65" s="178"/>
      <c r="F65" s="68">
        <v>44196</v>
      </c>
      <c r="G65" s="179">
        <v>185477.06</v>
      </c>
      <c r="H65" s="179">
        <v>185477.06</v>
      </c>
      <c r="I65" s="179">
        <v>185477.06</v>
      </c>
      <c r="J65" s="52">
        <v>97.31</v>
      </c>
      <c r="K65" s="22"/>
      <c r="L65" s="200">
        <f>SUM(J65)</f>
        <v>97.31</v>
      </c>
    </row>
    <row r="66" spans="1:115" x14ac:dyDescent="0.2">
      <c r="A66" s="176"/>
      <c r="C66" s="177" t="s">
        <v>147</v>
      </c>
      <c r="D66" s="186">
        <v>0.19350000000000001</v>
      </c>
      <c r="E66" s="178"/>
      <c r="F66" s="68">
        <v>44196</v>
      </c>
      <c r="G66" s="179">
        <v>145926.21</v>
      </c>
      <c r="H66" s="179">
        <v>145926.21</v>
      </c>
      <c r="I66" s="179">
        <v>145926.21</v>
      </c>
      <c r="J66" s="52">
        <v>84.49</v>
      </c>
      <c r="K66" s="22"/>
      <c r="L66" s="200">
        <f t="shared" ref="L66:L72" si="5">SUM(J66)</f>
        <v>84.49</v>
      </c>
    </row>
    <row r="67" spans="1:115" ht="12" customHeight="1" x14ac:dyDescent="0.2">
      <c r="A67" s="171"/>
      <c r="C67" s="173" t="s">
        <v>42</v>
      </c>
      <c r="D67" s="186">
        <v>0.19350000000000001</v>
      </c>
      <c r="E67" s="178"/>
      <c r="F67" s="68">
        <v>44196</v>
      </c>
      <c r="G67" s="179">
        <v>103763.08</v>
      </c>
      <c r="H67" s="179">
        <v>103763.08</v>
      </c>
      <c r="I67" s="179">
        <v>103763.08</v>
      </c>
      <c r="J67" s="52">
        <v>63.72</v>
      </c>
      <c r="K67" s="22"/>
      <c r="L67" s="200">
        <f t="shared" si="5"/>
        <v>63.72</v>
      </c>
    </row>
    <row r="68" spans="1:115" s="14" customFormat="1" x14ac:dyDescent="0.2">
      <c r="A68" s="171"/>
      <c r="B68" s="172"/>
      <c r="C68" s="173" t="s">
        <v>43</v>
      </c>
      <c r="D68" s="186">
        <v>0.19350000000000001</v>
      </c>
      <c r="E68" s="178"/>
      <c r="F68" s="68">
        <v>44196</v>
      </c>
      <c r="G68" s="179">
        <v>1140074.8400000001</v>
      </c>
      <c r="H68" s="179">
        <v>1140074.8400000001</v>
      </c>
      <c r="I68" s="179">
        <v>1140074.8400000001</v>
      </c>
      <c r="J68" s="52">
        <v>545.6</v>
      </c>
      <c r="K68" s="22"/>
      <c r="L68" s="200">
        <f t="shared" si="5"/>
        <v>545.6</v>
      </c>
    </row>
    <row r="69" spans="1:115" x14ac:dyDescent="0.2">
      <c r="A69" s="208"/>
      <c r="B69" s="209"/>
      <c r="C69" s="210" t="s">
        <v>143</v>
      </c>
      <c r="D69" s="186">
        <v>0.19350000000000001</v>
      </c>
      <c r="E69" s="211"/>
      <c r="F69" s="68">
        <v>44196</v>
      </c>
      <c r="G69" s="22">
        <v>2662.18</v>
      </c>
      <c r="H69" s="22">
        <v>2662.18</v>
      </c>
      <c r="I69" s="22">
        <v>2662.18</v>
      </c>
      <c r="J69" s="52">
        <v>2.02</v>
      </c>
      <c r="K69" s="22"/>
      <c r="L69" s="200">
        <f t="shared" si="5"/>
        <v>2.02</v>
      </c>
    </row>
    <row r="70" spans="1:115" x14ac:dyDescent="0.2">
      <c r="A70" s="171"/>
      <c r="B70" s="172"/>
      <c r="C70" s="173" t="s">
        <v>44</v>
      </c>
      <c r="D70" s="186">
        <v>0.19350000000000001</v>
      </c>
      <c r="E70" s="178"/>
      <c r="F70" s="68">
        <v>44196</v>
      </c>
      <c r="G70" s="179">
        <v>26722.37</v>
      </c>
      <c r="H70" s="179">
        <v>26722.37</v>
      </c>
      <c r="I70" s="179">
        <v>26722.37</v>
      </c>
      <c r="J70" s="52">
        <v>13.39</v>
      </c>
      <c r="K70" s="22"/>
      <c r="L70" s="200">
        <f t="shared" si="5"/>
        <v>13.39</v>
      </c>
    </row>
    <row r="71" spans="1:115" x14ac:dyDescent="0.2">
      <c r="A71" s="171"/>
      <c r="B71" s="172"/>
      <c r="C71" s="173" t="s">
        <v>45</v>
      </c>
      <c r="D71" s="186">
        <v>0.19350000000000001</v>
      </c>
      <c r="E71" s="178"/>
      <c r="F71" s="68">
        <v>44196</v>
      </c>
      <c r="G71" s="179">
        <v>205575.74</v>
      </c>
      <c r="H71" s="179">
        <v>205575.74</v>
      </c>
      <c r="I71" s="179">
        <v>205575.74</v>
      </c>
      <c r="J71" s="52">
        <v>100.3</v>
      </c>
      <c r="K71" s="22"/>
      <c r="L71" s="200">
        <f t="shared" si="5"/>
        <v>100.3</v>
      </c>
    </row>
    <row r="72" spans="1:115" x14ac:dyDescent="0.2">
      <c r="A72" s="171"/>
      <c r="B72" s="172"/>
      <c r="C72" s="173" t="s">
        <v>140</v>
      </c>
      <c r="D72" s="186">
        <v>0.19350000000000001</v>
      </c>
      <c r="E72" s="178"/>
      <c r="F72" s="68">
        <v>44196</v>
      </c>
      <c r="G72" s="179">
        <v>4824287.97</v>
      </c>
      <c r="H72" s="179">
        <v>4824287.97</v>
      </c>
      <c r="I72" s="179">
        <v>4824287.97</v>
      </c>
      <c r="J72" s="52">
        <v>2083.8000000000002</v>
      </c>
      <c r="K72" s="22"/>
      <c r="L72" s="200">
        <f t="shared" si="5"/>
        <v>2083.8000000000002</v>
      </c>
    </row>
    <row r="73" spans="1:115" x14ac:dyDescent="0.2">
      <c r="A73" s="171"/>
      <c r="B73" s="172"/>
      <c r="C73" s="173" t="s">
        <v>93</v>
      </c>
      <c r="D73" s="186">
        <v>0.19350000000000001</v>
      </c>
      <c r="E73" s="178"/>
      <c r="F73" s="68">
        <v>44196</v>
      </c>
      <c r="G73" s="22">
        <v>0</v>
      </c>
      <c r="H73" s="22">
        <v>0</v>
      </c>
      <c r="I73" s="22">
        <v>0</v>
      </c>
      <c r="J73" s="52" t="s">
        <v>101</v>
      </c>
      <c r="K73" s="22"/>
      <c r="L73" s="52" t="s">
        <v>101</v>
      </c>
    </row>
    <row r="74" spans="1:115" x14ac:dyDescent="0.2">
      <c r="A74" s="171"/>
      <c r="B74" s="172"/>
      <c r="C74" s="173" t="s">
        <v>86</v>
      </c>
      <c r="D74" s="186">
        <v>0.19350000000000001</v>
      </c>
      <c r="E74" s="178"/>
      <c r="F74" s="68">
        <v>44196</v>
      </c>
      <c r="G74" s="22">
        <v>1</v>
      </c>
      <c r="H74" s="22">
        <v>1</v>
      </c>
      <c r="I74" s="22">
        <v>1</v>
      </c>
      <c r="J74" s="52" t="s">
        <v>101</v>
      </c>
      <c r="K74" s="22"/>
      <c r="L74" s="52" t="s">
        <v>101</v>
      </c>
    </row>
    <row r="75" spans="1:115" x14ac:dyDescent="0.2">
      <c r="A75" s="171"/>
      <c r="B75" s="180"/>
      <c r="C75" s="173" t="s">
        <v>46</v>
      </c>
      <c r="D75" s="186">
        <v>0.19350000000000001</v>
      </c>
      <c r="E75" s="178"/>
      <c r="F75" s="68">
        <v>44196</v>
      </c>
      <c r="G75" s="179">
        <v>1690597.2</v>
      </c>
      <c r="H75" s="179">
        <v>1690597.2</v>
      </c>
      <c r="I75" s="179">
        <v>1690597.2</v>
      </c>
      <c r="J75" s="52" t="s">
        <v>101</v>
      </c>
      <c r="K75" s="22"/>
      <c r="L75" s="52" t="s">
        <v>101</v>
      </c>
    </row>
    <row r="76" spans="1:115" x14ac:dyDescent="0.2">
      <c r="A76" s="171"/>
      <c r="B76" s="172"/>
      <c r="C76" s="173" t="s">
        <v>47</v>
      </c>
      <c r="D76" s="186">
        <v>0.19350000000000001</v>
      </c>
      <c r="E76" s="178"/>
      <c r="F76" s="68">
        <v>44196</v>
      </c>
      <c r="G76" s="179">
        <v>240227.23</v>
      </c>
      <c r="H76" s="179">
        <v>240227.23</v>
      </c>
      <c r="I76" s="179">
        <v>240227.23</v>
      </c>
      <c r="J76" s="52">
        <v>118.41</v>
      </c>
      <c r="K76" s="22"/>
      <c r="L76" s="200">
        <f>SUM(J76)</f>
        <v>118.41</v>
      </c>
    </row>
    <row r="77" spans="1:115" ht="10.9" customHeight="1" x14ac:dyDescent="0.2">
      <c r="A77" s="171"/>
      <c r="B77" s="172"/>
      <c r="C77" s="173" t="s">
        <v>48</v>
      </c>
      <c r="D77" s="186">
        <v>0.19350000000000001</v>
      </c>
      <c r="E77" s="178"/>
      <c r="F77" s="68">
        <v>44196</v>
      </c>
      <c r="G77" s="179">
        <v>241207.16</v>
      </c>
      <c r="H77" s="179">
        <v>241207.16</v>
      </c>
      <c r="I77" s="179">
        <v>241207.16</v>
      </c>
      <c r="J77" s="52" t="s">
        <v>101</v>
      </c>
      <c r="K77" s="22"/>
      <c r="L77" s="52" t="s">
        <v>101</v>
      </c>
    </row>
    <row r="78" spans="1:115" x14ac:dyDescent="0.2">
      <c r="A78" s="171"/>
      <c r="B78" s="181"/>
      <c r="C78" s="173" t="s">
        <v>49</v>
      </c>
      <c r="D78" s="186">
        <v>0.19350000000000001</v>
      </c>
      <c r="E78" s="178"/>
      <c r="F78" s="68">
        <v>44196</v>
      </c>
      <c r="G78" s="179">
        <v>38369.5</v>
      </c>
      <c r="H78" s="179">
        <v>38369.5</v>
      </c>
      <c r="I78" s="179">
        <v>38369.5</v>
      </c>
      <c r="J78" s="52">
        <v>19.27</v>
      </c>
      <c r="K78" s="22"/>
      <c r="L78" s="200">
        <f>SUM(J78)</f>
        <v>19.27</v>
      </c>
    </row>
    <row r="79" spans="1:115" x14ac:dyDescent="0.2">
      <c r="A79" s="171"/>
      <c r="B79" s="172"/>
      <c r="C79" s="173" t="s">
        <v>50</v>
      </c>
      <c r="D79" s="186">
        <v>0.19350000000000001</v>
      </c>
      <c r="E79" s="178"/>
      <c r="F79" s="68">
        <v>44196</v>
      </c>
      <c r="G79" s="22">
        <v>364030.44</v>
      </c>
      <c r="H79" s="22">
        <v>364030.44</v>
      </c>
      <c r="I79" s="22">
        <v>364030.44</v>
      </c>
      <c r="J79" s="52">
        <v>183.02</v>
      </c>
      <c r="K79" s="175"/>
      <c r="L79" s="200">
        <f>SUM(J79)</f>
        <v>183.02</v>
      </c>
    </row>
    <row r="80" spans="1:115" s="43" customFormat="1" x14ac:dyDescent="0.2">
      <c r="A80" s="176"/>
      <c r="B80" s="172"/>
      <c r="C80" s="173" t="s">
        <v>51</v>
      </c>
      <c r="D80" s="186">
        <v>0.19350000000000001</v>
      </c>
      <c r="E80" s="178"/>
      <c r="F80" s="68">
        <v>44196</v>
      </c>
      <c r="G80" s="179">
        <v>11015.66</v>
      </c>
      <c r="H80" s="179">
        <v>11015.66</v>
      </c>
      <c r="I80" s="179">
        <v>11015.66</v>
      </c>
      <c r="J80" s="52" t="s">
        <v>101</v>
      </c>
      <c r="K80" s="22"/>
      <c r="L80" s="52" t="s">
        <v>101</v>
      </c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</row>
    <row r="81" spans="1:115" s="43" customFormat="1" x14ac:dyDescent="0.2">
      <c r="A81" s="171"/>
      <c r="B81" s="172"/>
      <c r="C81" s="173" t="s">
        <v>52</v>
      </c>
      <c r="D81" s="186">
        <v>0.19350000000000001</v>
      </c>
      <c r="E81" s="178"/>
      <c r="F81" s="68">
        <v>44196</v>
      </c>
      <c r="G81" s="22">
        <v>1368324.67</v>
      </c>
      <c r="H81" s="22">
        <v>1368324.67</v>
      </c>
      <c r="I81" s="22">
        <v>1368324.67</v>
      </c>
      <c r="J81" s="52">
        <v>591.53</v>
      </c>
      <c r="K81" s="175"/>
      <c r="L81" s="200">
        <f>SUM(J81)</f>
        <v>591.53</v>
      </c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</row>
    <row r="82" spans="1:115" s="43" customFormat="1" x14ac:dyDescent="0.2">
      <c r="A82" s="176"/>
      <c r="B82" s="172"/>
      <c r="C82" s="173" t="s">
        <v>53</v>
      </c>
      <c r="D82" s="186">
        <v>0.19350000000000001</v>
      </c>
      <c r="E82" s="178"/>
      <c r="F82" s="68">
        <v>44196</v>
      </c>
      <c r="G82" s="22">
        <v>81727.179999999993</v>
      </c>
      <c r="H82" s="22">
        <v>81727.179999999993</v>
      </c>
      <c r="I82" s="22">
        <v>81727.179999999993</v>
      </c>
      <c r="J82" s="182">
        <v>39.659999999999997</v>
      </c>
      <c r="K82" s="22"/>
      <c r="L82" s="200">
        <f t="shared" ref="L82:L85" si="6">SUM(J82)</f>
        <v>39.659999999999997</v>
      </c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</row>
    <row r="83" spans="1:115" s="43" customFormat="1" x14ac:dyDescent="0.2">
      <c r="A83" s="171"/>
      <c r="B83" s="172"/>
      <c r="C83" s="183"/>
      <c r="D83" s="218"/>
      <c r="F83" s="50"/>
      <c r="G83" s="184">
        <f>SUM(G58:G82)</f>
        <v>15231560.579999998</v>
      </c>
      <c r="H83" s="184">
        <f>SUM(H58:H82)</f>
        <v>15231560.579999998</v>
      </c>
      <c r="I83" s="184">
        <f>SUM(I58:I82)</f>
        <v>15231560.579999998</v>
      </c>
      <c r="J83" s="185">
        <f>SUM(J58:J82)</f>
        <v>5479.81</v>
      </c>
      <c r="K83" s="184"/>
      <c r="L83" s="204">
        <f t="shared" si="6"/>
        <v>5479.81</v>
      </c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</row>
    <row r="84" spans="1:115" s="43" customFormat="1" x14ac:dyDescent="0.2">
      <c r="A84" s="171"/>
      <c r="B84" s="172"/>
      <c r="C84" s="183"/>
      <c r="D84" s="218"/>
      <c r="F84" s="50"/>
      <c r="G84" s="22"/>
      <c r="H84" s="22"/>
      <c r="I84" s="22"/>
      <c r="J84" s="52"/>
      <c r="K84" s="22"/>
      <c r="L84" s="200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</row>
    <row r="85" spans="1:115" s="43" customFormat="1" x14ac:dyDescent="0.2">
      <c r="A85" s="101" t="s">
        <v>54</v>
      </c>
      <c r="B85" s="172"/>
      <c r="C85" s="132"/>
      <c r="D85" s="217"/>
      <c r="E85" s="35"/>
      <c r="F85" s="196"/>
      <c r="G85" s="130">
        <v>91372689.060000002</v>
      </c>
      <c r="H85" s="130">
        <v>91379642.920000002</v>
      </c>
      <c r="I85" s="197">
        <v>91380411.890000001</v>
      </c>
      <c r="J85" s="195">
        <v>39427.39</v>
      </c>
      <c r="K85" s="130"/>
      <c r="L85" s="199">
        <f t="shared" si="6"/>
        <v>39427.39</v>
      </c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</row>
    <row r="86" spans="1:115" s="174" customFormat="1" x14ac:dyDescent="0.2">
      <c r="A86" s="26"/>
      <c r="B86" s="124"/>
      <c r="C86" s="136"/>
      <c r="D86" s="219"/>
      <c r="E86" s="26"/>
      <c r="F86" s="27"/>
      <c r="G86" s="155"/>
      <c r="H86" s="161"/>
      <c r="I86" s="158"/>
      <c r="J86" s="155"/>
      <c r="K86" s="3"/>
      <c r="L86" s="165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  <c r="BB86" s="191"/>
      <c r="BC86" s="191"/>
      <c r="BD86" s="191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</row>
    <row r="87" spans="1:115" s="43" customFormat="1" x14ac:dyDescent="0.2">
      <c r="A87" s="26"/>
      <c r="B87" s="124"/>
      <c r="C87" s="136"/>
      <c r="D87" s="219"/>
      <c r="E87" s="26"/>
      <c r="F87" s="27"/>
      <c r="G87" s="155"/>
      <c r="H87" s="161"/>
      <c r="I87" s="158"/>
      <c r="J87" s="155"/>
      <c r="K87" s="3"/>
      <c r="L87" s="165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</row>
    <row r="88" spans="1:115" s="43" customFormat="1" x14ac:dyDescent="0.2">
      <c r="A88" s="26"/>
      <c r="B88" s="124"/>
      <c r="C88" s="136"/>
      <c r="D88" s="219"/>
      <c r="E88" s="26"/>
      <c r="F88" s="27"/>
      <c r="G88" s="155"/>
      <c r="H88" s="161"/>
      <c r="I88" s="158"/>
      <c r="J88" s="155"/>
      <c r="K88" s="3"/>
      <c r="L88" s="16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</row>
    <row r="89" spans="1:115" s="41" customFormat="1" x14ac:dyDescent="0.2">
      <c r="A89" s="26"/>
      <c r="B89" s="124"/>
      <c r="C89" s="136"/>
      <c r="D89" s="219"/>
      <c r="E89" s="26"/>
      <c r="F89" s="27"/>
      <c r="G89" s="155"/>
      <c r="H89" s="161"/>
      <c r="I89" s="158"/>
      <c r="J89" s="155"/>
      <c r="K89" s="3"/>
      <c r="L89" s="165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9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</row>
    <row r="90" spans="1:115" s="40" customFormat="1" x14ac:dyDescent="0.2">
      <c r="A90" s="26"/>
      <c r="B90" s="124"/>
      <c r="C90" s="136"/>
      <c r="D90" s="219"/>
      <c r="E90" s="26"/>
      <c r="F90" s="27"/>
      <c r="G90" s="155"/>
      <c r="H90" s="161"/>
      <c r="I90" s="158"/>
      <c r="J90" s="155"/>
      <c r="K90" s="3"/>
      <c r="L90" s="165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</row>
    <row r="91" spans="1:115" s="42" customFormat="1" x14ac:dyDescent="0.2">
      <c r="A91" s="26"/>
      <c r="B91" s="124"/>
      <c r="C91" s="136"/>
      <c r="D91" s="219"/>
      <c r="E91" s="26"/>
      <c r="F91" s="27"/>
      <c r="G91" s="155"/>
      <c r="H91" s="161"/>
      <c r="I91" s="158"/>
      <c r="J91" s="155"/>
      <c r="K91" s="3"/>
      <c r="L91" s="165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2"/>
      <c r="BN91" s="192"/>
      <c r="BO91" s="192"/>
      <c r="BP91" s="192"/>
      <c r="BQ91" s="192"/>
      <c r="BR91" s="192"/>
      <c r="BS91" s="192"/>
      <c r="BT91" s="192"/>
      <c r="BU91" s="192"/>
      <c r="BV91" s="192"/>
      <c r="BW91" s="192"/>
      <c r="BX91" s="192"/>
      <c r="BY91" s="192"/>
      <c r="BZ91" s="192"/>
      <c r="CA91" s="192"/>
      <c r="CB91" s="192"/>
      <c r="CC91" s="192"/>
      <c r="CD91" s="192"/>
      <c r="CE91" s="192"/>
      <c r="CF91" s="192"/>
      <c r="CG91" s="192"/>
      <c r="CH91" s="192"/>
      <c r="CI91" s="192"/>
      <c r="CJ91" s="192"/>
      <c r="CK91" s="192"/>
      <c r="CL91" s="192"/>
      <c r="CM91" s="192"/>
      <c r="CN91" s="192"/>
      <c r="CO91" s="192"/>
      <c r="CP91" s="192"/>
      <c r="CQ91" s="192"/>
      <c r="CR91" s="192"/>
      <c r="CS91" s="192"/>
      <c r="CT91" s="192"/>
      <c r="CU91" s="192"/>
      <c r="CV91" s="192"/>
      <c r="CW91" s="192"/>
      <c r="CX91" s="192"/>
      <c r="CY91" s="192"/>
      <c r="CZ91" s="192"/>
      <c r="DA91" s="192"/>
      <c r="DB91" s="192"/>
      <c r="DC91" s="192"/>
      <c r="DD91" s="192"/>
      <c r="DE91" s="192"/>
      <c r="DF91" s="192"/>
      <c r="DG91" s="192"/>
      <c r="DH91" s="192"/>
      <c r="DI91" s="192"/>
      <c r="DJ91" s="192"/>
      <c r="DK91" s="192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31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5"/>
  <sheetViews>
    <sheetView tabSelected="1" topLeftCell="A34" zoomScaleNormal="100" workbookViewId="0">
      <selection activeCell="D67" sqref="D67"/>
    </sheetView>
  </sheetViews>
  <sheetFormatPr defaultColWidth="9.140625" defaultRowHeight="12.75" outlineLevelRow="1" x14ac:dyDescent="0.2"/>
  <cols>
    <col min="1" max="1" width="21.7109375" style="43" customWidth="1"/>
    <col min="2" max="2" width="15" style="43" customWidth="1"/>
    <col min="3" max="3" width="11.5703125" style="46" customWidth="1"/>
    <col min="4" max="4" width="11.5703125" style="72" customWidth="1"/>
    <col min="5" max="5" width="2.28515625" style="43" customWidth="1"/>
    <col min="6" max="6" width="16.140625" style="22" bestFit="1" customWidth="1"/>
    <col min="7" max="7" width="8.140625" style="44" customWidth="1"/>
    <col min="8" max="8" width="15" style="22" customWidth="1"/>
    <col min="9" max="9" width="1.5703125" style="47" customWidth="1"/>
    <col min="10" max="10" width="16.140625" style="22" bestFit="1" customWidth="1"/>
    <col min="11" max="11" width="9.42578125" style="44" bestFit="1" customWidth="1"/>
    <col min="12" max="12" width="17.5703125" style="22" customWidth="1"/>
    <col min="13" max="13" width="1.42578125" style="22" customWidth="1"/>
    <col min="14" max="14" width="16.28515625" style="98" customWidth="1"/>
    <col min="15" max="16384" width="9.140625" style="67"/>
  </cols>
  <sheetData>
    <row r="1" spans="1:256" x14ac:dyDescent="0.2">
      <c r="A1"/>
      <c r="B1" s="45"/>
      <c r="I1" s="96"/>
      <c r="M1" s="94"/>
    </row>
    <row r="2" spans="1:256" s="79" customFormat="1" x14ac:dyDescent="0.2">
      <c r="B2" s="83"/>
      <c r="C2" s="78"/>
      <c r="D2" s="77"/>
      <c r="E2" s="77"/>
      <c r="F2" s="54"/>
      <c r="G2" s="206">
        <v>44075</v>
      </c>
      <c r="H2" s="54"/>
      <c r="I2" s="91"/>
      <c r="J2" s="54"/>
      <c r="K2" s="206">
        <v>44166</v>
      </c>
      <c r="L2" s="54"/>
      <c r="M2" s="91"/>
      <c r="N2" s="98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pans="1:256" s="79" customFormat="1" x14ac:dyDescent="0.2">
      <c r="A3" s="77" t="s">
        <v>55</v>
      </c>
      <c r="B3" s="84" t="s">
        <v>20</v>
      </c>
      <c r="C3" s="78" t="s">
        <v>21</v>
      </c>
      <c r="D3" s="77" t="s">
        <v>56</v>
      </c>
      <c r="E3" s="77"/>
      <c r="F3" s="54" t="s">
        <v>57</v>
      </c>
      <c r="G3" s="80" t="s">
        <v>58</v>
      </c>
      <c r="H3" s="54"/>
      <c r="I3" s="91"/>
      <c r="J3" s="54" t="s">
        <v>57</v>
      </c>
      <c r="K3" s="80" t="s">
        <v>58</v>
      </c>
      <c r="L3" s="54"/>
      <c r="M3" s="91"/>
      <c r="N3" s="98" t="s">
        <v>59</v>
      </c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pans="1:256" s="79" customFormat="1" ht="13.5" customHeight="1" x14ac:dyDescent="0.2">
      <c r="A4" s="77"/>
      <c r="B4" s="84" t="s">
        <v>28</v>
      </c>
      <c r="C4" s="78" t="s">
        <v>29</v>
      </c>
      <c r="D4" s="77" t="s">
        <v>60</v>
      </c>
      <c r="E4" s="77"/>
      <c r="F4" s="54" t="s">
        <v>61</v>
      </c>
      <c r="G4" s="80" t="s">
        <v>62</v>
      </c>
      <c r="H4" s="54" t="s">
        <v>63</v>
      </c>
      <c r="I4" s="91"/>
      <c r="J4" s="54" t="s">
        <v>61</v>
      </c>
      <c r="K4" s="80" t="s">
        <v>62</v>
      </c>
      <c r="L4" s="54" t="s">
        <v>63</v>
      </c>
      <c r="M4" s="91"/>
      <c r="N4" s="98" t="s">
        <v>18</v>
      </c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pans="1:256" s="79" customFormat="1" ht="5.25" customHeight="1" x14ac:dyDescent="0.2">
      <c r="A5" s="88"/>
      <c r="B5" s="89"/>
      <c r="C5" s="90"/>
      <c r="D5" s="88"/>
      <c r="E5" s="88"/>
      <c r="F5" s="91"/>
      <c r="G5" s="97"/>
      <c r="H5" s="91"/>
      <c r="I5" s="91"/>
      <c r="J5" s="91"/>
      <c r="K5" s="97"/>
      <c r="L5" s="91"/>
      <c r="M5" s="91"/>
      <c r="N5" s="99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pans="1:256" s="14" customFormat="1" outlineLevel="1" x14ac:dyDescent="0.2">
      <c r="A6" s="36" t="s">
        <v>34</v>
      </c>
      <c r="B6" s="43" t="s">
        <v>125</v>
      </c>
      <c r="C6" s="63"/>
      <c r="D6" s="73">
        <v>44196</v>
      </c>
      <c r="E6" s="48"/>
      <c r="F6" s="22">
        <v>8536293.4700000007</v>
      </c>
      <c r="G6" s="122">
        <f>+H6/F6</f>
        <v>1</v>
      </c>
      <c r="H6" s="22">
        <v>8536293.4700000007</v>
      </c>
      <c r="I6" s="96" t="s">
        <v>65</v>
      </c>
      <c r="J6" s="22">
        <v>22650832.73</v>
      </c>
      <c r="K6" s="122">
        <f>+L6/J6</f>
        <v>1</v>
      </c>
      <c r="L6" s="22">
        <v>22650832.73</v>
      </c>
      <c r="M6" s="94"/>
      <c r="N6" s="151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14" customFormat="1" outlineLevel="1" x14ac:dyDescent="0.2">
      <c r="A7" s="36"/>
      <c r="B7" s="36" t="s">
        <v>64</v>
      </c>
      <c r="C7" s="63"/>
      <c r="D7" s="73">
        <v>44196</v>
      </c>
      <c r="E7" s="48"/>
      <c r="F7" s="22">
        <v>800</v>
      </c>
      <c r="G7" s="122">
        <f t="shared" ref="G7:G9" si="0">+H7/F7</f>
        <v>1</v>
      </c>
      <c r="H7" s="22">
        <v>800</v>
      </c>
      <c r="I7" s="96"/>
      <c r="J7" s="22">
        <v>800</v>
      </c>
      <c r="K7" s="122">
        <f t="shared" ref="K7:K9" si="1">+L7/J7</f>
        <v>1</v>
      </c>
      <c r="L7" s="22">
        <v>800</v>
      </c>
      <c r="M7" s="94"/>
      <c r="N7" s="151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14" customFormat="1" outlineLevel="1" x14ac:dyDescent="0.2">
      <c r="A8" s="36"/>
      <c r="B8" s="36" t="s">
        <v>117</v>
      </c>
      <c r="C8" s="63"/>
      <c r="D8" s="73">
        <v>44196</v>
      </c>
      <c r="E8" s="48"/>
      <c r="F8" s="22">
        <v>10000000</v>
      </c>
      <c r="G8" s="122">
        <f t="shared" si="0"/>
        <v>1</v>
      </c>
      <c r="H8" s="22">
        <v>10000000</v>
      </c>
      <c r="I8" s="96"/>
      <c r="J8" s="22">
        <v>10000000</v>
      </c>
      <c r="K8" s="122">
        <f t="shared" si="1"/>
        <v>1</v>
      </c>
      <c r="L8" s="22">
        <v>10000000</v>
      </c>
      <c r="M8" s="94"/>
      <c r="N8" s="151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s="14" customFormat="1" outlineLevel="1" x14ac:dyDescent="0.2">
      <c r="A9" s="36"/>
      <c r="B9" s="36" t="s">
        <v>144</v>
      </c>
      <c r="C9" s="63"/>
      <c r="D9" s="73">
        <v>44196</v>
      </c>
      <c r="E9" s="48"/>
      <c r="F9" s="22">
        <v>8023340.8099999996</v>
      </c>
      <c r="G9" s="122">
        <f t="shared" si="0"/>
        <v>1</v>
      </c>
      <c r="H9" s="22">
        <v>8023340.8099999996</v>
      </c>
      <c r="I9" s="96" t="s">
        <v>65</v>
      </c>
      <c r="J9" s="22">
        <v>10032809.24</v>
      </c>
      <c r="K9" s="122">
        <f t="shared" si="1"/>
        <v>1</v>
      </c>
      <c r="L9" s="22">
        <v>10032809.24</v>
      </c>
      <c r="M9" s="94"/>
      <c r="N9" s="151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s="14" customFormat="1" outlineLevel="1" x14ac:dyDescent="0.2">
      <c r="A10" s="36"/>
      <c r="B10" s="36" t="s">
        <v>135</v>
      </c>
      <c r="C10" s="63" t="s">
        <v>138</v>
      </c>
      <c r="D10" s="73">
        <v>44348</v>
      </c>
      <c r="E10" s="48"/>
      <c r="F10" s="22">
        <v>1000000</v>
      </c>
      <c r="G10" s="122">
        <f>+H10/F10</f>
        <v>1.0117695600000001</v>
      </c>
      <c r="H10" s="22">
        <v>1011769.56</v>
      </c>
      <c r="I10" s="96" t="s">
        <v>65</v>
      </c>
      <c r="J10" s="22">
        <v>1000000</v>
      </c>
      <c r="K10" s="122">
        <f>+L10/J10</f>
        <v>1.0077228299999998</v>
      </c>
      <c r="L10" s="22">
        <v>1007722.83</v>
      </c>
      <c r="M10" s="94"/>
      <c r="N10" s="151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pans="1:256" x14ac:dyDescent="0.2">
      <c r="B11" s="43" t="s">
        <v>129</v>
      </c>
      <c r="D11" s="50">
        <v>44137</v>
      </c>
      <c r="F11" s="22">
        <v>2000000</v>
      </c>
      <c r="G11" s="122">
        <f>+H11/F11</f>
        <v>1</v>
      </c>
      <c r="H11" s="22">
        <v>2000000</v>
      </c>
      <c r="I11" s="96"/>
      <c r="J11" s="22">
        <v>0</v>
      </c>
      <c r="K11" s="122" t="e">
        <f>+L11/J11</f>
        <v>#DIV/0!</v>
      </c>
      <c r="L11" s="22">
        <v>0</v>
      </c>
      <c r="M11" s="94"/>
    </row>
    <row r="12" spans="1:256" s="14" customFormat="1" ht="12" customHeight="1" x14ac:dyDescent="0.2">
      <c r="A12" s="36" t="s">
        <v>85</v>
      </c>
      <c r="B12" s="87"/>
      <c r="C12" s="110"/>
      <c r="D12" s="118"/>
      <c r="E12" s="48"/>
      <c r="F12" s="51">
        <f>SUM(F6:F11)</f>
        <v>29560434.279999997</v>
      </c>
      <c r="G12" s="122"/>
      <c r="H12" s="51">
        <f>SUM(H6:H11)</f>
        <v>29572203.839999996</v>
      </c>
      <c r="I12" s="91"/>
      <c r="J12" s="51">
        <f>SUM(J6:J11)</f>
        <v>43684441.969999999</v>
      </c>
      <c r="K12" s="122"/>
      <c r="L12" s="51">
        <f>SUM(L6:L11)</f>
        <v>43692164.799999997</v>
      </c>
      <c r="M12" s="92"/>
      <c r="N12" s="151">
        <f>SUM(L12-H12)</f>
        <v>14119960.960000001</v>
      </c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s="14" customFormat="1" ht="12" customHeight="1" x14ac:dyDescent="0.2">
      <c r="A13" s="36"/>
      <c r="B13" s="87"/>
      <c r="C13" s="110"/>
      <c r="D13" s="118"/>
      <c r="E13" s="48"/>
      <c r="F13" s="51"/>
      <c r="G13" s="122"/>
      <c r="H13" s="51"/>
      <c r="I13" s="91"/>
      <c r="J13" s="51"/>
      <c r="K13" s="122"/>
      <c r="L13" s="51"/>
      <c r="M13" s="92"/>
      <c r="N13" s="151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pans="1:256" s="14" customFormat="1" x14ac:dyDescent="0.2">
      <c r="A14" s="36" t="s">
        <v>7</v>
      </c>
      <c r="B14" s="36" t="s">
        <v>125</v>
      </c>
      <c r="C14" s="63"/>
      <c r="D14" s="73">
        <v>44196</v>
      </c>
      <c r="E14" s="48"/>
      <c r="F14" s="47">
        <v>575194.91</v>
      </c>
      <c r="G14" s="122">
        <f t="shared" ref="G14" si="2">+H14/F14</f>
        <v>1</v>
      </c>
      <c r="H14" s="47">
        <v>575194.91</v>
      </c>
      <c r="I14" s="96" t="s">
        <v>65</v>
      </c>
      <c r="J14" s="47">
        <v>575483.18000000005</v>
      </c>
      <c r="K14" s="122">
        <f t="shared" ref="K14:K26" si="3">+L14/J14</f>
        <v>1</v>
      </c>
      <c r="L14" s="47">
        <v>575483.18000000005</v>
      </c>
      <c r="M14" s="94"/>
      <c r="N14" s="98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s="14" customFormat="1" x14ac:dyDescent="0.2">
      <c r="A15" s="36"/>
      <c r="B15" s="36"/>
      <c r="C15" s="63"/>
      <c r="D15" s="73"/>
      <c r="E15" s="48"/>
      <c r="F15" s="51">
        <f>SUM(F14)</f>
        <v>575194.91</v>
      </c>
      <c r="G15" s="122"/>
      <c r="H15" s="51">
        <f>SUM(H14)</f>
        <v>575194.91</v>
      </c>
      <c r="I15" s="91"/>
      <c r="J15" s="51">
        <f>SUM(J14)</f>
        <v>575483.18000000005</v>
      </c>
      <c r="K15" s="122"/>
      <c r="L15" s="51">
        <f>SUM(L14)</f>
        <v>575483.18000000005</v>
      </c>
      <c r="M15" s="92"/>
      <c r="N15" s="98">
        <f>SUM(L15-H15)</f>
        <v>288.27000000001863</v>
      </c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14" customFormat="1" x14ac:dyDescent="0.2">
      <c r="A16" s="36"/>
      <c r="B16" s="36"/>
      <c r="C16" s="63"/>
      <c r="D16" s="73"/>
      <c r="E16" s="48"/>
      <c r="F16" s="51"/>
      <c r="G16" s="122"/>
      <c r="H16" s="51"/>
      <c r="I16" s="91"/>
      <c r="J16" s="51"/>
      <c r="K16" s="122"/>
      <c r="L16" s="51"/>
      <c r="M16" s="92"/>
      <c r="N16" s="98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s="14" customFormat="1" x14ac:dyDescent="0.2">
      <c r="A17" s="36" t="s">
        <v>87</v>
      </c>
      <c r="B17" s="36" t="s">
        <v>125</v>
      </c>
      <c r="C17" s="63"/>
      <c r="D17" s="73">
        <v>44196</v>
      </c>
      <c r="E17" s="48"/>
      <c r="F17" s="22">
        <v>4901.74</v>
      </c>
      <c r="G17" s="122">
        <f t="shared" ref="G17" si="4">+H17/F17</f>
        <v>1</v>
      </c>
      <c r="H17" s="22">
        <v>4901.74</v>
      </c>
      <c r="I17" s="91" t="s">
        <v>65</v>
      </c>
      <c r="J17" s="22">
        <v>4904.1899999999996</v>
      </c>
      <c r="K17" s="122">
        <f t="shared" si="3"/>
        <v>1</v>
      </c>
      <c r="L17" s="22">
        <v>4904.1899999999996</v>
      </c>
      <c r="M17" s="94"/>
      <c r="N17" s="98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 s="14" customFormat="1" x14ac:dyDescent="0.2">
      <c r="A18" s="36"/>
      <c r="B18" s="36"/>
      <c r="C18" s="63"/>
      <c r="D18" s="73"/>
      <c r="E18" s="48"/>
      <c r="F18" s="51">
        <f>SUM(F17)</f>
        <v>4901.74</v>
      </c>
      <c r="G18" s="122"/>
      <c r="H18" s="51">
        <f>SUM(H17)</f>
        <v>4901.74</v>
      </c>
      <c r="I18" s="91"/>
      <c r="J18" s="51">
        <f>SUM(J17)</f>
        <v>4904.1899999999996</v>
      </c>
      <c r="K18" s="122"/>
      <c r="L18" s="51">
        <f>SUM(L17)</f>
        <v>4904.1899999999996</v>
      </c>
      <c r="M18" s="92"/>
      <c r="N18" s="98">
        <f>SUM(L18-H18)</f>
        <v>2.4499999999998181</v>
      </c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pans="1:256" s="14" customFormat="1" x14ac:dyDescent="0.2">
      <c r="A19" s="36"/>
      <c r="B19" s="36"/>
      <c r="C19" s="63"/>
      <c r="D19" s="73"/>
      <c r="E19" s="48"/>
      <c r="F19" s="51"/>
      <c r="G19" s="122"/>
      <c r="H19" s="51"/>
      <c r="I19" s="91"/>
      <c r="J19" s="51"/>
      <c r="K19" s="122"/>
      <c r="L19" s="51"/>
      <c r="M19" s="92"/>
      <c r="N19" s="98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14" customFormat="1" x14ac:dyDescent="0.2">
      <c r="A20" s="36" t="s">
        <v>134</v>
      </c>
      <c r="B20" s="36" t="s">
        <v>125</v>
      </c>
      <c r="C20" s="63"/>
      <c r="D20" s="73">
        <v>44196</v>
      </c>
      <c r="E20" s="48"/>
      <c r="F20" s="22">
        <v>1137304.6000000001</v>
      </c>
      <c r="G20" s="122">
        <f t="shared" ref="G20" si="5">+H20/F20</f>
        <v>1</v>
      </c>
      <c r="H20" s="22">
        <v>1137304.6000000001</v>
      </c>
      <c r="I20" s="91" t="s">
        <v>65</v>
      </c>
      <c r="J20" s="22">
        <v>9889186.7899999991</v>
      </c>
      <c r="K20" s="122">
        <f t="shared" si="3"/>
        <v>1</v>
      </c>
      <c r="L20" s="22">
        <v>9889186.7899999991</v>
      </c>
      <c r="M20" s="92"/>
      <c r="N20" s="98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s="14" customFormat="1" x14ac:dyDescent="0.2">
      <c r="A21" s="36"/>
      <c r="B21" s="36"/>
      <c r="C21" s="63"/>
      <c r="D21" s="73"/>
      <c r="E21" s="48"/>
      <c r="F21" s="51">
        <f>SUM(F20)</f>
        <v>1137304.6000000001</v>
      </c>
      <c r="G21" s="122"/>
      <c r="H21" s="51">
        <f>SUM(H20)</f>
        <v>1137304.6000000001</v>
      </c>
      <c r="I21" s="91"/>
      <c r="J21" s="51">
        <f>SUM(J20)</f>
        <v>9889186.7899999991</v>
      </c>
      <c r="K21" s="122"/>
      <c r="L21" s="51">
        <f>SUM(L20)</f>
        <v>9889186.7899999991</v>
      </c>
      <c r="M21" s="92"/>
      <c r="N21" s="98">
        <f t="shared" ref="N21" si="6">SUM(L21-H21)</f>
        <v>8751882.1899999995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s="14" customFormat="1" x14ac:dyDescent="0.2">
      <c r="A22" s="36"/>
      <c r="B22" s="36"/>
      <c r="C22" s="63"/>
      <c r="D22" s="73"/>
      <c r="E22" s="48"/>
      <c r="F22" s="51"/>
      <c r="G22" s="122"/>
      <c r="H22" s="51"/>
      <c r="I22" s="91"/>
      <c r="J22" s="51"/>
      <c r="K22" s="122"/>
      <c r="L22" s="51"/>
      <c r="M22" s="92"/>
      <c r="N22" s="98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s="14" customFormat="1" x14ac:dyDescent="0.2">
      <c r="A23" s="36" t="s">
        <v>149</v>
      </c>
      <c r="B23" s="36" t="s">
        <v>125</v>
      </c>
      <c r="C23" s="63"/>
      <c r="D23" s="73">
        <v>44196</v>
      </c>
      <c r="E23" s="48"/>
      <c r="F23" s="22">
        <v>355163.33</v>
      </c>
      <c r="G23" s="122"/>
      <c r="H23" s="22">
        <v>355163.33</v>
      </c>
      <c r="I23" s="91"/>
      <c r="J23" s="22">
        <v>1464150.35</v>
      </c>
      <c r="K23" s="122"/>
      <c r="L23" s="22">
        <v>1464150.35</v>
      </c>
      <c r="M23" s="92"/>
      <c r="N23" s="98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s="14" customFormat="1" x14ac:dyDescent="0.2">
      <c r="A24" s="36"/>
      <c r="B24" s="36"/>
      <c r="C24" s="63"/>
      <c r="D24" s="73"/>
      <c r="E24" s="48"/>
      <c r="F24" s="51">
        <f>SUM(F23)</f>
        <v>355163.33</v>
      </c>
      <c r="G24" s="122"/>
      <c r="H24" s="51">
        <f>SUM(H23)</f>
        <v>355163.33</v>
      </c>
      <c r="I24" s="91"/>
      <c r="J24" s="51">
        <f>SUM(J23)</f>
        <v>1464150.35</v>
      </c>
      <c r="K24" s="122"/>
      <c r="L24" s="51">
        <f>SUM(L23)</f>
        <v>1464150.35</v>
      </c>
      <c r="M24" s="92"/>
      <c r="N24" s="98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s="14" customFormat="1" x14ac:dyDescent="0.2">
      <c r="A25" s="36"/>
      <c r="B25" s="36"/>
      <c r="C25" s="63"/>
      <c r="D25" s="73"/>
      <c r="E25" s="48"/>
      <c r="F25" s="51"/>
      <c r="G25" s="122"/>
      <c r="H25" s="51"/>
      <c r="I25" s="91"/>
      <c r="J25" s="51"/>
      <c r="K25" s="122"/>
      <c r="L25" s="51"/>
      <c r="M25" s="92"/>
      <c r="N25" s="98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pans="1:256" s="14" customFormat="1" x14ac:dyDescent="0.2">
      <c r="A26" s="36" t="s">
        <v>8</v>
      </c>
      <c r="B26" s="36" t="s">
        <v>125</v>
      </c>
      <c r="C26" s="63"/>
      <c r="D26" s="73">
        <v>44196</v>
      </c>
      <c r="E26" s="48"/>
      <c r="F26" s="22">
        <v>4633.7</v>
      </c>
      <c r="G26" s="122">
        <f t="shared" ref="G26" si="7">+H26/F26</f>
        <v>1</v>
      </c>
      <c r="H26" s="22">
        <v>4633.7</v>
      </c>
      <c r="I26" s="96" t="s">
        <v>65</v>
      </c>
      <c r="J26" s="22">
        <v>4636.0200000000004</v>
      </c>
      <c r="K26" s="122">
        <f t="shared" si="3"/>
        <v>1</v>
      </c>
      <c r="L26" s="22">
        <v>4636.0200000000004</v>
      </c>
      <c r="M26" s="94"/>
      <c r="N26" s="98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s="14" customFormat="1" x14ac:dyDescent="0.2">
      <c r="A27" s="36"/>
      <c r="B27" s="36"/>
      <c r="C27" s="63"/>
      <c r="D27" s="73"/>
      <c r="E27" s="48"/>
      <c r="F27" s="51">
        <f>SUM(F26)</f>
        <v>4633.7</v>
      </c>
      <c r="G27" s="122"/>
      <c r="H27" s="51">
        <f>SUM(H26)</f>
        <v>4633.7</v>
      </c>
      <c r="I27" s="91"/>
      <c r="J27" s="51">
        <f>SUM(J26)</f>
        <v>4636.0200000000004</v>
      </c>
      <c r="K27" s="122"/>
      <c r="L27" s="51">
        <f>SUM(L26)</f>
        <v>4636.0200000000004</v>
      </c>
      <c r="M27" s="92"/>
      <c r="N27" s="98">
        <f>SUM(L27-H27)</f>
        <v>2.3200000000006185</v>
      </c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 s="14" customFormat="1" x14ac:dyDescent="0.2">
      <c r="A28" s="36"/>
      <c r="B28" s="36"/>
      <c r="C28" s="63"/>
      <c r="D28" s="73"/>
      <c r="E28" s="48"/>
      <c r="F28" s="51"/>
      <c r="G28" s="122"/>
      <c r="H28" s="51"/>
      <c r="I28" s="91"/>
      <c r="J28" s="51"/>
      <c r="K28" s="122"/>
      <c r="L28" s="51"/>
      <c r="M28" s="92"/>
      <c r="N28" s="98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</row>
    <row r="29" spans="1:256" s="14" customFormat="1" outlineLevel="1" x14ac:dyDescent="0.2">
      <c r="A29" s="36" t="s">
        <v>9</v>
      </c>
      <c r="B29" s="36" t="s">
        <v>125</v>
      </c>
      <c r="C29" s="46"/>
      <c r="D29" s="73">
        <v>44196</v>
      </c>
      <c r="E29" s="48"/>
      <c r="F29" s="52">
        <v>728245.39</v>
      </c>
      <c r="G29" s="123">
        <f>H29/F29</f>
        <v>1</v>
      </c>
      <c r="H29" s="52">
        <v>728245.39</v>
      </c>
      <c r="I29" s="96" t="s">
        <v>65</v>
      </c>
      <c r="J29" s="52">
        <v>638363.64</v>
      </c>
      <c r="K29" s="123">
        <f>L29/J29</f>
        <v>1</v>
      </c>
      <c r="L29" s="52">
        <v>638363.64</v>
      </c>
      <c r="M29" s="95"/>
      <c r="N29" s="98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s="14" customFormat="1" outlineLevel="1" x14ac:dyDescent="0.2">
      <c r="A30" s="36"/>
      <c r="B30" s="36" t="s">
        <v>141</v>
      </c>
      <c r="C30" s="46"/>
      <c r="D30" s="73">
        <v>44196</v>
      </c>
      <c r="E30" s="48"/>
      <c r="F30" s="52">
        <v>2003597.68</v>
      </c>
      <c r="G30" s="123"/>
      <c r="H30" s="52">
        <v>2003597.68</v>
      </c>
      <c r="I30" s="96" t="s">
        <v>65</v>
      </c>
      <c r="J30" s="52">
        <v>2004114.27</v>
      </c>
      <c r="K30" s="123"/>
      <c r="L30" s="52">
        <v>2004114.27</v>
      </c>
      <c r="M30" s="95"/>
      <c r="N30" s="98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s="14" customFormat="1" x14ac:dyDescent="0.2">
      <c r="A31" s="36"/>
      <c r="B31" s="36"/>
      <c r="C31" s="46"/>
      <c r="D31" s="46"/>
      <c r="E31" s="48"/>
      <c r="F31" s="51">
        <f>SUM(F29:F30)</f>
        <v>2731843.07</v>
      </c>
      <c r="G31" s="123"/>
      <c r="H31" s="51">
        <f>SUM(H29:H30)</f>
        <v>2731843.07</v>
      </c>
      <c r="I31" s="91"/>
      <c r="J31" s="51">
        <f>SUM(J29:J30)</f>
        <v>2642477.91</v>
      </c>
      <c r="K31" s="123"/>
      <c r="L31" s="51">
        <f>SUM(L29:L30)</f>
        <v>2642477.91</v>
      </c>
      <c r="M31" s="92"/>
      <c r="N31" s="98">
        <f>SUM(L31-H31)</f>
        <v>-89365.159999999683</v>
      </c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</row>
    <row r="32" spans="1:256" s="14" customFormat="1" x14ac:dyDescent="0.2">
      <c r="A32" s="36"/>
      <c r="B32" s="36"/>
      <c r="C32" s="46"/>
      <c r="D32" s="73"/>
      <c r="E32" s="48"/>
      <c r="F32" s="22"/>
      <c r="G32" s="123"/>
      <c r="H32" s="22"/>
      <c r="I32" s="96"/>
      <c r="J32" s="22"/>
      <c r="K32" s="123"/>
      <c r="L32" s="22"/>
      <c r="M32" s="94"/>
      <c r="N32" s="194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s="14" customFormat="1" x14ac:dyDescent="0.2">
      <c r="A33" s="36" t="s">
        <v>66</v>
      </c>
      <c r="B33" s="187" t="s">
        <v>125</v>
      </c>
      <c r="C33" s="46"/>
      <c r="D33" s="73">
        <v>44196</v>
      </c>
      <c r="E33" s="48"/>
      <c r="F33" s="22">
        <v>1069632.76</v>
      </c>
      <c r="G33" s="123">
        <f t="shared" ref="G33" si="8">H33/F33</f>
        <v>1</v>
      </c>
      <c r="H33" s="22">
        <v>1069632.76</v>
      </c>
      <c r="I33" s="96" t="s">
        <v>65</v>
      </c>
      <c r="J33" s="22">
        <v>1055662.6599999999</v>
      </c>
      <c r="K33" s="123">
        <f t="shared" ref="K33" si="9">L33/J33</f>
        <v>1</v>
      </c>
      <c r="L33" s="22">
        <v>1055662.6599999999</v>
      </c>
      <c r="M33" s="94"/>
      <c r="N33" s="194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  <row r="34" spans="1:256" s="14" customFormat="1" x14ac:dyDescent="0.2">
      <c r="A34" s="36"/>
      <c r="B34" s="43" t="s">
        <v>141</v>
      </c>
      <c r="C34" s="46"/>
      <c r="D34" s="73">
        <v>44196</v>
      </c>
      <c r="E34" s="48"/>
      <c r="F34" s="22">
        <v>1001798.84</v>
      </c>
      <c r="G34" s="123"/>
      <c r="H34" s="22">
        <v>1001798.84</v>
      </c>
      <c r="I34" s="96" t="s">
        <v>65</v>
      </c>
      <c r="J34" s="22">
        <v>1002057.15</v>
      </c>
      <c r="K34" s="123"/>
      <c r="L34" s="22">
        <v>1002057.15</v>
      </c>
      <c r="M34" s="94"/>
      <c r="N34" s="194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s="14" customFormat="1" x14ac:dyDescent="0.2">
      <c r="A35" s="36"/>
      <c r="B35" s="36"/>
      <c r="C35" s="46"/>
      <c r="D35" s="73"/>
      <c r="E35" s="48"/>
      <c r="F35" s="51">
        <f>SUM(F33:F34)</f>
        <v>2071431.6</v>
      </c>
      <c r="G35" s="123"/>
      <c r="H35" s="51">
        <f>SUM(H33:H34)</f>
        <v>2071431.6</v>
      </c>
      <c r="I35" s="91"/>
      <c r="J35" s="51">
        <f>SUM(J33:J34)</f>
        <v>2057719.81</v>
      </c>
      <c r="K35" s="123"/>
      <c r="L35" s="51">
        <f>SUM(L33:L34)</f>
        <v>2057719.81</v>
      </c>
      <c r="M35" s="92"/>
      <c r="N35" s="98">
        <f>SUM(L35-H35)</f>
        <v>-13711.790000000037</v>
      </c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s="14" customFormat="1" x14ac:dyDescent="0.2">
      <c r="A36" s="36"/>
      <c r="B36" s="36"/>
      <c r="C36" s="46"/>
      <c r="D36" s="73"/>
      <c r="E36" s="48"/>
      <c r="F36" s="51"/>
      <c r="G36" s="123"/>
      <c r="H36" s="51"/>
      <c r="I36" s="91"/>
      <c r="J36" s="51"/>
      <c r="K36" s="123"/>
      <c r="L36" s="51"/>
      <c r="M36" s="92"/>
      <c r="N36" s="98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s="14" customFormat="1" x14ac:dyDescent="0.2">
      <c r="A37" s="36" t="s">
        <v>67</v>
      </c>
      <c r="B37" s="36" t="s">
        <v>125</v>
      </c>
      <c r="C37" s="46"/>
      <c r="D37" s="73">
        <v>44196</v>
      </c>
      <c r="E37" s="46"/>
      <c r="F37" s="47">
        <v>3043192.38</v>
      </c>
      <c r="G37" s="123">
        <f t="shared" ref="G37" si="10">H37/F37</f>
        <v>1</v>
      </c>
      <c r="H37" s="47">
        <v>3043192.38</v>
      </c>
      <c r="I37" s="96" t="s">
        <v>65</v>
      </c>
      <c r="J37" s="47">
        <v>2148412.66</v>
      </c>
      <c r="K37" s="123">
        <f t="shared" ref="K37:K54" si="11">L37/J37</f>
        <v>1</v>
      </c>
      <c r="L37" s="47">
        <v>2148412.66</v>
      </c>
      <c r="M37" s="96"/>
      <c r="N37" s="98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4" customFormat="1" x14ac:dyDescent="0.2">
      <c r="A38" s="36"/>
      <c r="B38" s="36"/>
      <c r="C38" s="46"/>
      <c r="D38" s="74"/>
      <c r="E38" s="46"/>
      <c r="F38" s="54">
        <f>SUM(F37)</f>
        <v>3043192.38</v>
      </c>
      <c r="G38" s="123"/>
      <c r="H38" s="54">
        <f>SUM(H37)</f>
        <v>3043192.38</v>
      </c>
      <c r="I38" s="91"/>
      <c r="J38" s="54">
        <f>SUM(J37)</f>
        <v>2148412.66</v>
      </c>
      <c r="K38" s="123"/>
      <c r="L38" s="54">
        <f>SUM(L37)</f>
        <v>2148412.66</v>
      </c>
      <c r="M38" s="91"/>
      <c r="N38" s="98">
        <f>SUM(L38-H38)</f>
        <v>-894779.71999999974</v>
      </c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s="14" customFormat="1" x14ac:dyDescent="0.2">
      <c r="A39" s="36"/>
      <c r="B39" s="36"/>
      <c r="C39" s="46"/>
      <c r="D39" s="74"/>
      <c r="E39" s="46"/>
      <c r="F39" s="54"/>
      <c r="G39" s="123"/>
      <c r="H39" s="54"/>
      <c r="I39" s="91"/>
      <c r="J39" s="54"/>
      <c r="K39" s="123"/>
      <c r="L39" s="54"/>
      <c r="M39" s="91"/>
      <c r="N39" s="98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</row>
    <row r="40" spans="1:256" s="14" customFormat="1" x14ac:dyDescent="0.2">
      <c r="A40" s="36"/>
      <c r="B40" s="36"/>
      <c r="C40" s="46"/>
      <c r="D40" s="74"/>
      <c r="E40" s="46"/>
      <c r="F40" s="54"/>
      <c r="G40" s="123"/>
      <c r="H40" s="54"/>
      <c r="I40" s="91"/>
      <c r="J40" s="54"/>
      <c r="K40" s="123"/>
      <c r="L40" s="54"/>
      <c r="M40" s="91"/>
      <c r="N40" s="98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</row>
    <row r="41" spans="1:256" s="82" customFormat="1" ht="15" customHeight="1" x14ac:dyDescent="0.2">
      <c r="A41" s="78"/>
      <c r="B41" s="78"/>
      <c r="C41" s="78"/>
      <c r="D41" s="81"/>
      <c r="E41" s="81"/>
      <c r="G41" s="206">
        <v>44075</v>
      </c>
      <c r="I41" s="91"/>
      <c r="K41" s="206">
        <v>44166</v>
      </c>
      <c r="M41" s="91"/>
      <c r="N41" s="98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2" spans="1:256" s="82" customFormat="1" x14ac:dyDescent="0.2">
      <c r="A42" s="78" t="s">
        <v>55</v>
      </c>
      <c r="B42" s="85" t="s">
        <v>20</v>
      </c>
      <c r="C42" s="78" t="s">
        <v>21</v>
      </c>
      <c r="D42" s="78" t="s">
        <v>56</v>
      </c>
      <c r="E42" s="78"/>
      <c r="F42" s="54" t="s">
        <v>57</v>
      </c>
      <c r="G42" s="207" t="s">
        <v>58</v>
      </c>
      <c r="H42" s="54"/>
      <c r="I42" s="91"/>
      <c r="J42" s="54" t="s">
        <v>57</v>
      </c>
      <c r="K42" s="207" t="s">
        <v>58</v>
      </c>
      <c r="L42" s="54" t="s">
        <v>57</v>
      </c>
      <c r="M42" s="91"/>
      <c r="N42" s="98" t="s">
        <v>59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86"/>
      <c r="FG42" s="86"/>
      <c r="FH42" s="86"/>
      <c r="FI42" s="86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86"/>
      <c r="FU42" s="86"/>
      <c r="FV42" s="86"/>
      <c r="FW42" s="86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86"/>
      <c r="GI42" s="86"/>
      <c r="GJ42" s="86"/>
      <c r="GK42" s="86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86"/>
      <c r="GW42" s="86"/>
      <c r="GX42" s="86"/>
      <c r="GY42" s="86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86"/>
      <c r="HK42" s="86"/>
      <c r="HL42" s="86"/>
      <c r="HM42" s="86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86"/>
      <c r="HY42" s="86"/>
      <c r="HZ42" s="86"/>
      <c r="IA42" s="86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86"/>
      <c r="IM42" s="86"/>
      <c r="IN42" s="86"/>
      <c r="IO42" s="86"/>
      <c r="IP42" s="86"/>
      <c r="IQ42" s="86"/>
      <c r="IR42" s="86"/>
      <c r="IS42" s="86"/>
      <c r="IT42" s="86"/>
      <c r="IU42" s="86"/>
      <c r="IV42" s="86"/>
    </row>
    <row r="43" spans="1:256" s="82" customFormat="1" x14ac:dyDescent="0.2">
      <c r="A43" s="78"/>
      <c r="B43" s="85" t="s">
        <v>28</v>
      </c>
      <c r="C43" s="78" t="s">
        <v>29</v>
      </c>
      <c r="D43" s="78" t="s">
        <v>60</v>
      </c>
      <c r="E43" s="78"/>
      <c r="F43" s="54" t="s">
        <v>61</v>
      </c>
      <c r="G43" s="80" t="s">
        <v>62</v>
      </c>
      <c r="H43" s="54" t="s">
        <v>63</v>
      </c>
      <c r="I43" s="91"/>
      <c r="J43" s="54" t="s">
        <v>61</v>
      </c>
      <c r="K43" s="80" t="s">
        <v>62</v>
      </c>
      <c r="L43" s="54" t="s">
        <v>61</v>
      </c>
      <c r="M43" s="91"/>
      <c r="N43" s="98" t="s">
        <v>18</v>
      </c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4" spans="1:256" s="82" customFormat="1" ht="7.9" customHeight="1" x14ac:dyDescent="0.2">
      <c r="A44" s="90"/>
      <c r="B44" s="93"/>
      <c r="C44" s="90"/>
      <c r="D44" s="90"/>
      <c r="E44" s="90"/>
      <c r="F44" s="91"/>
      <c r="G44" s="97"/>
      <c r="H44" s="91"/>
      <c r="I44" s="91"/>
      <c r="J44" s="91"/>
      <c r="K44" s="97"/>
      <c r="L44" s="91"/>
      <c r="M44" s="91"/>
      <c r="N44" s="99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</row>
    <row r="45" spans="1:256" s="36" customFormat="1" ht="14.25" customHeight="1" x14ac:dyDescent="0.2">
      <c r="A45" s="36" t="s">
        <v>12</v>
      </c>
      <c r="B45" s="36" t="s">
        <v>125</v>
      </c>
      <c r="C45" s="46"/>
      <c r="D45" s="73">
        <v>44196</v>
      </c>
      <c r="E45" s="48"/>
      <c r="F45" s="22">
        <v>63825.17</v>
      </c>
      <c r="G45" s="123">
        <f t="shared" ref="G45" si="12">H45/F45</f>
        <v>1</v>
      </c>
      <c r="H45" s="22">
        <v>63825.17</v>
      </c>
      <c r="I45" s="96" t="s">
        <v>65</v>
      </c>
      <c r="J45" s="22">
        <v>63571.24</v>
      </c>
      <c r="K45" s="123">
        <f t="shared" si="11"/>
        <v>1</v>
      </c>
      <c r="L45" s="22">
        <v>63571.24</v>
      </c>
      <c r="M45" s="94"/>
      <c r="N45" s="98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</row>
    <row r="46" spans="1:256" s="14" customFormat="1" x14ac:dyDescent="0.2">
      <c r="C46" s="64"/>
      <c r="D46" s="75"/>
      <c r="F46" s="51">
        <f>SUM(F45)</f>
        <v>63825.17</v>
      </c>
      <c r="G46" s="123"/>
      <c r="H46" s="51">
        <f>SUM(H45)</f>
        <v>63825.17</v>
      </c>
      <c r="I46" s="91"/>
      <c r="J46" s="51">
        <f>SUM(J45)</f>
        <v>63571.24</v>
      </c>
      <c r="K46" s="123"/>
      <c r="L46" s="51">
        <f>SUM(L45)</f>
        <v>63571.24</v>
      </c>
      <c r="M46" s="92"/>
      <c r="N46" s="98">
        <f>SUM(L46-H46)</f>
        <v>-253.93000000000029</v>
      </c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</row>
    <row r="47" spans="1:256" s="14" customFormat="1" x14ac:dyDescent="0.2">
      <c r="A47" s="36"/>
      <c r="B47" s="36"/>
      <c r="C47" s="46"/>
      <c r="D47" s="74"/>
      <c r="E47" s="36"/>
      <c r="F47" s="22"/>
      <c r="G47" s="123"/>
      <c r="H47" s="22"/>
      <c r="I47" s="96"/>
      <c r="J47" s="22"/>
      <c r="K47" s="123"/>
      <c r="L47" s="22"/>
      <c r="M47" s="94"/>
      <c r="N47" s="98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</row>
    <row r="48" spans="1:256" s="14" customFormat="1" x14ac:dyDescent="0.2">
      <c r="A48" s="36" t="s">
        <v>35</v>
      </c>
      <c r="B48" s="36" t="s">
        <v>125</v>
      </c>
      <c r="C48" s="46"/>
      <c r="D48" s="73">
        <v>44196</v>
      </c>
      <c r="E48" s="36"/>
      <c r="F48" s="22">
        <v>561035.81000000006</v>
      </c>
      <c r="G48" s="123">
        <f t="shared" ref="G48" si="13">H48/F48</f>
        <v>1</v>
      </c>
      <c r="H48" s="22">
        <v>561035.81000000006</v>
      </c>
      <c r="I48" s="96" t="s">
        <v>65</v>
      </c>
      <c r="J48" s="22">
        <v>581601.16</v>
      </c>
      <c r="K48" s="123">
        <f t="shared" si="11"/>
        <v>1</v>
      </c>
      <c r="L48" s="22">
        <v>581601.16</v>
      </c>
      <c r="M48" s="94"/>
      <c r="N48" s="98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67"/>
      <c r="IS48" s="67"/>
      <c r="IT48" s="67"/>
      <c r="IU48" s="67"/>
      <c r="IV48" s="67"/>
    </row>
    <row r="49" spans="1:256" s="14" customFormat="1" x14ac:dyDescent="0.2">
      <c r="A49" s="36"/>
      <c r="B49" s="36"/>
      <c r="C49" s="46"/>
      <c r="D49" s="74"/>
      <c r="E49" s="36"/>
      <c r="F49" s="51">
        <f>SUM(F48)</f>
        <v>561035.81000000006</v>
      </c>
      <c r="G49" s="123"/>
      <c r="H49" s="51">
        <f>SUM(H48)</f>
        <v>561035.81000000006</v>
      </c>
      <c r="I49" s="91"/>
      <c r="J49" s="51">
        <f>SUM(J48)</f>
        <v>581601.16</v>
      </c>
      <c r="K49" s="123"/>
      <c r="L49" s="51">
        <f>SUM(L48)</f>
        <v>581601.16</v>
      </c>
      <c r="M49" s="92"/>
      <c r="N49" s="98">
        <f>SUM(L49-H49)</f>
        <v>20565.349999999977</v>
      </c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s="14" customFormat="1" x14ac:dyDescent="0.2">
      <c r="A50" s="36"/>
      <c r="B50" s="36"/>
      <c r="C50" s="46"/>
      <c r="D50" s="74"/>
      <c r="E50" s="36"/>
      <c r="F50" s="51"/>
      <c r="G50" s="123"/>
      <c r="H50" s="51"/>
      <c r="I50" s="91"/>
      <c r="J50" s="51"/>
      <c r="K50" s="123"/>
      <c r="L50" s="51"/>
      <c r="M50" s="92"/>
      <c r="N50" s="98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s="14" customFormat="1" x14ac:dyDescent="0.2">
      <c r="A51" s="36" t="s">
        <v>36</v>
      </c>
      <c r="B51" s="36" t="s">
        <v>125</v>
      </c>
      <c r="C51" s="46"/>
      <c r="D51" s="73">
        <v>44196</v>
      </c>
      <c r="E51" s="48"/>
      <c r="F51" s="22">
        <v>17306.509999999998</v>
      </c>
      <c r="G51" s="123">
        <f t="shared" ref="G51" si="14">H51/F51</f>
        <v>1</v>
      </c>
      <c r="H51" s="22">
        <v>17306.509999999998</v>
      </c>
      <c r="I51" s="96" t="s">
        <v>65</v>
      </c>
      <c r="J51" s="22">
        <v>151465.49</v>
      </c>
      <c r="K51" s="123">
        <f t="shared" si="11"/>
        <v>1</v>
      </c>
      <c r="L51" s="22">
        <v>151465.49</v>
      </c>
      <c r="M51" s="94"/>
      <c r="N51" s="98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</row>
    <row r="52" spans="1:256" s="14" customFormat="1" ht="11.45" customHeight="1" x14ac:dyDescent="0.2">
      <c r="A52" s="36"/>
      <c r="B52" s="49"/>
      <c r="C52" s="65"/>
      <c r="D52" s="50"/>
      <c r="E52" s="36"/>
      <c r="F52" s="51">
        <f>SUM(F51)</f>
        <v>17306.509999999998</v>
      </c>
      <c r="G52" s="123"/>
      <c r="H52" s="51">
        <f>SUM(H51)</f>
        <v>17306.509999999998</v>
      </c>
      <c r="I52" s="91"/>
      <c r="J52" s="51">
        <f>SUM(J51)</f>
        <v>151465.49</v>
      </c>
      <c r="K52" s="123"/>
      <c r="L52" s="51">
        <f>SUM(L51)</f>
        <v>151465.49</v>
      </c>
      <c r="M52" s="92"/>
      <c r="N52" s="98">
        <f>SUM(L52-H52)</f>
        <v>134158.97999999998</v>
      </c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  <c r="FM52" s="67"/>
      <c r="FN52" s="67"/>
      <c r="FO52" s="67"/>
      <c r="FP52" s="67"/>
      <c r="FQ52" s="67"/>
      <c r="FR52" s="67"/>
      <c r="FS52" s="67"/>
      <c r="FT52" s="67"/>
      <c r="FU52" s="67"/>
      <c r="FV52" s="67"/>
      <c r="FW52" s="67"/>
      <c r="FX52" s="67"/>
      <c r="FY52" s="67"/>
      <c r="FZ52" s="67"/>
      <c r="GA52" s="67"/>
      <c r="GB52" s="67"/>
      <c r="GC52" s="67"/>
      <c r="GD52" s="67"/>
      <c r="GE52" s="67"/>
      <c r="GF52" s="67"/>
      <c r="GG52" s="67"/>
      <c r="GH52" s="67"/>
      <c r="GI52" s="67"/>
      <c r="GJ52" s="67"/>
      <c r="GK52" s="67"/>
      <c r="GL52" s="67"/>
      <c r="GM52" s="67"/>
      <c r="GN52" s="67"/>
      <c r="GO52" s="67"/>
      <c r="GP52" s="67"/>
      <c r="GQ52" s="67"/>
      <c r="GR52" s="67"/>
      <c r="GS52" s="67"/>
      <c r="GT52" s="67"/>
      <c r="GU52" s="67"/>
      <c r="GV52" s="67"/>
      <c r="GW52" s="67"/>
      <c r="GX52" s="67"/>
      <c r="GY52" s="67"/>
      <c r="GZ52" s="67"/>
      <c r="HA52" s="67"/>
      <c r="HB52" s="67"/>
      <c r="HC52" s="67"/>
      <c r="HD52" s="67"/>
      <c r="HE52" s="67"/>
      <c r="HF52" s="67"/>
      <c r="HG52" s="67"/>
      <c r="HH52" s="67"/>
      <c r="HI52" s="67"/>
      <c r="HJ52" s="67"/>
      <c r="HK52" s="67"/>
      <c r="HL52" s="67"/>
      <c r="HM52" s="67"/>
      <c r="HN52" s="67"/>
      <c r="HO52" s="67"/>
      <c r="HP52" s="67"/>
      <c r="HQ52" s="67"/>
      <c r="HR52" s="67"/>
      <c r="HS52" s="67"/>
      <c r="HT52" s="67"/>
      <c r="HU52" s="67"/>
      <c r="HV52" s="67"/>
      <c r="HW52" s="67"/>
      <c r="HX52" s="67"/>
      <c r="HY52" s="67"/>
      <c r="HZ52" s="67"/>
      <c r="IA52" s="67"/>
      <c r="IB52" s="67"/>
      <c r="IC52" s="67"/>
      <c r="ID52" s="67"/>
      <c r="IE52" s="67"/>
      <c r="IF52" s="67"/>
      <c r="IG52" s="67"/>
      <c r="IH52" s="67"/>
      <c r="II52" s="67"/>
      <c r="IJ52" s="67"/>
      <c r="IK52" s="67"/>
      <c r="IL52" s="67"/>
      <c r="IM52" s="67"/>
      <c r="IN52" s="67"/>
      <c r="IO52" s="67"/>
      <c r="IP52" s="67"/>
      <c r="IQ52" s="67"/>
      <c r="IR52" s="67"/>
      <c r="IS52" s="67"/>
      <c r="IT52" s="67"/>
      <c r="IU52" s="67"/>
      <c r="IV52" s="67"/>
    </row>
    <row r="53" spans="1:256" s="14" customFormat="1" ht="12" customHeight="1" x14ac:dyDescent="0.2">
      <c r="A53" s="36"/>
      <c r="B53" s="49"/>
      <c r="C53" s="65"/>
      <c r="D53" s="50"/>
      <c r="E53" s="36"/>
      <c r="F53" s="51"/>
      <c r="G53" s="123"/>
      <c r="H53" s="51"/>
      <c r="I53" s="91"/>
      <c r="J53" s="51"/>
      <c r="K53" s="123"/>
      <c r="L53" s="51"/>
      <c r="M53" s="92"/>
      <c r="N53" s="98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7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</row>
    <row r="54" spans="1:256" s="14" customFormat="1" x14ac:dyDescent="0.2">
      <c r="A54" s="36" t="s">
        <v>37</v>
      </c>
      <c r="B54" s="36" t="s">
        <v>125</v>
      </c>
      <c r="C54" s="46"/>
      <c r="D54" s="73">
        <v>44196</v>
      </c>
      <c r="E54" s="48"/>
      <c r="F54" s="22">
        <v>1510745.88</v>
      </c>
      <c r="G54" s="123">
        <f t="shared" ref="G54" si="15">H54/F54</f>
        <v>1</v>
      </c>
      <c r="H54" s="22">
        <v>1510745.88</v>
      </c>
      <c r="I54" s="96" t="s">
        <v>65</v>
      </c>
      <c r="J54" s="22">
        <v>835944.86</v>
      </c>
      <c r="K54" s="123">
        <f t="shared" si="11"/>
        <v>1</v>
      </c>
      <c r="L54" s="22">
        <v>835944.86</v>
      </c>
      <c r="M54" s="94"/>
      <c r="N54" s="98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7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</row>
    <row r="55" spans="1:256" s="14" customFormat="1" ht="13.5" customHeight="1" x14ac:dyDescent="0.2">
      <c r="A55" s="36"/>
      <c r="B55" s="36" t="s">
        <v>125</v>
      </c>
      <c r="C55" s="46"/>
      <c r="D55" s="74"/>
      <c r="E55" s="36"/>
      <c r="F55" s="51">
        <f>SUM(F54)</f>
        <v>1510745.88</v>
      </c>
      <c r="G55" s="123"/>
      <c r="H55" s="51">
        <f>SUM(H54)</f>
        <v>1510745.88</v>
      </c>
      <c r="I55" s="91"/>
      <c r="J55" s="51">
        <f>SUM(J54)</f>
        <v>835944.86</v>
      </c>
      <c r="K55" s="123"/>
      <c r="L55" s="51">
        <f>SUM(L54)</f>
        <v>835944.86</v>
      </c>
      <c r="M55" s="92"/>
      <c r="N55" s="98">
        <f>SUM(L55-H55)</f>
        <v>-674801.0199999999</v>
      </c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</row>
    <row r="56" spans="1:256" s="14" customFormat="1" ht="13.5" customHeight="1" x14ac:dyDescent="0.2">
      <c r="A56" s="36"/>
      <c r="B56" s="36"/>
      <c r="C56" s="46"/>
      <c r="D56" s="74"/>
      <c r="E56" s="36"/>
      <c r="F56" s="51"/>
      <c r="G56" s="123"/>
      <c r="H56" s="51"/>
      <c r="I56" s="91"/>
      <c r="J56" s="51"/>
      <c r="K56" s="123"/>
      <c r="L56" s="51"/>
      <c r="M56" s="92"/>
      <c r="N56" s="98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67"/>
      <c r="IS56" s="67"/>
      <c r="IT56" s="67"/>
      <c r="IU56" s="67"/>
      <c r="IV56" s="67"/>
    </row>
    <row r="57" spans="1:256" x14ac:dyDescent="0.2">
      <c r="A57" s="43" t="s">
        <v>122</v>
      </c>
      <c r="B57" s="43" t="s">
        <v>125</v>
      </c>
      <c r="D57" s="73">
        <v>44196</v>
      </c>
      <c r="F57" s="22">
        <v>882315.83</v>
      </c>
      <c r="G57" s="123">
        <f t="shared" ref="G57:G58" si="16">H57/F57</f>
        <v>1</v>
      </c>
      <c r="H57" s="22">
        <v>882315.83</v>
      </c>
      <c r="I57" s="91" t="s">
        <v>65</v>
      </c>
      <c r="J57" s="22">
        <v>3054398.46</v>
      </c>
      <c r="K57" s="123">
        <f t="shared" ref="K57:K67" si="17">L57/J57</f>
        <v>1</v>
      </c>
      <c r="L57" s="22">
        <v>3054398.46</v>
      </c>
      <c r="M57" s="91"/>
    </row>
    <row r="58" spans="1:256" x14ac:dyDescent="0.2">
      <c r="B58" s="43" t="s">
        <v>117</v>
      </c>
      <c r="D58" s="73">
        <v>44196</v>
      </c>
      <c r="F58" s="22">
        <v>10357217.630000001</v>
      </c>
      <c r="G58" s="123">
        <f t="shared" si="16"/>
        <v>1</v>
      </c>
      <c r="H58" s="22">
        <v>10357217.630000001</v>
      </c>
      <c r="I58" s="91" t="s">
        <v>65</v>
      </c>
      <c r="J58" s="22">
        <v>4361116.8099999996</v>
      </c>
      <c r="K58" s="123">
        <f t="shared" si="17"/>
        <v>1</v>
      </c>
      <c r="L58" s="22">
        <v>4361116.8099999996</v>
      </c>
      <c r="M58" s="91"/>
    </row>
    <row r="59" spans="1:256" x14ac:dyDescent="0.2">
      <c r="F59" s="51">
        <f>SUM(F57:F58)</f>
        <v>11239533.460000001</v>
      </c>
      <c r="G59" s="123"/>
      <c r="H59" s="51">
        <f>SUM(H57:H58)</f>
        <v>11239533.460000001</v>
      </c>
      <c r="I59" s="91"/>
      <c r="J59" s="51">
        <f>SUM(J57:J58)</f>
        <v>7415515.2699999996</v>
      </c>
      <c r="K59" s="123"/>
      <c r="L59" s="51">
        <f>SUM(L57:L58)</f>
        <v>7415515.2699999996</v>
      </c>
      <c r="M59" s="91"/>
      <c r="N59" s="98">
        <f t="shared" ref="N59" si="18">SUM(L59-H59)</f>
        <v>-3824018.1900000013</v>
      </c>
    </row>
    <row r="60" spans="1:256" x14ac:dyDescent="0.2">
      <c r="G60" s="123"/>
      <c r="I60" s="91"/>
      <c r="K60" s="123"/>
      <c r="M60" s="91"/>
      <c r="N60" s="22"/>
    </row>
    <row r="61" spans="1:256" s="14" customFormat="1" x14ac:dyDescent="0.2">
      <c r="A61" s="36" t="s">
        <v>103</v>
      </c>
      <c r="B61" s="43" t="s">
        <v>125</v>
      </c>
      <c r="C61" s="46"/>
      <c r="D61" s="73">
        <v>44196</v>
      </c>
      <c r="E61" s="48"/>
      <c r="F61" s="22">
        <v>1002309.91</v>
      </c>
      <c r="G61" s="123">
        <f t="shared" ref="G61:G70" si="19">H61/F61</f>
        <v>1</v>
      </c>
      <c r="H61" s="22">
        <v>1002309.91</v>
      </c>
      <c r="I61" s="96" t="s">
        <v>65</v>
      </c>
      <c r="J61" s="22">
        <v>1005987.98</v>
      </c>
      <c r="K61" s="123">
        <f t="shared" si="17"/>
        <v>1</v>
      </c>
      <c r="L61" s="22">
        <v>1005987.98</v>
      </c>
      <c r="M61" s="94"/>
      <c r="N61" s="98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67"/>
      <c r="IS61" s="67"/>
      <c r="IT61" s="67"/>
      <c r="IU61" s="67"/>
      <c r="IV61" s="67"/>
    </row>
    <row r="62" spans="1:256" s="14" customFormat="1" x14ac:dyDescent="0.2">
      <c r="A62" s="36"/>
      <c r="B62" s="36"/>
      <c r="C62" s="46"/>
      <c r="D62" s="74"/>
      <c r="E62" s="36"/>
      <c r="F62" s="51">
        <f>SUM(F61)</f>
        <v>1002309.91</v>
      </c>
      <c r="G62" s="123"/>
      <c r="H62" s="51">
        <f>SUM(H61)</f>
        <v>1002309.91</v>
      </c>
      <c r="I62" s="91"/>
      <c r="J62" s="51">
        <f>SUM(J61)</f>
        <v>1005987.98</v>
      </c>
      <c r="K62" s="123"/>
      <c r="L62" s="51">
        <f>SUM(L61)</f>
        <v>1005987.98</v>
      </c>
      <c r="M62" s="92"/>
      <c r="N62" s="98">
        <f>SUM(L62-H62)</f>
        <v>3678.0699999999488</v>
      </c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67"/>
      <c r="IS62" s="67"/>
      <c r="IT62" s="67"/>
      <c r="IU62" s="67"/>
      <c r="IV62" s="67"/>
    </row>
    <row r="63" spans="1:256" s="14" customFormat="1" x14ac:dyDescent="0.2">
      <c r="A63" s="36"/>
      <c r="B63" s="36"/>
      <c r="C63" s="46"/>
      <c r="D63" s="74"/>
      <c r="E63" s="36"/>
      <c r="F63" s="51"/>
      <c r="G63" s="123"/>
      <c r="H63" s="51"/>
      <c r="I63" s="91"/>
      <c r="J63" s="51"/>
      <c r="K63" s="123"/>
      <c r="L63" s="51"/>
      <c r="M63" s="92"/>
      <c r="N63" s="98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</row>
    <row r="64" spans="1:256" s="14" customFormat="1" x14ac:dyDescent="0.2">
      <c r="A64" s="36" t="s">
        <v>16</v>
      </c>
      <c r="B64" s="43" t="s">
        <v>125</v>
      </c>
      <c r="C64" s="66"/>
      <c r="D64" s="73">
        <v>44196</v>
      </c>
      <c r="E64" s="48"/>
      <c r="F64" s="22">
        <v>956143.35</v>
      </c>
      <c r="G64" s="123">
        <f t="shared" ref="G64:G70" si="20">H64/F64</f>
        <v>1</v>
      </c>
      <c r="H64" s="22">
        <v>956143.35</v>
      </c>
      <c r="I64" s="96" t="s">
        <v>65</v>
      </c>
      <c r="J64" s="22">
        <v>3615629.6</v>
      </c>
      <c r="K64" s="123">
        <f t="shared" si="17"/>
        <v>1</v>
      </c>
      <c r="L64" s="22">
        <v>3615629.6</v>
      </c>
      <c r="M64" s="94"/>
      <c r="N64" s="98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67"/>
      <c r="IS64" s="67"/>
      <c r="IT64" s="67"/>
      <c r="IU64" s="67"/>
      <c r="IV64" s="67"/>
    </row>
    <row r="65" spans="1:256" s="14" customFormat="1" ht="12.6" customHeight="1" x14ac:dyDescent="0.2">
      <c r="A65" s="38"/>
      <c r="B65" s="49"/>
      <c r="C65" s="65"/>
      <c r="D65" s="50"/>
      <c r="E65" s="38"/>
      <c r="F65" s="51">
        <f>SUM(F64)</f>
        <v>956143.35</v>
      </c>
      <c r="G65" s="123"/>
      <c r="H65" s="51">
        <f>SUM(H64)</f>
        <v>956143.35</v>
      </c>
      <c r="I65" s="91"/>
      <c r="J65" s="51">
        <f>SUM(J64)</f>
        <v>3615629.6</v>
      </c>
      <c r="K65" s="123"/>
      <c r="L65" s="51">
        <f>SUM(L64)</f>
        <v>3615629.6</v>
      </c>
      <c r="M65" s="92"/>
      <c r="N65" s="98">
        <f>SUM(L65-H65)</f>
        <v>2659486.25</v>
      </c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67"/>
      <c r="EY65" s="67"/>
      <c r="EZ65" s="67"/>
      <c r="FA65" s="67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67"/>
      <c r="IS65" s="67"/>
      <c r="IT65" s="67"/>
      <c r="IU65" s="67"/>
      <c r="IV65" s="67"/>
    </row>
    <row r="66" spans="1:256" s="14" customFormat="1" x14ac:dyDescent="0.2">
      <c r="A66" s="38"/>
      <c r="B66" s="49"/>
      <c r="C66" s="65"/>
      <c r="D66" s="50"/>
      <c r="E66" s="38"/>
      <c r="F66" s="51"/>
      <c r="G66" s="123"/>
      <c r="H66" s="51"/>
      <c r="I66" s="91"/>
      <c r="J66" s="51"/>
      <c r="K66" s="123"/>
      <c r="L66" s="51"/>
      <c r="M66" s="92"/>
      <c r="N66" s="98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</row>
    <row r="67" spans="1:256" s="14" customFormat="1" outlineLevel="1" x14ac:dyDescent="0.2">
      <c r="A67" s="36" t="s">
        <v>17</v>
      </c>
      <c r="B67" s="43" t="s">
        <v>125</v>
      </c>
      <c r="C67" s="46"/>
      <c r="D67" s="73">
        <v>44196</v>
      </c>
      <c r="E67" s="48"/>
      <c r="F67" s="22">
        <v>13028168.02</v>
      </c>
      <c r="G67" s="123">
        <f t="shared" ref="G67:G70" si="21">H67/F67</f>
        <v>1</v>
      </c>
      <c r="H67" s="22">
        <v>13028168.02</v>
      </c>
      <c r="I67" s="96" t="s">
        <v>65</v>
      </c>
      <c r="J67" s="22">
        <v>15231560.58</v>
      </c>
      <c r="K67" s="123">
        <f t="shared" si="17"/>
        <v>1</v>
      </c>
      <c r="L67" s="22">
        <v>15231560.58</v>
      </c>
      <c r="M67" s="94"/>
      <c r="N67" s="98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67"/>
      <c r="IS67" s="67"/>
      <c r="IT67" s="67"/>
      <c r="IU67" s="67"/>
      <c r="IV67" s="67"/>
    </row>
    <row r="68" spans="1:256" s="14" customFormat="1" x14ac:dyDescent="0.2">
      <c r="A68" s="36"/>
      <c r="B68" s="36"/>
      <c r="C68" s="46"/>
      <c r="D68" s="76"/>
      <c r="E68" s="36"/>
      <c r="F68" s="51">
        <f>SUM(F67)</f>
        <v>13028168.02</v>
      </c>
      <c r="G68" s="123"/>
      <c r="H68" s="51">
        <f>SUM(H67)</f>
        <v>13028168.02</v>
      </c>
      <c r="I68" s="91"/>
      <c r="J68" s="51">
        <f>SUM(J67)</f>
        <v>15231560.58</v>
      </c>
      <c r="K68" s="123"/>
      <c r="L68" s="51">
        <f>SUM(L67)</f>
        <v>15231560.58</v>
      </c>
      <c r="M68" s="92"/>
      <c r="N68" s="98">
        <f>SUM(L68-H68)</f>
        <v>2203392.5600000005</v>
      </c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67"/>
      <c r="IS68" s="67"/>
      <c r="IT68" s="67"/>
      <c r="IU68" s="67"/>
      <c r="IV68" s="67"/>
    </row>
    <row r="69" spans="1:256" s="14" customFormat="1" x14ac:dyDescent="0.2">
      <c r="A69" s="36"/>
      <c r="B69" s="36"/>
      <c r="C69" s="46"/>
      <c r="D69" s="73"/>
      <c r="E69" s="36"/>
      <c r="F69" s="22"/>
      <c r="G69" s="123"/>
      <c r="H69" s="22"/>
      <c r="I69" s="96"/>
      <c r="J69" s="22"/>
      <c r="K69" s="123"/>
      <c r="L69" s="22"/>
      <c r="M69" s="94"/>
      <c r="N69" s="98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67"/>
      <c r="IS69" s="67"/>
      <c r="IT69" s="67"/>
      <c r="IU69" s="67"/>
      <c r="IV69" s="67"/>
    </row>
    <row r="70" spans="1:256" s="101" customFormat="1" ht="13.5" thickBot="1" x14ac:dyDescent="0.25">
      <c r="A70" s="100" t="s">
        <v>68</v>
      </c>
      <c r="B70" s="107"/>
      <c r="C70" s="102"/>
      <c r="D70" s="103"/>
      <c r="F70" s="142">
        <v>67863167.719999999</v>
      </c>
      <c r="G70" s="145"/>
      <c r="H70" s="143">
        <v>67874937.280000001</v>
      </c>
      <c r="I70" s="144"/>
      <c r="J70" s="142">
        <v>91372689.060000002</v>
      </c>
      <c r="K70" s="145"/>
      <c r="L70" s="143">
        <v>91380411.890000001</v>
      </c>
      <c r="M70" s="146"/>
      <c r="N70" s="152">
        <f t="shared" ref="N70" si="22">SUM(L70-H70)</f>
        <v>23505474.609999999</v>
      </c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  <c r="IT70" s="106"/>
      <c r="IU70" s="106"/>
      <c r="IV70" s="106"/>
    </row>
    <row r="71" spans="1:256" ht="13.5" thickTop="1" x14ac:dyDescent="0.2">
      <c r="A71" s="212"/>
      <c r="B71" s="55"/>
      <c r="G71" s="53"/>
      <c r="H71" s="22" t="s">
        <v>0</v>
      </c>
      <c r="K71" s="53"/>
      <c r="L71" s="22" t="s">
        <v>0</v>
      </c>
      <c r="N71" s="22"/>
    </row>
    <row r="72" spans="1:256" x14ac:dyDescent="0.2">
      <c r="A72" s="171"/>
      <c r="N72" s="22"/>
    </row>
    <row r="73" spans="1:256" x14ac:dyDescent="0.2">
      <c r="F73" s="104"/>
      <c r="G73" s="105"/>
      <c r="H73" s="104"/>
      <c r="N73" s="22"/>
    </row>
    <row r="74" spans="1:256" x14ac:dyDescent="0.2">
      <c r="N74" s="22"/>
      <c r="P74" s="22">
        <f>SUM(P13:P73)</f>
        <v>0</v>
      </c>
    </row>
    <row r="75" spans="1:256" x14ac:dyDescent="0.2">
      <c r="N75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4" orientation="landscape" useFirstPageNumber="1" r:id="rId1"/>
  <headerFooter alignWithMargins="0">
    <oddHeader>&amp;CMarket Value Comparison</oddHeader>
    <oddFooter>&amp;C&amp;P</oddFooter>
  </headerFooter>
  <cellWatches>
    <cellWatch r="J70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2021-02-25T14:09:53Z</cp:lastPrinted>
  <dcterms:created xsi:type="dcterms:W3CDTF">2010-07-30T14:08:17Z</dcterms:created>
  <dcterms:modified xsi:type="dcterms:W3CDTF">2021-02-25T14:35:25Z</dcterms:modified>
</cp:coreProperties>
</file>