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rosswhl\Documents\Investments\Investment Reports\"/>
    </mc:Choice>
  </mc:AlternateContent>
  <bookViews>
    <workbookView xWindow="0" yWindow="480" windowWidth="4770" windowHeight="2835" tabRatio="272" firstSheet="2" activeTab="3"/>
  </bookViews>
  <sheets>
    <sheet name="Cover" sheetId="4" r:id="rId1"/>
    <sheet name="Gov Code" sheetId="5" r:id="rId2"/>
    <sheet name="Recap Sheet" sheetId="1" r:id="rId3"/>
    <sheet name="Report" sheetId="2" r:id="rId4"/>
    <sheet name="Market Comp" sheetId="3" r:id="rId5"/>
  </sheets>
  <definedNames>
    <definedName name="_xlnm.Print_Area" localSheetId="4">'Market Comp'!$A$1:$N$69</definedName>
    <definedName name="_xlnm.Print_Area" localSheetId="2">'Recap Sheet'!$A$4:$L$44</definedName>
    <definedName name="_xlnm.Print_Area" localSheetId="3">Report!$A$1:$L$85</definedName>
  </definedNames>
  <calcPr calcId="162913"/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0" i="1"/>
  <c r="L67" i="3"/>
  <c r="L64" i="3"/>
  <c r="L61" i="3"/>
  <c r="L58" i="3"/>
  <c r="L54" i="3"/>
  <c r="L51" i="3"/>
  <c r="L48" i="3"/>
  <c r="L45" i="3"/>
  <c r="L37" i="3"/>
  <c r="L34" i="3"/>
  <c r="L30" i="3"/>
  <c r="L26" i="3"/>
  <c r="L23" i="3"/>
  <c r="L20" i="3"/>
  <c r="L17" i="3"/>
  <c r="L14" i="3"/>
  <c r="J67" i="3"/>
  <c r="J64" i="3"/>
  <c r="J61" i="3"/>
  <c r="J58" i="3"/>
  <c r="J54" i="3"/>
  <c r="J51" i="3"/>
  <c r="J48" i="3"/>
  <c r="J45" i="3"/>
  <c r="J37" i="3"/>
  <c r="J34" i="3"/>
  <c r="J30" i="3"/>
  <c r="J26" i="3"/>
  <c r="J23" i="3"/>
  <c r="J20" i="3"/>
  <c r="J17" i="3"/>
  <c r="J14" i="3"/>
  <c r="L11" i="3"/>
  <c r="J11" i="3"/>
  <c r="K7" i="3"/>
  <c r="K8" i="3"/>
  <c r="K9" i="3"/>
  <c r="K10" i="3"/>
  <c r="H67" i="3"/>
  <c r="F67" i="3"/>
  <c r="G66" i="3"/>
  <c r="H64" i="3"/>
  <c r="F64" i="3"/>
  <c r="G63" i="3"/>
  <c r="H61" i="3"/>
  <c r="F61" i="3"/>
  <c r="G60" i="3"/>
  <c r="H58" i="3"/>
  <c r="F58" i="3"/>
  <c r="G57" i="3"/>
  <c r="G56" i="3"/>
  <c r="H54" i="3"/>
  <c r="F54" i="3"/>
  <c r="G53" i="3"/>
  <c r="H51" i="3"/>
  <c r="F51" i="3"/>
  <c r="G50" i="3"/>
  <c r="H48" i="3"/>
  <c r="F48" i="3"/>
  <c r="G47" i="3"/>
  <c r="H45" i="3"/>
  <c r="F45" i="3"/>
  <c r="G44" i="3"/>
  <c r="H37" i="3"/>
  <c r="F37" i="3"/>
  <c r="G36" i="3"/>
  <c r="H34" i="3"/>
  <c r="F34" i="3"/>
  <c r="G32" i="3"/>
  <c r="H30" i="3"/>
  <c r="F30" i="3"/>
  <c r="G28" i="3"/>
  <c r="H26" i="3"/>
  <c r="F26" i="3"/>
  <c r="G25" i="3"/>
  <c r="H23" i="3"/>
  <c r="F23" i="3"/>
  <c r="H20" i="3"/>
  <c r="F20" i="3"/>
  <c r="G19" i="3"/>
  <c r="H17" i="3"/>
  <c r="F17" i="3"/>
  <c r="G16" i="3"/>
  <c r="H14" i="3"/>
  <c r="F14" i="3"/>
  <c r="G13" i="3"/>
  <c r="H11" i="3"/>
  <c r="F11" i="3"/>
  <c r="G10" i="3"/>
  <c r="G9" i="3"/>
  <c r="G8" i="3"/>
  <c r="G7" i="3"/>
  <c r="G6" i="3"/>
  <c r="K58" i="2"/>
  <c r="K60" i="2"/>
  <c r="K61" i="2"/>
  <c r="K63" i="2"/>
  <c r="K64" i="2"/>
  <c r="K66" i="2"/>
  <c r="K67" i="2"/>
  <c r="K68" i="2"/>
  <c r="K69" i="2"/>
  <c r="K70" i="2"/>
  <c r="K71" i="2"/>
  <c r="K72" i="2"/>
  <c r="K76" i="2"/>
  <c r="K78" i="2"/>
  <c r="K79" i="2"/>
  <c r="K81" i="2"/>
  <c r="K82" i="2"/>
  <c r="K84" i="2"/>
  <c r="K85" i="2"/>
  <c r="K59" i="2"/>
  <c r="K51" i="2"/>
  <c r="K53" i="2"/>
  <c r="K54" i="2"/>
  <c r="K56" i="2"/>
  <c r="K49" i="2"/>
  <c r="K43" i="2"/>
  <c r="K21" i="2"/>
  <c r="K23" i="2"/>
  <c r="K25" i="2"/>
  <c r="K27" i="2"/>
  <c r="K29" i="2"/>
  <c r="K31" i="2"/>
  <c r="K32" i="2"/>
  <c r="K34" i="2"/>
  <c r="K35" i="2"/>
  <c r="K37" i="2"/>
  <c r="K39" i="2"/>
  <c r="K6" i="2"/>
  <c r="K7" i="2"/>
  <c r="K8" i="2"/>
  <c r="K9" i="2"/>
  <c r="K10" i="2"/>
  <c r="K5" i="2"/>
  <c r="L83" i="2"/>
  <c r="L11" i="2"/>
  <c r="E28" i="1"/>
  <c r="D28" i="1"/>
  <c r="C28" i="1"/>
  <c r="B28" i="1"/>
  <c r="F26" i="1"/>
  <c r="F25" i="1"/>
  <c r="F24" i="1"/>
  <c r="F23" i="1"/>
  <c r="F22" i="1"/>
  <c r="F21" i="1"/>
  <c r="F20" i="1"/>
  <c r="F19" i="1"/>
  <c r="F18" i="1"/>
  <c r="F17" i="1"/>
  <c r="F16" i="1"/>
  <c r="F15" i="1"/>
  <c r="F28" i="1" s="1"/>
  <c r="F14" i="1"/>
  <c r="F13" i="1"/>
  <c r="F12" i="1"/>
  <c r="F11" i="1"/>
  <c r="F10" i="1"/>
  <c r="L28" i="1" l="1"/>
  <c r="H28" i="1"/>
  <c r="I28" i="1"/>
  <c r="J28" i="1"/>
  <c r="K28" i="1"/>
  <c r="J83" i="2"/>
  <c r="K83" i="2" s="1"/>
  <c r="J11" i="2"/>
  <c r="K11" i="2" s="1"/>
  <c r="I11" i="2"/>
  <c r="H11" i="2"/>
  <c r="G11" i="2"/>
  <c r="I83" i="2"/>
  <c r="H83" i="2"/>
  <c r="G83" i="2"/>
  <c r="G27" i="1" l="1"/>
  <c r="P73" i="3"/>
  <c r="K60" i="3" l="1"/>
  <c r="K63" i="3"/>
  <c r="K66" i="3"/>
  <c r="K13" i="3"/>
  <c r="K16" i="3"/>
  <c r="K19" i="3"/>
  <c r="K25" i="3"/>
  <c r="K32" i="3" l="1"/>
  <c r="N20" i="3" l="1"/>
  <c r="K57" i="3" l="1"/>
  <c r="N69" i="3" l="1"/>
  <c r="N58" i="3" l="1"/>
  <c r="G23" i="1" l="1"/>
  <c r="K56" i="3" l="1"/>
  <c r="K28" i="3" l="1"/>
  <c r="K36" i="3"/>
  <c r="K44" i="3"/>
  <c r="K47" i="3"/>
  <c r="K50" i="3"/>
  <c r="K53" i="3"/>
  <c r="K6" i="3"/>
  <c r="N11" i="3" l="1"/>
  <c r="B17" i="2"/>
  <c r="B19" i="2" s="1"/>
  <c r="N30" i="3" l="1"/>
  <c r="N14" i="3"/>
  <c r="N26" i="3"/>
  <c r="N17" i="3"/>
  <c r="N37" i="3" l="1"/>
  <c r="N45" i="3"/>
  <c r="G25" i="1"/>
  <c r="G24" i="1"/>
  <c r="G22" i="1"/>
  <c r="G20" i="1"/>
  <c r="G19" i="1"/>
  <c r="G17" i="1"/>
  <c r="G16" i="1"/>
  <c r="G10" i="1"/>
  <c r="N51" i="3"/>
  <c r="N54" i="3"/>
  <c r="N67" i="3"/>
  <c r="G11" i="1"/>
  <c r="G15" i="1"/>
  <c r="G18" i="1"/>
  <c r="G21" i="1"/>
  <c r="G26" i="1"/>
  <c r="N48" i="3" l="1"/>
  <c r="N64" i="3"/>
  <c r="N61" i="3"/>
  <c r="N34" i="3"/>
  <c r="G28" i="1"/>
  <c r="I30" i="1"/>
  <c r="J30" i="1"/>
  <c r="K30" i="1"/>
  <c r="H30" i="1"/>
  <c r="L30" i="1" l="1"/>
</calcChain>
</file>

<file path=xl/sharedStrings.xml><?xml version="1.0" encoding="utf-8"?>
<sst xmlns="http://schemas.openxmlformats.org/spreadsheetml/2006/main" count="334" uniqueCount="151">
  <si>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</si>
  <si>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</si>
  <si>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</si>
  <si>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</si>
  <si>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</si>
  <si>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</si>
  <si>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</si>
  <si>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</si>
  <si>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</si>
  <si>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</si>
  <si>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</si>
  <si>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</si>
  <si>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</si>
  <si>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</si>
  <si>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</si>
  <si>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</si>
  <si>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</si>
  <si>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</si>
  <si>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</si>
  <si>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</si>
  <si>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</si>
  <si>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</si>
  <si>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</si>
  <si>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</si>
  <si>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</si>
  <si>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</si>
  <si>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</si>
  <si>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Description</t>
  </si>
  <si>
    <t xml:space="preserve">  Cusip</t>
  </si>
  <si>
    <t xml:space="preserve">Date   </t>
  </si>
  <si>
    <t xml:space="preserve">                  # of Shares</t>
  </si>
  <si>
    <t>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</si>
  <si>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</si>
  <si>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</si>
  <si>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</si>
  <si>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</si>
  <si>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</si>
  <si>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</si>
  <si>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</si>
  <si>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</si>
  <si>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</si>
  <si>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</si>
  <si>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</si>
  <si>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</si>
  <si>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</si>
  <si>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</si>
  <si>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</si>
  <si>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</si>
  <si>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</si>
  <si>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</si>
  <si>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</si>
  <si>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</si>
  <si>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</si>
  <si>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</si>
  <si>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</si>
  <si>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</si>
  <si>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</si>
  <si>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</si>
  <si>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</si>
  <si>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</si>
  <si>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</si>
  <si>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</si>
  <si>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</si>
  <si>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</si>
  <si>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</si>
  <si>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</si>
  <si>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</si>
  <si>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</si>
  <si>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</si>
  <si>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</si>
  <si>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</si>
  <si>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</si>
  <si>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</si>
  <si>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</si>
  <si>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</si>
  <si>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</si>
  <si>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</si>
  <si>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</si>
  <si>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</si>
  <si>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</si>
  <si>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</si>
  <si>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</si>
  <si>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</si>
  <si>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</si>
  <si>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</si>
  <si>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</si>
  <si>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</si>
  <si>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</si>
  <si>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</si>
  <si>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FFIN Departmental Deposit</t>
  </si>
  <si>
    <t xml:space="preserve">FFIN Operations Deposit </t>
  </si>
  <si>
    <t xml:space="preserve">       3 Agency</t>
  </si>
  <si>
    <t xml:space="preserve">       4 Commercial Paper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</si>
  <si>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</si>
  <si>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</si>
  <si>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</si>
  <si>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</si>
  <si>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</si>
  <si>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>Intrest To GF</t>
  </si>
  <si>
    <t xml:space="preserve">DA Forf </t>
  </si>
  <si>
    <t xml:space="preserve">Errors &amp; Omissions </t>
  </si>
  <si>
    <t xml:space="preserve"> Comm Corrections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</si>
  <si>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</si>
  <si>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</si>
  <si>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</si>
  <si>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</si>
  <si>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</si>
  <si>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</si>
  <si>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</si>
  <si>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</si>
  <si>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</si>
  <si>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t>FFIN Operations Checks Fd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</si>
  <si>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</si>
  <si>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</si>
  <si>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>TexPool Prime</t>
  </si>
  <si>
    <t xml:space="preserve">Intr. </t>
  </si>
  <si>
    <t>%</t>
  </si>
  <si>
    <t>TxPool/Prime</t>
  </si>
  <si>
    <t>Elijah Anderson, County Auditor</t>
  </si>
  <si>
    <t>Expo Bonds 2017</t>
  </si>
  <si>
    <t>Bail Bondsmen Cash Holding</t>
  </si>
  <si>
    <t>Expo Bond 2017</t>
  </si>
  <si>
    <t>FFIN</t>
  </si>
  <si>
    <t xml:space="preserve">FFIN                         </t>
  </si>
  <si>
    <t xml:space="preserve">FFIN Intr.                                </t>
  </si>
  <si>
    <t>Kyle Kendrick, County Commissioner Pct. 2</t>
  </si>
  <si>
    <t xml:space="preserve">    1. Liquid Cash</t>
  </si>
  <si>
    <t xml:space="preserve">       1. Liquid Cash</t>
  </si>
  <si>
    <t>1st Qtr</t>
  </si>
  <si>
    <t>Sheriff-Bail Bond Vouchers</t>
  </si>
  <si>
    <t>Courthouse Restoration</t>
  </si>
  <si>
    <t>WF (FarmerMac)</t>
  </si>
  <si>
    <t>31422BJC5</t>
  </si>
  <si>
    <t>FFIN Investments</t>
  </si>
  <si>
    <t>`31422BJC5</t>
  </si>
  <si>
    <t xml:space="preserve">Tex Term </t>
  </si>
  <si>
    <t>Local Provider Particpation Fund</t>
  </si>
  <si>
    <t>Texas Daily</t>
  </si>
  <si>
    <t>Money Mkt/FFIN</t>
  </si>
  <si>
    <t>Tex Daily</t>
  </si>
  <si>
    <t xml:space="preserve">       2. CD/Tex Daily</t>
  </si>
  <si>
    <t xml:space="preserve">    2 .C.D/Tex Daily</t>
  </si>
  <si>
    <t>Elections Hava/Cares Subsidy</t>
  </si>
  <si>
    <r>
      <rPr>
        <b/>
        <sz val="9"/>
        <rFont val="Arial"/>
        <family val="2"/>
      </rPr>
      <t>Law Enforcement Bldg Con</t>
    </r>
    <r>
      <rPr>
        <b/>
        <sz val="10"/>
        <rFont val="Arial"/>
        <family val="2"/>
      </rPr>
      <t>str</t>
    </r>
  </si>
  <si>
    <t>Law Enforcement Bldg Constr.</t>
  </si>
  <si>
    <t>Texas Term</t>
  </si>
  <si>
    <t>Jail Inmate Ckecking</t>
  </si>
  <si>
    <t>Jail Commisary Checking</t>
  </si>
  <si>
    <t>2nd Qtr</t>
  </si>
  <si>
    <t xml:space="preserve">  Juvenile Probation Comm/TDA/State</t>
  </si>
  <si>
    <t>* Denotes Fund Balance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</si>
</sst>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7.7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4" fillId="2" borderId="0" xfId="0" applyFont="1" applyFill="1"/>
    <xf numFmtId="0" fontId="6" fillId="0" borderId="0" xfId="0" applyFont="1"/>
    <xf numFmtId="0" fontId="4" fillId="0" borderId="0" xfId="0" applyFont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2" borderId="0" xfId="0" applyFont="1" applyFill="1" applyBorder="1"/>
    <xf numFmtId="164" fontId="16" fillId="2" borderId="0" xfId="1" applyFont="1" applyFill="1" applyBorder="1" applyAlignment="1" applyProtection="1"/>
    <xf numFmtId="164" fontId="16" fillId="3" borderId="0" xfId="1" applyNumberFormat="1" applyFont="1" applyFill="1" applyBorder="1" applyAlignment="1" applyProtection="1"/>
    <xf numFmtId="16" fontId="16" fillId="2" borderId="0" xfId="1" applyNumberFormat="1" applyFont="1" applyFill="1" applyBorder="1" applyAlignment="1" applyProtection="1">
      <alignment horizontal="center"/>
    </xf>
    <xf numFmtId="164" fontId="16" fillId="2" borderId="0" xfId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7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14" fontId="2" fillId="0" borderId="0" xfId="0" applyNumberFormat="1" applyFont="1" applyAlignment="1">
      <alignment horizontal="right"/>
    </xf>
    <xf numFmtId="0" fontId="4" fillId="7" borderId="0" xfId="0" applyFont="1" applyFill="1" applyBorder="1" applyAlignment="1">
      <alignment horizontal="left"/>
    </xf>
    <xf numFmtId="165" fontId="2" fillId="0" borderId="4" xfId="3" applyFont="1" applyFill="1" applyBorder="1" applyAlignment="1" applyProtection="1">
      <alignment horizontal="right"/>
    </xf>
    <xf numFmtId="164" fontId="2" fillId="0" borderId="4" xfId="1" applyFont="1" applyFill="1" applyBorder="1" applyAlignment="1" applyProtection="1"/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4" fillId="7" borderId="0" xfId="1" applyFont="1" applyFill="1" applyBorder="1" applyAlignment="1" applyProtection="1">
      <alignment horizontal="right"/>
    </xf>
    <xf numFmtId="164" fontId="5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64" fontId="14" fillId="0" borderId="0" xfId="1" applyFill="1" applyBorder="1" applyAlignment="1" applyProtection="1"/>
    <xf numFmtId="164" fontId="14" fillId="0" borderId="1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0" borderId="1" xfId="1" applyFill="1" applyBorder="1" applyAlignment="1" applyProtection="1">
      <alignment horizontal="right"/>
    </xf>
    <xf numFmtId="164" fontId="14" fillId="7" borderId="0" xfId="1" applyFill="1" applyBorder="1" applyAlignment="1" applyProtection="1">
      <alignment horizontal="right"/>
    </xf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8" borderId="1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0" borderId="1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0" fontId="0" fillId="8" borderId="0" xfId="0" applyFill="1"/>
    <xf numFmtId="164" fontId="14" fillId="8" borderId="1" xfId="1" applyFill="1" applyBorder="1" applyAlignment="1" applyProtection="1"/>
    <xf numFmtId="164" fontId="0" fillId="0" borderId="0" xfId="1" applyFont="1" applyFill="1" applyBorder="1" applyAlignment="1" applyProtection="1">
      <alignment horizontal="right"/>
    </xf>
    <xf numFmtId="0" fontId="7" fillId="0" borderId="0" xfId="0" applyFont="1"/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3" fillId="2" borderId="0" xfId="0" applyFont="1" applyFill="1"/>
    <xf numFmtId="0" fontId="7" fillId="2" borderId="0" xfId="0" applyFont="1" applyFill="1"/>
    <xf numFmtId="0" fontId="3" fillId="8" borderId="0" xfId="0" applyFont="1" applyFill="1" applyBorder="1" applyAlignment="1">
      <alignment horizontal="right"/>
    </xf>
    <xf numFmtId="0" fontId="3" fillId="8" borderId="0" xfId="0" applyNumberFormat="1" applyFont="1" applyFill="1" applyBorder="1" applyAlignment="1">
      <alignment horizontal="center"/>
    </xf>
    <xf numFmtId="164" fontId="3" fillId="4" borderId="0" xfId="1" applyFont="1" applyFill="1" applyBorder="1" applyAlignment="1" applyProtection="1"/>
    <xf numFmtId="164" fontId="3" fillId="0" borderId="0" xfId="1" applyFont="1" applyBorder="1" applyAlignment="1">
      <alignment horizontal="left"/>
    </xf>
    <xf numFmtId="164" fontId="7" fillId="0" borderId="0" xfId="1" applyFont="1" applyAlignment="1">
      <alignment horizontal="left"/>
    </xf>
    <xf numFmtId="164" fontId="3" fillId="2" borderId="0" xfId="1" applyFont="1" applyFill="1"/>
    <xf numFmtId="0" fontId="3" fillId="8" borderId="0" xfId="0" applyFont="1" applyFill="1"/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70" fontId="4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4" fillId="0" borderId="0" xfId="1" applyFont="1" applyFill="1" applyAlignment="1">
      <alignment horizontal="left"/>
    </xf>
    <xf numFmtId="164" fontId="14" fillId="0" borderId="3" xfId="1" applyFill="1" applyBorder="1" applyAlignment="1" applyProtection="1">
      <alignment horizontal="center"/>
    </xf>
    <xf numFmtId="0" fontId="2" fillId="0" borderId="0" xfId="0" applyFont="1" applyBorder="1"/>
    <xf numFmtId="0" fontId="3" fillId="2" borderId="0" xfId="0" applyFont="1" applyFill="1" applyBorder="1"/>
    <xf numFmtId="0" fontId="4" fillId="0" borderId="0" xfId="0" applyFont="1" applyBorder="1"/>
    <xf numFmtId="0" fontId="4" fillId="2" borderId="0" xfId="0" applyFont="1" applyFill="1" applyBorder="1"/>
    <xf numFmtId="39" fontId="0" fillId="2" borderId="0" xfId="3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right"/>
    </xf>
    <xf numFmtId="0" fontId="6" fillId="0" borderId="0" xfId="0" applyFont="1" applyAlignment="1">
      <alignment horizontal="right"/>
    </xf>
    <xf numFmtId="164" fontId="2" fillId="8" borderId="0" xfId="1" applyFont="1" applyFill="1" applyBorder="1" applyAlignment="1" applyProtection="1"/>
    <xf numFmtId="0" fontId="6" fillId="0" borderId="0" xfId="0" applyFont="1" applyBorder="1"/>
    <xf numFmtId="164" fontId="2" fillId="8" borderId="0" xfId="1" applyFont="1" applyFill="1" applyBorder="1" applyAlignment="1" applyProtection="1">
      <alignment horizontal="center"/>
    </xf>
    <xf numFmtId="164" fontId="0" fillId="0" borderId="11" xfId="1" applyFont="1" applyFill="1" applyBorder="1" applyAlignment="1" applyProtection="1"/>
    <xf numFmtId="0" fontId="0" fillId="0" borderId="12" xfId="0" applyFont="1" applyBorder="1"/>
    <xf numFmtId="164" fontId="0" fillId="0" borderId="10" xfId="1" applyFont="1" applyFill="1" applyBorder="1" applyAlignment="1" applyProtection="1"/>
    <xf numFmtId="14" fontId="0" fillId="0" borderId="0" xfId="0" applyNumberFormat="1" applyFont="1" applyFill="1"/>
    <xf numFmtId="169" fontId="2" fillId="0" borderId="0" xfId="1" applyNumberFormat="1" applyFont="1" applyFill="1" applyBorder="1" applyAlignment="1" applyProtection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64" fontId="2" fillId="0" borderId="3" xfId="1" applyFont="1" applyFill="1" applyBorder="1" applyAlignment="1" applyProtection="1"/>
    <xf numFmtId="164" fontId="2" fillId="0" borderId="3" xfId="1" applyFont="1" applyFill="1" applyBorder="1" applyAlignment="1" applyProtection="1">
      <alignment horizontal="right"/>
    </xf>
    <xf numFmtId="164" fontId="14" fillId="8" borderId="6" xfId="1" applyFill="1" applyBorder="1" applyAlignment="1" applyProtection="1">
      <alignment horizontal="center"/>
    </xf>
    <xf numFmtId="164" fontId="0" fillId="0" borderId="6" xfId="1" applyFont="1" applyFill="1" applyBorder="1" applyAlignment="1" applyProtection="1">
      <alignment horizontal="center"/>
    </xf>
    <xf numFmtId="164" fontId="14" fillId="8" borderId="9" xfId="1" applyFill="1" applyBorder="1" applyAlignment="1" applyProtection="1">
      <alignment horizontal="center"/>
    </xf>
    <xf numFmtId="14" fontId="3" fillId="0" borderId="0" xfId="0" applyNumberFormat="1" applyFont="1" applyFill="1" applyAlignment="1">
      <alignment horizontal="right"/>
    </xf>
    <xf numFmtId="164" fontId="2" fillId="0" borderId="3" xfId="1" applyFont="1" applyFill="1" applyBorder="1" applyAlignment="1" applyProtection="1">
      <alignment horizontal="center"/>
    </xf>
    <xf numFmtId="0" fontId="19" fillId="0" borderId="0" xfId="0" applyFont="1" applyBorder="1"/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7.5324471335158516E-2"/>
                  <c:y val="8.855643044619422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4E5-49F5-A279-96562A12C693}"/>
                </c:ext>
              </c:extLst>
            </c:dLbl>
            <c:dLbl>
              <c:idx val="3"/>
              <c:layout>
                <c:manualLayout>
                  <c:x val="-6.1033753186596741E-2"/>
                  <c:y val="9.528608923884514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5-49F5-A279-96562A12C6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Sheet'!$H$28:$K$28</c:f>
              <c:numCache>
                <c:formatCode>_(* #,##0.00_);_(* \(#,##0.00\);_(* \-??_);_(@_)</c:formatCode>
                <c:ptCount val="4"/>
                <c:pt idx="0">
                  <c:v>94164930.349999964</c:v>
                </c:pt>
                <c:pt idx="1">
                  <c:v>0</c:v>
                </c:pt>
                <c:pt idx="2">
                  <c:v>1003125.36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dLbl>
              <c:idx val="2"/>
              <c:layout>
                <c:manualLayout>
                  <c:x val="3.0368849633706101E-2"/>
                  <c:y val="-1.018189940957573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744-4ED1-A9D0-BFEAE22E3BA1}"/>
                </c:ext>
              </c:extLst>
            </c:dLbl>
            <c:dLbl>
              <c:idx val="3"/>
              <c:layout>
                <c:manualLayout>
                  <c:x val="0.10976677242698922"/>
                  <c:y val="3.997268716652197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744-4ED1-A9D0-BFEAE22E3B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Sheet'!$B$28:$E$28</c:f>
              <c:numCache>
                <c:formatCode>_(* #,##0.00_);_(* \(#,##0.00\);_(* \-??_);_(@_)</c:formatCode>
                <c:ptCount val="4"/>
                <c:pt idx="0">
                  <c:v>90372689.059999987</c:v>
                </c:pt>
                <c:pt idx="1">
                  <c:v>0</c:v>
                </c:pt>
                <c:pt idx="2">
                  <c:v>1007722.83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Sheet'!$H$28:$K$28</c:f>
              <c:numCache>
                <c:formatCode>_(* #,##0.00_);_(* \(#,##0.00\);_(* \-??_);_(@_)</c:formatCode>
                <c:ptCount val="4"/>
                <c:pt idx="0">
                  <c:v>94164930.349999964</c:v>
                </c:pt>
                <c:pt idx="1">
                  <c:v>0</c:v>
                </c:pt>
                <c:pt idx="2">
                  <c:v>1003125.36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Sheet'!$H$28:$K$28</c:f>
              <c:numCache>
                <c:formatCode>_(* #,##0.00_);_(* \(#,##0.00\);_(* \-??_);_(@_)</c:formatCode>
                <c:ptCount val="4"/>
                <c:pt idx="0">
                  <c:v>94164930.349999964</c:v>
                </c:pt>
                <c:pt idx="1">
                  <c:v>0</c:v>
                </c:pt>
                <c:pt idx="2">
                  <c:v>1003125.36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38100</xdr:rowOff>
    </xdr:from>
    <xdr:to>
      <xdr:col>1</xdr:col>
      <xdr:colOff>0</xdr:colOff>
      <xdr:row>30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30</xdr:row>
      <xdr:rowOff>51435</xdr:rowOff>
    </xdr:from>
    <xdr:to>
      <xdr:col>10</xdr:col>
      <xdr:colOff>228600</xdr:colOff>
      <xdr:row>42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30</xdr:row>
      <xdr:rowOff>45720</xdr:rowOff>
    </xdr:from>
    <xdr:to>
      <xdr:col>10</xdr:col>
      <xdr:colOff>236220</xdr:colOff>
      <xdr:row>42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30</xdr:row>
      <xdr:rowOff>0</xdr:rowOff>
    </xdr:from>
    <xdr:to>
      <xdr:col>4</xdr:col>
      <xdr:colOff>68580</xdr:colOff>
      <xdr:row>42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workbookViewId="0"/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54"/>
    </row>
    <row r="14" spans="2:5" ht="35.25" x14ac:dyDescent="0.5">
      <c r="B14" s="54"/>
      <c r="E14" s="55" t="s">
        <v>66</v>
      </c>
    </row>
    <row r="17" spans="5:5" ht="18" x14ac:dyDescent="0.25">
      <c r="E17" s="56" t="s">
        <v>67</v>
      </c>
    </row>
    <row r="20" spans="5:5" x14ac:dyDescent="0.2">
      <c r="E20" s="43" t="s">
        <v>68</v>
      </c>
    </row>
    <row r="21" spans="5:5" x14ac:dyDescent="0.2">
      <c r="E21" s="57">
        <v>44286</v>
      </c>
    </row>
    <row r="22" spans="5:5" x14ac:dyDescent="0.2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J30" sqref="J30"/>
    </sheetView>
  </sheetViews>
  <sheetFormatPr defaultRowHeight="12.75" x14ac:dyDescent="0.2"/>
  <cols>
    <col min="7" max="7" width="17.28515625" customWidth="1"/>
  </cols>
  <sheetData>
    <row r="1" spans="3:14" ht="15" x14ac:dyDescent="0.2">
      <c r="C1" s="58" t="s">
        <v>69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3:14" ht="15" x14ac:dyDescent="0.2">
      <c r="C2" s="58" t="s">
        <v>70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3:14" ht="15" x14ac:dyDescent="0.2"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3:14" ht="15" x14ac:dyDescent="0.2">
      <c r="C4" s="58" t="s">
        <v>85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3:14" ht="15" x14ac:dyDescent="0.2">
      <c r="C5" s="58" t="s">
        <v>71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3:14" ht="15" x14ac:dyDescent="0.2">
      <c r="C6" s="58" t="s">
        <v>72</v>
      </c>
      <c r="D6" s="58"/>
      <c r="E6" s="58"/>
      <c r="F6" s="58"/>
      <c r="G6" s="58"/>
      <c r="H6" s="58" t="s">
        <v>73</v>
      </c>
      <c r="I6" s="58"/>
      <c r="J6" s="58"/>
      <c r="K6" s="58"/>
      <c r="L6" s="58"/>
      <c r="M6" s="58"/>
      <c r="N6" s="58"/>
    </row>
    <row r="7" spans="3:14" ht="15" x14ac:dyDescent="0.2"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3:14" ht="15" x14ac:dyDescent="0.2">
      <c r="C8" s="58" t="s">
        <v>74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</row>
    <row r="9" spans="3:14" ht="16.5" customHeight="1" x14ac:dyDescent="0.2">
      <c r="C9" s="58" t="s">
        <v>75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3:14" ht="15" x14ac:dyDescent="0.2"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3:14" ht="15" x14ac:dyDescent="0.2"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3:14" ht="15" x14ac:dyDescent="0.2"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3:14" ht="15" x14ac:dyDescent="0.2"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</row>
    <row r="14" spans="3:14" ht="15" x14ac:dyDescent="0.2"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</row>
    <row r="15" spans="3:14" ht="15" x14ac:dyDescent="0.2">
      <c r="C15" s="59"/>
      <c r="D15" s="59"/>
      <c r="E15" s="59"/>
      <c r="F15" s="59"/>
      <c r="G15" s="58"/>
      <c r="H15" s="58"/>
      <c r="I15" s="59"/>
      <c r="J15" s="59"/>
      <c r="K15" s="59"/>
      <c r="L15" s="59"/>
      <c r="M15" s="58"/>
      <c r="N15" s="58"/>
    </row>
    <row r="16" spans="3:14" ht="15" x14ac:dyDescent="0.2">
      <c r="C16" s="60" t="s">
        <v>79</v>
      </c>
      <c r="D16" s="58" t="s">
        <v>80</v>
      </c>
      <c r="E16" s="58"/>
      <c r="F16" s="58"/>
      <c r="G16" s="58"/>
      <c r="H16" s="58"/>
      <c r="I16" s="58" t="s">
        <v>125</v>
      </c>
      <c r="J16" s="58"/>
      <c r="K16" s="58"/>
      <c r="L16" s="58"/>
      <c r="M16" s="58"/>
      <c r="N16" s="58"/>
    </row>
    <row r="17" spans="3:14" ht="15" x14ac:dyDescent="0.2">
      <c r="C17" s="60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3:14" ht="15" x14ac:dyDescent="0.2">
      <c r="C18" s="60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19" spans="3:14" ht="15" x14ac:dyDescent="0.2"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</row>
    <row r="20" spans="3:14" ht="15" x14ac:dyDescent="0.2">
      <c r="C20" s="59"/>
      <c r="D20" s="59"/>
      <c r="E20" s="59"/>
      <c r="F20" s="59"/>
      <c r="G20" s="58"/>
      <c r="H20" s="58"/>
      <c r="I20" s="59"/>
      <c r="J20" s="59"/>
      <c r="K20" s="59"/>
      <c r="L20" s="59"/>
      <c r="M20" s="58"/>
      <c r="N20" s="58"/>
    </row>
    <row r="21" spans="3:14" ht="15" x14ac:dyDescent="0.2">
      <c r="C21" s="58" t="s">
        <v>76</v>
      </c>
      <c r="D21" s="58"/>
      <c r="E21" s="58"/>
      <c r="F21" s="58"/>
      <c r="G21" s="58"/>
      <c r="H21" s="58"/>
      <c r="I21" s="58" t="s">
        <v>118</v>
      </c>
      <c r="J21" s="58"/>
      <c r="K21" s="58"/>
      <c r="L21" s="58"/>
      <c r="M21" s="58"/>
      <c r="N21" s="58"/>
    </row>
    <row r="22" spans="3:14" ht="15" x14ac:dyDescent="0.2"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</row>
    <row r="23" spans="3:14" ht="15" x14ac:dyDescent="0.2"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</row>
    <row r="24" spans="3:14" ht="15" x14ac:dyDescent="0.2"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5" spans="3:14" ht="15" x14ac:dyDescent="0.2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</row>
    <row r="26" spans="3:14" ht="15" x14ac:dyDescent="0.2">
      <c r="C26" s="59"/>
      <c r="D26" s="59"/>
      <c r="E26" s="59"/>
      <c r="F26" s="59"/>
      <c r="G26" s="58"/>
      <c r="H26" s="58"/>
      <c r="I26" s="59"/>
      <c r="J26" s="59"/>
      <c r="K26" s="59"/>
      <c r="L26" s="59"/>
      <c r="M26" s="58"/>
      <c r="N26" s="58"/>
    </row>
    <row r="27" spans="3:14" ht="15" x14ac:dyDescent="0.2">
      <c r="C27" s="58" t="s">
        <v>77</v>
      </c>
      <c r="D27" s="58"/>
      <c r="E27" s="58"/>
      <c r="F27" s="58"/>
      <c r="G27" s="58"/>
      <c r="H27" s="58"/>
      <c r="I27" s="58" t="s">
        <v>86</v>
      </c>
      <c r="J27" s="58"/>
      <c r="K27" s="58"/>
      <c r="L27" s="58"/>
      <c r="M27" s="58"/>
      <c r="N27" s="58"/>
    </row>
    <row r="28" spans="3:14" ht="15" x14ac:dyDescent="0.2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</row>
    <row r="29" spans="3:14" ht="15" x14ac:dyDescent="0.2"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</row>
    <row r="30" spans="3:14" ht="15" x14ac:dyDescent="0.2">
      <c r="C30" s="58" t="s">
        <v>87</v>
      </c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</row>
    <row r="31" spans="3:14" ht="15" x14ac:dyDescent="0.2">
      <c r="C31" s="58" t="s">
        <v>88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</row>
    <row r="32" spans="3:14" ht="15" x14ac:dyDescent="0.2"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A36" sqref="A36"/>
    </sheetView>
  </sheetViews>
  <sheetFormatPr defaultRowHeight="12.75" x14ac:dyDescent="0.2"/>
  <cols>
    <col min="1" max="1" width="25.710937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4.42578125" style="3" customWidth="1"/>
    <col min="11" max="11" width="14.710937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09" customFormat="1" ht="19.5" x14ac:dyDescent="0.3">
      <c r="B5" s="110"/>
      <c r="C5" s="110"/>
      <c r="D5" s="113" t="s">
        <v>97</v>
      </c>
      <c r="E5" s="110"/>
      <c r="F5" s="110"/>
      <c r="G5" s="111"/>
      <c r="H5" s="110"/>
      <c r="I5" s="110"/>
      <c r="J5" s="112" t="s">
        <v>97</v>
      </c>
      <c r="K5" s="110"/>
      <c r="L5" s="110"/>
    </row>
    <row r="6" spans="1:12" s="11" customFormat="1" x14ac:dyDescent="0.2">
      <c r="B6" s="3"/>
      <c r="C6" s="3"/>
      <c r="D6" s="12">
        <v>44166</v>
      </c>
      <c r="E6" s="3"/>
      <c r="F6" s="3"/>
      <c r="G6" s="10"/>
      <c r="H6" s="3"/>
      <c r="I6" s="3"/>
      <c r="J6" s="12">
        <v>44256</v>
      </c>
      <c r="K6" s="3"/>
      <c r="L6" s="3"/>
    </row>
    <row r="7" spans="1:12" x14ac:dyDescent="0.2">
      <c r="B7" s="13" t="s">
        <v>117</v>
      </c>
      <c r="C7" s="3"/>
      <c r="D7" s="13"/>
      <c r="E7" s="3"/>
      <c r="F7" s="3"/>
      <c r="G7" s="10"/>
      <c r="H7" s="13" t="s">
        <v>117</v>
      </c>
      <c r="J7" s="13"/>
    </row>
    <row r="8" spans="1:12" x14ac:dyDescent="0.2">
      <c r="B8" s="64" t="s">
        <v>137</v>
      </c>
      <c r="C8" s="13" t="s">
        <v>1</v>
      </c>
      <c r="D8" s="13" t="s">
        <v>2</v>
      </c>
      <c r="E8" s="13" t="s">
        <v>145</v>
      </c>
      <c r="F8" s="3"/>
      <c r="G8" s="10"/>
      <c r="H8" s="64" t="s">
        <v>137</v>
      </c>
      <c r="I8" s="13" t="s">
        <v>1</v>
      </c>
      <c r="J8" s="13" t="s">
        <v>2</v>
      </c>
      <c r="K8" s="13" t="s">
        <v>145</v>
      </c>
    </row>
    <row r="9" spans="1:12" s="16" customFormat="1" x14ac:dyDescent="0.2">
      <c r="A9" s="14"/>
      <c r="B9" s="211" t="s">
        <v>138</v>
      </c>
      <c r="C9" s="211" t="s">
        <v>3</v>
      </c>
      <c r="D9" s="15" t="s">
        <v>95</v>
      </c>
      <c r="E9" s="15" t="s">
        <v>4</v>
      </c>
      <c r="F9" s="15" t="s">
        <v>5</v>
      </c>
      <c r="G9" s="10"/>
      <c r="H9" s="211" t="s">
        <v>138</v>
      </c>
      <c r="I9" s="15" t="s">
        <v>3</v>
      </c>
      <c r="J9" s="15" t="s">
        <v>95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106">
        <v>42684441.969999999</v>
      </c>
      <c r="C10" s="117"/>
      <c r="D10" s="18">
        <v>1007722.83</v>
      </c>
      <c r="E10" s="18"/>
      <c r="F10" s="18">
        <f>SUM(B10:E10)</f>
        <v>43692164.799999997</v>
      </c>
      <c r="G10" s="19">
        <f>SUM(C10:F10)</f>
        <v>44699887.629999995</v>
      </c>
      <c r="H10" s="106">
        <v>51175491.939999998</v>
      </c>
      <c r="I10" s="117"/>
      <c r="J10" s="18">
        <v>1003125.36</v>
      </c>
      <c r="K10" s="18"/>
      <c r="L10" s="18">
        <f t="shared" ref="L10:L26" si="0">SUM(H10:K10)</f>
        <v>52178617.299999997</v>
      </c>
    </row>
    <row r="11" spans="1:12" s="17" customFormat="1" x14ac:dyDescent="0.2">
      <c r="A11" s="17" t="s">
        <v>7</v>
      </c>
      <c r="B11" s="18">
        <v>575483.18000000005</v>
      </c>
      <c r="D11" s="18"/>
      <c r="E11" s="18"/>
      <c r="F11" s="18">
        <f t="shared" ref="F11:F26" si="1">SUM(B11:E11)</f>
        <v>575483.18000000005</v>
      </c>
      <c r="G11" s="19">
        <f>SUM(C11:F11)</f>
        <v>575483.18000000005</v>
      </c>
      <c r="H11" s="18">
        <v>476575.99</v>
      </c>
      <c r="J11" s="18"/>
      <c r="K11" s="18"/>
      <c r="L11" s="18">
        <f t="shared" si="0"/>
        <v>476575.99</v>
      </c>
    </row>
    <row r="12" spans="1:12" s="17" customFormat="1" x14ac:dyDescent="0.2">
      <c r="A12" s="17" t="s">
        <v>84</v>
      </c>
      <c r="B12" s="18">
        <v>4904.1899999999996</v>
      </c>
      <c r="D12" s="18"/>
      <c r="E12" s="18"/>
      <c r="F12" s="18">
        <f t="shared" si="1"/>
        <v>4904.1899999999996</v>
      </c>
      <c r="G12" s="19"/>
      <c r="H12" s="18">
        <v>4906.26</v>
      </c>
      <c r="J12" s="18"/>
      <c r="K12" s="18"/>
      <c r="L12" s="18">
        <f t="shared" si="0"/>
        <v>4906.26</v>
      </c>
    </row>
    <row r="13" spans="1:12" s="17" customFormat="1" x14ac:dyDescent="0.2">
      <c r="A13" s="17" t="s">
        <v>130</v>
      </c>
      <c r="B13" s="18">
        <v>9889186.7899999991</v>
      </c>
      <c r="D13" s="18"/>
      <c r="E13" s="18"/>
      <c r="F13" s="18">
        <f t="shared" si="1"/>
        <v>9889186.7899999991</v>
      </c>
      <c r="G13" s="19"/>
      <c r="H13" s="18">
        <v>9885214.9199999999</v>
      </c>
      <c r="J13" s="18"/>
      <c r="K13" s="18"/>
      <c r="L13" s="18">
        <f t="shared" si="0"/>
        <v>9885214.9199999999</v>
      </c>
    </row>
    <row r="14" spans="1:12" s="17" customFormat="1" x14ac:dyDescent="0.2">
      <c r="A14" s="17" t="s">
        <v>144</v>
      </c>
      <c r="B14" s="18">
        <v>1464150.35</v>
      </c>
      <c r="D14" s="18"/>
      <c r="E14" s="18"/>
      <c r="F14" s="18">
        <f t="shared" si="1"/>
        <v>1464150.35</v>
      </c>
      <c r="G14" s="19"/>
      <c r="H14" s="18">
        <v>749583.72</v>
      </c>
      <c r="J14" s="18"/>
      <c r="K14" s="18"/>
      <c r="L14" s="18">
        <f t="shared" si="0"/>
        <v>749583.72</v>
      </c>
    </row>
    <row r="15" spans="1:12" s="17" customFormat="1" x14ac:dyDescent="0.2">
      <c r="A15" s="17" t="s">
        <v>8</v>
      </c>
      <c r="B15" s="20">
        <v>4636.0200000000004</v>
      </c>
      <c r="D15" s="18"/>
      <c r="E15" s="18"/>
      <c r="F15" s="18">
        <f t="shared" si="1"/>
        <v>4636.0200000000004</v>
      </c>
      <c r="G15" s="19">
        <f t="shared" ref="G15:G24" si="2">SUM(C15:F15)</f>
        <v>4636.0200000000004</v>
      </c>
      <c r="H15" s="20">
        <v>4637.97</v>
      </c>
      <c r="J15" s="18"/>
      <c r="K15" s="18"/>
      <c r="L15" s="18">
        <f t="shared" si="0"/>
        <v>4637.97</v>
      </c>
    </row>
    <row r="16" spans="1:12" s="17" customFormat="1" x14ac:dyDescent="0.2">
      <c r="A16" s="17" t="s">
        <v>9</v>
      </c>
      <c r="B16" s="18">
        <v>2642477.91</v>
      </c>
      <c r="D16" s="20"/>
      <c r="E16" s="18"/>
      <c r="F16" s="18">
        <f t="shared" si="1"/>
        <v>2642477.91</v>
      </c>
      <c r="G16" s="19">
        <f t="shared" si="2"/>
        <v>2642477.91</v>
      </c>
      <c r="H16" s="18">
        <v>2582557.86</v>
      </c>
      <c r="J16" s="20"/>
      <c r="K16" s="18"/>
      <c r="L16" s="18">
        <f t="shared" si="0"/>
        <v>2582557.86</v>
      </c>
    </row>
    <row r="17" spans="1:13" s="17" customFormat="1" x14ac:dyDescent="0.2">
      <c r="A17" s="17" t="s">
        <v>10</v>
      </c>
      <c r="B17" s="18">
        <v>2057719.81</v>
      </c>
      <c r="D17" s="18"/>
      <c r="E17" s="18"/>
      <c r="F17" s="18">
        <f t="shared" si="1"/>
        <v>2057719.81</v>
      </c>
      <c r="G17" s="19">
        <f t="shared" si="2"/>
        <v>2057719.81</v>
      </c>
      <c r="H17" s="18">
        <v>1415742.98</v>
      </c>
      <c r="J17" s="18"/>
      <c r="K17" s="18"/>
      <c r="L17" s="18">
        <f t="shared" si="0"/>
        <v>1415742.98</v>
      </c>
    </row>
    <row r="18" spans="1:13" s="17" customFormat="1" x14ac:dyDescent="0.2">
      <c r="A18" s="17" t="s">
        <v>11</v>
      </c>
      <c r="B18" s="18">
        <v>2148412.66</v>
      </c>
      <c r="D18" s="18"/>
      <c r="E18" s="18"/>
      <c r="F18" s="18">
        <f t="shared" si="1"/>
        <v>2148412.66</v>
      </c>
      <c r="G18" s="19">
        <f t="shared" si="2"/>
        <v>2148412.66</v>
      </c>
      <c r="H18" s="18">
        <v>1457797.1200000001</v>
      </c>
      <c r="J18" s="18"/>
      <c r="K18" s="18"/>
      <c r="L18" s="18">
        <f t="shared" si="0"/>
        <v>1457797.1200000001</v>
      </c>
    </row>
    <row r="19" spans="1:13" s="17" customFormat="1" x14ac:dyDescent="0.2">
      <c r="A19" s="17" t="s">
        <v>12</v>
      </c>
      <c r="B19" s="18">
        <v>63571.24</v>
      </c>
      <c r="D19" s="21"/>
      <c r="E19" s="18"/>
      <c r="F19" s="18">
        <f t="shared" si="1"/>
        <v>63571.24</v>
      </c>
      <c r="G19" s="19">
        <f t="shared" si="2"/>
        <v>63571.24</v>
      </c>
      <c r="H19" s="18">
        <v>63322.05</v>
      </c>
      <c r="J19" s="21"/>
      <c r="K19" s="18"/>
      <c r="L19" s="18">
        <f t="shared" si="0"/>
        <v>63322.05</v>
      </c>
    </row>
    <row r="20" spans="1:13" s="17" customFormat="1" x14ac:dyDescent="0.2">
      <c r="A20" s="17" t="s">
        <v>13</v>
      </c>
      <c r="B20" s="18">
        <v>581601.16</v>
      </c>
      <c r="D20" s="21"/>
      <c r="E20" s="18"/>
      <c r="F20" s="18">
        <f t="shared" si="1"/>
        <v>581601.16</v>
      </c>
      <c r="G20" s="19">
        <f t="shared" si="2"/>
        <v>581601.16</v>
      </c>
      <c r="H20" s="18">
        <v>605179.49</v>
      </c>
      <c r="J20" s="21"/>
      <c r="K20" s="18"/>
      <c r="L20" s="18">
        <f t="shared" si="0"/>
        <v>605179.49</v>
      </c>
    </row>
    <row r="21" spans="1:13" s="17" customFormat="1" x14ac:dyDescent="0.2">
      <c r="A21" s="17" t="s">
        <v>14</v>
      </c>
      <c r="B21" s="18">
        <v>151465.49</v>
      </c>
      <c r="D21" s="18"/>
      <c r="E21" s="18"/>
      <c r="F21" s="18">
        <f t="shared" si="1"/>
        <v>151465.49</v>
      </c>
      <c r="G21" s="19">
        <f t="shared" si="2"/>
        <v>151465.49</v>
      </c>
      <c r="H21" s="18">
        <v>145167.57</v>
      </c>
      <c r="J21" s="18"/>
      <c r="K21" s="18"/>
      <c r="L21" s="18">
        <f t="shared" si="0"/>
        <v>145167.57</v>
      </c>
    </row>
    <row r="22" spans="1:13" s="17" customFormat="1" x14ac:dyDescent="0.2">
      <c r="A22" s="17" t="s">
        <v>15</v>
      </c>
      <c r="B22" s="18">
        <v>835944.86</v>
      </c>
      <c r="D22" s="18"/>
      <c r="E22" s="18"/>
      <c r="F22" s="18">
        <f t="shared" si="1"/>
        <v>835944.86</v>
      </c>
      <c r="G22" s="19">
        <f t="shared" si="2"/>
        <v>835944.86</v>
      </c>
      <c r="H22" s="18">
        <v>1116126.28</v>
      </c>
      <c r="J22" s="18"/>
      <c r="K22" s="18"/>
      <c r="L22" s="18">
        <f t="shared" si="0"/>
        <v>1116126.28</v>
      </c>
    </row>
    <row r="23" spans="1:13" s="17" customFormat="1" x14ac:dyDescent="0.2">
      <c r="A23" s="17" t="s">
        <v>121</v>
      </c>
      <c r="B23" s="18">
        <v>7415515.2699999996</v>
      </c>
      <c r="D23" s="18"/>
      <c r="E23" s="18"/>
      <c r="F23" s="18">
        <f t="shared" si="1"/>
        <v>7415515.2699999996</v>
      </c>
      <c r="G23" s="19">
        <f t="shared" si="2"/>
        <v>7415515.2699999996</v>
      </c>
      <c r="H23" s="18">
        <v>3662151.6</v>
      </c>
      <c r="J23" s="18"/>
      <c r="K23" s="18"/>
      <c r="L23" s="18">
        <f t="shared" si="0"/>
        <v>3662151.6</v>
      </c>
    </row>
    <row r="24" spans="1:13" s="17" customFormat="1" x14ac:dyDescent="0.2">
      <c r="A24" s="17" t="s">
        <v>100</v>
      </c>
      <c r="B24" s="18">
        <v>1005987.98</v>
      </c>
      <c r="D24" s="18"/>
      <c r="E24" s="18"/>
      <c r="F24" s="18">
        <f t="shared" si="1"/>
        <v>1005987.98</v>
      </c>
      <c r="G24" s="19">
        <f t="shared" si="2"/>
        <v>1005987.98</v>
      </c>
      <c r="H24" s="18">
        <v>1010244.32</v>
      </c>
      <c r="J24" s="18"/>
      <c r="K24" s="18"/>
      <c r="L24" s="18">
        <f t="shared" si="0"/>
        <v>1010244.32</v>
      </c>
    </row>
    <row r="25" spans="1:13" s="17" customFormat="1" x14ac:dyDescent="0.2">
      <c r="A25" s="17" t="s">
        <v>16</v>
      </c>
      <c r="B25" s="18">
        <v>3615629.6</v>
      </c>
      <c r="D25" s="18"/>
      <c r="E25" s="18"/>
      <c r="F25" s="18">
        <f t="shared" si="1"/>
        <v>3615629.6</v>
      </c>
      <c r="G25" s="19">
        <f>SUM(C25:F25)</f>
        <v>3615629.6</v>
      </c>
      <c r="H25" s="18">
        <v>2374436.11</v>
      </c>
      <c r="J25" s="18"/>
      <c r="K25" s="18"/>
      <c r="L25" s="18">
        <f t="shared" si="0"/>
        <v>2374436.11</v>
      </c>
    </row>
    <row r="26" spans="1:13" s="17" customFormat="1" x14ac:dyDescent="0.2">
      <c r="A26" s="17" t="s">
        <v>17</v>
      </c>
      <c r="B26" s="18">
        <v>15231560.58</v>
      </c>
      <c r="D26" s="18"/>
      <c r="E26" s="18"/>
      <c r="F26" s="18">
        <f t="shared" si="1"/>
        <v>15231560.58</v>
      </c>
      <c r="G26" s="19">
        <f>SUM(C26:F26)</f>
        <v>15231560.58</v>
      </c>
      <c r="H26" s="18">
        <v>17435794.170000002</v>
      </c>
      <c r="J26" s="18"/>
      <c r="K26" s="18"/>
      <c r="L26" s="18">
        <f t="shared" si="0"/>
        <v>17435794.170000002</v>
      </c>
    </row>
    <row r="27" spans="1:13" s="14" customFormat="1" x14ac:dyDescent="0.2">
      <c r="B27" s="22"/>
      <c r="D27" s="22"/>
      <c r="E27" s="3"/>
      <c r="G27" s="19">
        <f>SUM(C27:F27)</f>
        <v>0</v>
      </c>
      <c r="H27" s="22"/>
      <c r="J27" s="22"/>
      <c r="K27" s="3"/>
    </row>
    <row r="28" spans="1:13" s="17" customFormat="1" x14ac:dyDescent="0.2">
      <c r="A28" s="24" t="s">
        <v>5</v>
      </c>
      <c r="B28" s="18">
        <f>SUM(B9:B26)</f>
        <v>90372689.059999987</v>
      </c>
      <c r="C28" s="118">
        <f>SUM(C10:C27)</f>
        <v>0</v>
      </c>
      <c r="D28" s="18">
        <f>SUM(D10:D27)</f>
        <v>1007722.83</v>
      </c>
      <c r="E28" s="194">
        <f>SUM(E10:E27)</f>
        <v>0</v>
      </c>
      <c r="F28" s="196">
        <f>SUM(F10:F26)</f>
        <v>91380411.889999986</v>
      </c>
      <c r="G28" s="19">
        <f t="shared" ref="G28" si="3">SUM(G10:G27)</f>
        <v>81029893.389999986</v>
      </c>
      <c r="H28" s="18">
        <f>SUM(H9:H26)</f>
        <v>94164930.349999964</v>
      </c>
      <c r="I28" s="118">
        <f>SUM(I10:I27)</f>
        <v>0</v>
      </c>
      <c r="J28" s="18">
        <f>SUM(J10:J27)</f>
        <v>1003125.36</v>
      </c>
      <c r="K28" s="194">
        <f>SUM(K10:K27)</f>
        <v>0</v>
      </c>
      <c r="L28" s="196">
        <f>SUM(L10:L26)</f>
        <v>95168055.709999979</v>
      </c>
      <c r="M28" s="195"/>
    </row>
    <row r="29" spans="1:13" x14ac:dyDescent="0.2">
      <c r="B29" s="3"/>
      <c r="C29" s="3"/>
      <c r="D29" s="3"/>
      <c r="E29" s="3"/>
      <c r="F29" s="3"/>
      <c r="G29" s="10"/>
    </row>
    <row r="30" spans="1:13" x14ac:dyDescent="0.2">
      <c r="A30" t="s">
        <v>18</v>
      </c>
      <c r="B30" s="3"/>
      <c r="C30" s="3"/>
      <c r="D30" s="3"/>
      <c r="E30" s="3"/>
      <c r="F30" s="3" t="s">
        <v>0</v>
      </c>
      <c r="G30" s="10"/>
      <c r="H30" s="3">
        <f>SUM(H28-B28)</f>
        <v>3792241.2899999768</v>
      </c>
      <c r="I30" s="3">
        <f>SUM(I28-C28)</f>
        <v>0</v>
      </c>
      <c r="J30" s="3">
        <f>SUM(J28-D28)</f>
        <v>-4597.4699999999721</v>
      </c>
      <c r="K30" s="3">
        <f>SUM(K28-E28)</f>
        <v>0</v>
      </c>
      <c r="L30" s="3">
        <f>SUM(H30:K30)</f>
        <v>3787643.819999977</v>
      </c>
    </row>
    <row r="31" spans="1:13" x14ac:dyDescent="0.2">
      <c r="B31" s="3"/>
      <c r="C31" s="22"/>
      <c r="D31" s="3"/>
      <c r="E31" s="3"/>
      <c r="F31" s="7"/>
      <c r="G31" s="23"/>
      <c r="L31"/>
    </row>
    <row r="32" spans="1:13" x14ac:dyDescent="0.2">
      <c r="B32" s="3"/>
      <c r="C32" s="3"/>
      <c r="D32" s="3"/>
      <c r="E32" s="3"/>
      <c r="F32" s="3"/>
      <c r="G32" s="25"/>
    </row>
    <row r="33" spans="2:12" x14ac:dyDescent="0.2">
      <c r="B33" s="3"/>
      <c r="C33" s="3"/>
      <c r="D33" s="3"/>
      <c r="E33" s="3"/>
      <c r="F33" s="3"/>
      <c r="G33" s="25"/>
    </row>
    <row r="34" spans="2:12" x14ac:dyDescent="0.2">
      <c r="B34" s="3"/>
      <c r="C34" s="3"/>
      <c r="D34" s="3"/>
      <c r="E34" s="3"/>
      <c r="F34" s="3"/>
      <c r="G34" s="25"/>
    </row>
    <row r="35" spans="2:12" x14ac:dyDescent="0.2">
      <c r="B35" s="3"/>
      <c r="C35" s="3"/>
      <c r="D35" s="3"/>
      <c r="E35" s="3"/>
      <c r="F35" s="3"/>
      <c r="G35" s="25"/>
      <c r="K35" s="3" t="s">
        <v>96</v>
      </c>
    </row>
    <row r="36" spans="2:12" x14ac:dyDescent="0.2">
      <c r="B36" s="3"/>
      <c r="C36" s="3"/>
      <c r="D36" s="3"/>
      <c r="E36" s="3" t="s">
        <v>126</v>
      </c>
      <c r="F36" s="3"/>
      <c r="G36" s="25"/>
      <c r="K36" s="3" t="s">
        <v>127</v>
      </c>
    </row>
    <row r="37" spans="2:12" x14ac:dyDescent="0.2">
      <c r="B37" s="3"/>
      <c r="C37" s="3"/>
      <c r="D37" s="3"/>
      <c r="E37" s="3" t="s">
        <v>141</v>
      </c>
      <c r="F37" s="3"/>
      <c r="G37" s="25"/>
      <c r="K37" s="3" t="s">
        <v>140</v>
      </c>
    </row>
    <row r="38" spans="2:12" x14ac:dyDescent="0.2">
      <c r="B38" s="3"/>
      <c r="C38" s="3"/>
      <c r="D38" s="3"/>
      <c r="E38" s="3" t="s">
        <v>93</v>
      </c>
      <c r="F38" s="3"/>
      <c r="G38" s="25"/>
      <c r="K38" s="3" t="s">
        <v>91</v>
      </c>
    </row>
    <row r="39" spans="2:12" x14ac:dyDescent="0.2">
      <c r="B39" s="3"/>
      <c r="C39" s="3"/>
      <c r="D39" s="3"/>
      <c r="E39" s="3" t="s">
        <v>94</v>
      </c>
      <c r="F39" s="3"/>
      <c r="G39" s="25"/>
      <c r="K39" s="3" t="s">
        <v>92</v>
      </c>
    </row>
    <row r="40" spans="2:12" x14ac:dyDescent="0.2">
      <c r="B40" s="3"/>
      <c r="C40" s="3"/>
      <c r="D40" s="3"/>
      <c r="E40" s="3"/>
      <c r="F40" s="3"/>
      <c r="G40" s="25"/>
    </row>
    <row r="41" spans="2:12" x14ac:dyDescent="0.2">
      <c r="B41" s="3"/>
      <c r="C41" s="3"/>
      <c r="D41" s="3"/>
      <c r="E41" s="3"/>
      <c r="F41" s="3"/>
      <c r="G41" s="25"/>
    </row>
    <row r="42" spans="2:12" x14ac:dyDescent="0.2">
      <c r="B42" s="3"/>
      <c r="C42" s="3"/>
      <c r="D42" s="3"/>
      <c r="E42" s="3"/>
      <c r="F42" s="3"/>
      <c r="G42" s="25"/>
    </row>
    <row r="43" spans="2:12" x14ac:dyDescent="0.2">
      <c r="B43" s="3"/>
      <c r="C43" s="3"/>
      <c r="D43" s="3"/>
      <c r="E43" s="3"/>
      <c r="F43" s="3"/>
      <c r="G43" s="25"/>
      <c r="L43" s="3" t="s">
        <v>0</v>
      </c>
    </row>
    <row r="44" spans="2:12" x14ac:dyDescent="0.2">
      <c r="B44" s="3"/>
      <c r="C44" s="3"/>
      <c r="D44" s="3"/>
      <c r="E44" s="3"/>
      <c r="F44" s="3"/>
      <c r="L44"/>
    </row>
    <row r="45" spans="2:12" x14ac:dyDescent="0.2">
      <c r="B45" s="3"/>
      <c r="C45" s="3"/>
      <c r="D45" s="3"/>
      <c r="E45" s="3"/>
      <c r="F45" s="3"/>
      <c r="K45"/>
      <c r="L45"/>
    </row>
    <row r="46" spans="2:12" x14ac:dyDescent="0.2">
      <c r="B46" s="3"/>
      <c r="C46" s="3"/>
      <c r="D46" s="3"/>
      <c r="E46" s="3"/>
      <c r="F46" s="3"/>
      <c r="L46"/>
    </row>
    <row r="47" spans="2:12" x14ac:dyDescent="0.2">
      <c r="B47" s="3"/>
      <c r="C47" s="3"/>
      <c r="D47" s="3"/>
      <c r="E47" s="3"/>
      <c r="F47" s="3"/>
    </row>
    <row r="48" spans="2:12" x14ac:dyDescent="0.2">
      <c r="B48" s="3"/>
      <c r="C48" s="3"/>
      <c r="D48" s="3"/>
      <c r="E48" s="3"/>
      <c r="F48" s="3"/>
    </row>
    <row r="49" spans="6:6" x14ac:dyDescent="0.2">
      <c r="F49" s="3"/>
    </row>
    <row r="80" spans="7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  <row r="173" spans="7:7" x14ac:dyDescent="0.2">
      <c r="G173" s="11"/>
    </row>
    <row r="174" spans="7:7" x14ac:dyDescent="0.2">
      <c r="G174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J91"/>
  <sheetViews>
    <sheetView showGridLines="0" tabSelected="1" zoomScale="114" zoomScaleNormal="114" workbookViewId="0">
      <selection activeCell="O15" sqref="O15"/>
    </sheetView>
  </sheetViews>
  <sheetFormatPr defaultRowHeight="12.75" x14ac:dyDescent="0.2"/>
  <cols>
    <col min="1" max="1" width="17.85546875" style="26" customWidth="1"/>
    <col min="2" max="2" width="8.7109375" style="121" bestFit="1" customWidth="1"/>
    <col min="3" max="3" width="20.140625" style="133" customWidth="1"/>
    <col min="4" max="4" width="5.28515625" style="207" customWidth="1"/>
    <col min="5" max="5" width="11.140625" style="26" customWidth="1"/>
    <col min="6" max="6" width="13" style="27" customWidth="1"/>
    <col min="7" max="7" width="22.7109375" style="150" customWidth="1"/>
    <col min="8" max="8" width="15.42578125" style="156" customWidth="1"/>
    <col min="9" max="9" width="17.140625" style="153" bestFit="1" customWidth="1"/>
    <col min="10" max="10" width="12.42578125" style="150" bestFit="1" customWidth="1"/>
    <col min="11" max="11" width="15.140625" style="160" bestFit="1" customWidth="1"/>
    <col min="12" max="12" width="12.42578125" style="150" bestFit="1" customWidth="1"/>
    <col min="13" max="114" width="8.85546875" style="14"/>
  </cols>
  <sheetData>
    <row r="2" spans="1:114" s="33" customFormat="1" x14ac:dyDescent="0.2">
      <c r="B2" s="128"/>
      <c r="C2" s="129"/>
      <c r="D2" s="201"/>
      <c r="F2" s="29"/>
      <c r="G2" s="150"/>
      <c r="H2" s="156"/>
      <c r="I2" s="153"/>
      <c r="J2" s="165" t="s">
        <v>148</v>
      </c>
      <c r="K2" s="160"/>
      <c r="L2" s="165" t="s">
        <v>128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G2" s="184"/>
      <c r="CH2" s="184"/>
      <c r="CI2" s="184"/>
      <c r="CJ2" s="184"/>
      <c r="CK2" s="184"/>
      <c r="CL2" s="184"/>
      <c r="CM2" s="184"/>
      <c r="CN2" s="184"/>
      <c r="CO2" s="184"/>
      <c r="CP2" s="184"/>
      <c r="CQ2" s="184"/>
      <c r="CR2" s="184"/>
      <c r="CS2" s="184"/>
      <c r="CT2" s="184"/>
      <c r="CU2" s="184"/>
      <c r="CV2" s="184"/>
      <c r="CW2" s="184"/>
      <c r="CX2" s="184"/>
      <c r="CY2" s="184"/>
      <c r="CZ2" s="184"/>
      <c r="DA2" s="184"/>
      <c r="DB2" s="184"/>
      <c r="DC2" s="184"/>
      <c r="DD2" s="184"/>
      <c r="DE2" s="184"/>
      <c r="DF2" s="184"/>
      <c r="DG2" s="184"/>
      <c r="DH2" s="184"/>
      <c r="DI2" s="184"/>
      <c r="DJ2" s="184"/>
    </row>
    <row r="3" spans="1:114" x14ac:dyDescent="0.2">
      <c r="A3" s="28" t="s">
        <v>19</v>
      </c>
      <c r="C3" s="130" t="s">
        <v>20</v>
      </c>
      <c r="D3" s="201" t="s">
        <v>115</v>
      </c>
      <c r="E3" s="28" t="s">
        <v>21</v>
      </c>
      <c r="F3" s="29" t="s">
        <v>22</v>
      </c>
      <c r="G3" s="148" t="s">
        <v>23</v>
      </c>
      <c r="H3" s="162" t="s">
        <v>24</v>
      </c>
      <c r="I3" s="162" t="s">
        <v>25</v>
      </c>
      <c r="J3" s="150" t="s">
        <v>26</v>
      </c>
      <c r="K3" s="160" t="s">
        <v>78</v>
      </c>
      <c r="L3" s="150" t="s">
        <v>26</v>
      </c>
    </row>
    <row r="4" spans="1:114" s="16" customFormat="1" x14ac:dyDescent="0.2">
      <c r="A4" s="30"/>
      <c r="B4" s="122"/>
      <c r="C4" s="131" t="s">
        <v>27</v>
      </c>
      <c r="D4" s="202" t="s">
        <v>116</v>
      </c>
      <c r="E4" s="31" t="s">
        <v>28</v>
      </c>
      <c r="F4" s="32" t="s">
        <v>29</v>
      </c>
      <c r="G4" s="149" t="s">
        <v>30</v>
      </c>
      <c r="H4" s="158"/>
      <c r="I4" s="164"/>
      <c r="J4" s="154" t="s">
        <v>31</v>
      </c>
      <c r="K4" s="161" t="s">
        <v>31</v>
      </c>
      <c r="L4" s="154" t="s">
        <v>31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</row>
    <row r="5" spans="1:114" ht="14.25" customHeight="1" x14ac:dyDescent="0.2">
      <c r="A5" s="33" t="s">
        <v>32</v>
      </c>
      <c r="C5" s="132" t="s">
        <v>123</v>
      </c>
      <c r="D5" s="180">
        <v>0.14299999999999999</v>
      </c>
      <c r="F5" s="66">
        <v>44286</v>
      </c>
      <c r="G5" s="148">
        <v>31140436.620000001</v>
      </c>
      <c r="H5" s="148">
        <v>31140436.620000001</v>
      </c>
      <c r="I5" s="148">
        <v>31140436.620000001</v>
      </c>
      <c r="J5" s="155">
        <v>14543.4</v>
      </c>
      <c r="K5" s="160">
        <f t="shared" ref="K5:K11" si="0">SUM(J5+L5)</f>
        <v>20277.89</v>
      </c>
      <c r="L5" s="150">
        <v>5734.49</v>
      </c>
    </row>
    <row r="6" spans="1:114" ht="12" customHeight="1" x14ac:dyDescent="0.2">
      <c r="A6" s="33"/>
      <c r="C6" s="132" t="s">
        <v>112</v>
      </c>
      <c r="D6" s="180">
        <v>1.8700000000000001E-2</v>
      </c>
      <c r="F6" s="66">
        <v>44286</v>
      </c>
      <c r="G6" s="148">
        <v>800</v>
      </c>
      <c r="H6" s="148">
        <v>800</v>
      </c>
      <c r="I6" s="148">
        <v>800</v>
      </c>
      <c r="J6" s="150">
        <v>166.67</v>
      </c>
      <c r="K6" s="160">
        <f t="shared" si="0"/>
        <v>279.31</v>
      </c>
      <c r="L6" s="150">
        <v>112.64</v>
      </c>
    </row>
    <row r="7" spans="1:114" ht="12" customHeight="1" x14ac:dyDescent="0.2">
      <c r="A7" s="114" t="s">
        <v>102</v>
      </c>
      <c r="B7" s="143">
        <v>7.42</v>
      </c>
      <c r="C7" s="132" t="s">
        <v>113</v>
      </c>
      <c r="D7" s="180">
        <v>9.1600000000000001E-2</v>
      </c>
      <c r="F7" s="66">
        <v>44286</v>
      </c>
      <c r="G7" s="148">
        <v>10000000</v>
      </c>
      <c r="H7" s="148">
        <v>10000000</v>
      </c>
      <c r="I7" s="148">
        <v>10000000</v>
      </c>
      <c r="J7" s="150">
        <v>2536.73</v>
      </c>
      <c r="K7" s="160">
        <f t="shared" si="0"/>
        <v>7024.9599999999991</v>
      </c>
      <c r="L7" s="150">
        <v>4488.2299999999996</v>
      </c>
    </row>
    <row r="8" spans="1:114" ht="12" customHeight="1" x14ac:dyDescent="0.2">
      <c r="A8" s="114" t="s">
        <v>103</v>
      </c>
      <c r="B8" s="123">
        <v>598.04</v>
      </c>
      <c r="C8" s="132" t="s">
        <v>137</v>
      </c>
      <c r="D8" s="180">
        <v>0.5</v>
      </c>
      <c r="F8" s="66">
        <v>44286</v>
      </c>
      <c r="G8" s="148">
        <v>10034255.32</v>
      </c>
      <c r="H8" s="148">
        <v>10034255.32</v>
      </c>
      <c r="I8" s="148">
        <v>10034255.32</v>
      </c>
      <c r="J8" s="150">
        <v>1446.08</v>
      </c>
      <c r="K8" s="160">
        <f t="shared" si="0"/>
        <v>3829.0299999999997</v>
      </c>
      <c r="L8" s="150">
        <v>2382.9499999999998</v>
      </c>
    </row>
    <row r="9" spans="1:114" ht="12" customHeight="1" x14ac:dyDescent="0.2">
      <c r="A9" s="114" t="s">
        <v>111</v>
      </c>
      <c r="B9" s="123">
        <v>449.12</v>
      </c>
      <c r="C9" s="134" t="s">
        <v>131</v>
      </c>
      <c r="D9" s="180">
        <v>1.9</v>
      </c>
      <c r="E9" s="107" t="s">
        <v>132</v>
      </c>
      <c r="F9" s="66">
        <v>44348</v>
      </c>
      <c r="G9" s="150">
        <v>1000000</v>
      </c>
      <c r="H9" s="150">
        <v>1006953.86</v>
      </c>
      <c r="I9" s="150">
        <v>1003125.36</v>
      </c>
      <c r="J9" s="150">
        <v>4912.2</v>
      </c>
      <c r="K9" s="160">
        <f t="shared" si="0"/>
        <v>9933.56</v>
      </c>
      <c r="L9" s="150">
        <v>5021.3599999999997</v>
      </c>
    </row>
    <row r="10" spans="1:114" ht="12" customHeight="1" x14ac:dyDescent="0.2">
      <c r="A10" s="114" t="s">
        <v>104</v>
      </c>
      <c r="B10" s="123">
        <v>9.9499999999999993</v>
      </c>
      <c r="C10" s="134" t="s">
        <v>135</v>
      </c>
      <c r="D10" s="180">
        <v>0.67</v>
      </c>
      <c r="E10" s="67"/>
      <c r="F10" s="197">
        <v>44137</v>
      </c>
      <c r="G10" s="148">
        <v>0</v>
      </c>
      <c r="H10" s="148">
        <v>0</v>
      </c>
      <c r="I10" s="148">
        <v>0</v>
      </c>
      <c r="J10" s="150">
        <v>0</v>
      </c>
      <c r="K10" s="160">
        <f t="shared" si="0"/>
        <v>1173.56</v>
      </c>
      <c r="L10" s="150">
        <v>1173.56</v>
      </c>
    </row>
    <row r="11" spans="1:114" ht="12" customHeight="1" thickBot="1" x14ac:dyDescent="0.25">
      <c r="A11" s="114" t="s">
        <v>105</v>
      </c>
      <c r="B11" s="123">
        <v>398.91</v>
      </c>
      <c r="C11" s="135"/>
      <c r="D11" s="203"/>
      <c r="E11" s="68" t="s">
        <v>81</v>
      </c>
      <c r="F11" s="69"/>
      <c r="G11" s="151">
        <f>SUM(G5:G10)</f>
        <v>52175491.940000005</v>
      </c>
      <c r="H11" s="159">
        <f>SUM(H5:H10)</f>
        <v>52182445.800000004</v>
      </c>
      <c r="I11" s="159">
        <f>SUM(I5:I10)</f>
        <v>52178617.300000004</v>
      </c>
      <c r="J11" s="157">
        <f>SUM(J5:J10)</f>
        <v>23605.079999999998</v>
      </c>
      <c r="K11" s="183">
        <f t="shared" si="0"/>
        <v>42518.31</v>
      </c>
      <c r="L11" s="157">
        <f>SUM(L5:L10)</f>
        <v>18913.230000000003</v>
      </c>
    </row>
    <row r="12" spans="1:114" ht="12" customHeight="1" x14ac:dyDescent="0.2">
      <c r="A12" s="114" t="s">
        <v>106</v>
      </c>
      <c r="B12" s="123">
        <v>74.75</v>
      </c>
      <c r="C12" s="135"/>
      <c r="D12" s="203"/>
      <c r="E12" s="68"/>
      <c r="F12" s="69"/>
      <c r="G12" s="148"/>
      <c r="H12" s="153"/>
    </row>
    <row r="13" spans="1:114" ht="12" customHeight="1" x14ac:dyDescent="0.2">
      <c r="A13" s="114" t="s">
        <v>107</v>
      </c>
      <c r="B13" s="123">
        <v>4.8</v>
      </c>
      <c r="C13" s="135"/>
      <c r="D13" s="203"/>
      <c r="E13" s="68"/>
      <c r="F13" s="69"/>
      <c r="G13" s="148"/>
      <c r="H13" s="153"/>
    </row>
    <row r="14" spans="1:114" ht="12" customHeight="1" x14ac:dyDescent="0.2">
      <c r="A14" s="114" t="s">
        <v>146</v>
      </c>
      <c r="B14" s="123">
        <v>17.72</v>
      </c>
      <c r="C14" s="135"/>
      <c r="D14" s="203"/>
      <c r="E14" s="68"/>
      <c r="F14" s="69"/>
      <c r="G14" s="148"/>
      <c r="H14" s="153"/>
    </row>
    <row r="15" spans="1:114" ht="12" customHeight="1" x14ac:dyDescent="0.2">
      <c r="A15" s="114" t="s">
        <v>147</v>
      </c>
      <c r="B15" s="123">
        <v>85.52</v>
      </c>
      <c r="C15" s="135"/>
      <c r="D15" s="203"/>
      <c r="E15" s="68"/>
      <c r="F15" s="69"/>
      <c r="G15" s="148"/>
      <c r="H15" s="153"/>
      <c r="O15" s="14" t="s">
        <v>0</v>
      </c>
    </row>
    <row r="16" spans="1:114" x14ac:dyDescent="0.2">
      <c r="A16" s="137" t="s">
        <v>110</v>
      </c>
      <c r="B16" s="144">
        <v>249.92</v>
      </c>
      <c r="C16" s="135"/>
      <c r="D16" s="203"/>
      <c r="E16" s="68"/>
      <c r="F16" s="69"/>
      <c r="G16" s="148"/>
      <c r="H16" s="153"/>
    </row>
    <row r="17" spans="1:114" s="67" customFormat="1" x14ac:dyDescent="0.2">
      <c r="A17" s="115" t="s">
        <v>108</v>
      </c>
      <c r="B17" s="125">
        <f>SUM(B7:B16)</f>
        <v>1896.15</v>
      </c>
      <c r="C17" s="135"/>
      <c r="D17" s="203"/>
      <c r="E17" s="68"/>
      <c r="F17" s="69"/>
      <c r="G17" s="148"/>
      <c r="H17" s="153"/>
      <c r="I17" s="153"/>
      <c r="J17" s="150"/>
      <c r="K17" s="160"/>
      <c r="L17" s="150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</row>
    <row r="18" spans="1:114" ht="13.5" thickBot="1" x14ac:dyDescent="0.25">
      <c r="A18" s="115" t="s">
        <v>124</v>
      </c>
      <c r="B18" s="126">
        <v>12647.25</v>
      </c>
      <c r="C18" s="135"/>
      <c r="D18" s="203"/>
      <c r="E18" s="68"/>
      <c r="F18" s="69"/>
      <c r="G18" s="148"/>
      <c r="H18" s="153"/>
    </row>
    <row r="19" spans="1:114" s="11" customFormat="1" ht="12" customHeight="1" thickTop="1" x14ac:dyDescent="0.2">
      <c r="A19" s="115" t="s">
        <v>109</v>
      </c>
      <c r="B19" s="123">
        <f>SUM(B17:B18)</f>
        <v>14543.4</v>
      </c>
      <c r="C19" s="135"/>
      <c r="D19" s="203"/>
      <c r="E19" s="68"/>
      <c r="F19" s="69"/>
      <c r="G19" s="148"/>
      <c r="H19" s="153"/>
      <c r="I19" s="153"/>
      <c r="J19" s="150"/>
      <c r="K19" s="160"/>
      <c r="L19" s="150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</row>
    <row r="20" spans="1:114" ht="12" customHeight="1" x14ac:dyDescent="0.2">
      <c r="C20" s="132"/>
      <c r="D20" s="204"/>
      <c r="E20" s="37"/>
      <c r="F20" s="35"/>
      <c r="G20" s="148"/>
      <c r="H20" s="148"/>
      <c r="I20" s="148"/>
    </row>
    <row r="21" spans="1:114" ht="12" customHeight="1" x14ac:dyDescent="0.2">
      <c r="A21" s="33" t="s">
        <v>7</v>
      </c>
      <c r="B21" s="182"/>
      <c r="C21" s="132" t="s">
        <v>122</v>
      </c>
      <c r="D21" s="180">
        <v>0.14299999999999999</v>
      </c>
      <c r="F21" s="66">
        <v>44286</v>
      </c>
      <c r="G21" s="150">
        <v>476575.99</v>
      </c>
      <c r="H21" s="150">
        <v>476575.99</v>
      </c>
      <c r="I21" s="150">
        <v>476575.99</v>
      </c>
      <c r="J21" s="150">
        <v>236.56</v>
      </c>
      <c r="K21" s="160">
        <f>SUM(J21+L21)</f>
        <v>524.82999999999993</v>
      </c>
      <c r="L21" s="150">
        <v>288.27</v>
      </c>
    </row>
    <row r="22" spans="1:114" ht="12" customHeight="1" x14ac:dyDescent="0.2">
      <c r="A22" s="33"/>
      <c r="B22" s="182"/>
      <c r="C22" s="132"/>
      <c r="D22" s="180"/>
      <c r="E22"/>
      <c r="F22" s="66"/>
      <c r="G22" s="152"/>
      <c r="H22" s="152"/>
      <c r="I22" s="152"/>
    </row>
    <row r="23" spans="1:114" ht="12" customHeight="1" x14ac:dyDescent="0.2">
      <c r="A23" s="33" t="s">
        <v>84</v>
      </c>
      <c r="B23" s="182"/>
      <c r="C23" s="132" t="s">
        <v>122</v>
      </c>
      <c r="D23" s="180">
        <v>0.14299999999999999</v>
      </c>
      <c r="F23" s="66">
        <v>44286</v>
      </c>
      <c r="G23" s="152">
        <v>4906.26</v>
      </c>
      <c r="H23" s="152">
        <v>4906.26</v>
      </c>
      <c r="I23" s="152">
        <v>4906.26</v>
      </c>
      <c r="J23" s="152">
        <v>2.0699999999999998</v>
      </c>
      <c r="K23" s="160">
        <f>SUM(J23+L23)</f>
        <v>4.5199999999999996</v>
      </c>
      <c r="L23" s="152">
        <v>2.4500000000000002</v>
      </c>
    </row>
    <row r="24" spans="1:114" ht="12" customHeight="1" x14ac:dyDescent="0.2">
      <c r="A24" s="33"/>
      <c r="B24" s="145"/>
      <c r="C24" s="132"/>
      <c r="D24" s="180"/>
      <c r="F24" s="66"/>
      <c r="G24" s="152"/>
      <c r="H24" s="152"/>
      <c r="I24" s="152"/>
      <c r="J24" s="152"/>
      <c r="L24" s="152"/>
    </row>
    <row r="25" spans="1:114" ht="12" customHeight="1" x14ac:dyDescent="0.2">
      <c r="A25" s="33" t="s">
        <v>130</v>
      </c>
      <c r="B25" s="145"/>
      <c r="C25" s="132" t="s">
        <v>122</v>
      </c>
      <c r="D25" s="180">
        <v>0.14299999999999999</v>
      </c>
      <c r="F25" s="66">
        <v>44286</v>
      </c>
      <c r="G25" s="152">
        <v>9885214.9199999999</v>
      </c>
      <c r="H25" s="152">
        <v>9885214.9199999999</v>
      </c>
      <c r="I25" s="152">
        <v>9885214.9199999999</v>
      </c>
      <c r="J25" s="152">
        <v>4170.01</v>
      </c>
      <c r="K25" s="160">
        <f>SUM(J25+L25)</f>
        <v>8511.58</v>
      </c>
      <c r="L25" s="152">
        <v>4341.57</v>
      </c>
    </row>
    <row r="26" spans="1:114" ht="12" customHeight="1" x14ac:dyDescent="0.2">
      <c r="A26" s="33"/>
      <c r="B26" s="145"/>
      <c r="C26" s="132"/>
      <c r="D26" s="180"/>
      <c r="F26" s="66"/>
      <c r="G26" s="152"/>
      <c r="H26" s="152"/>
      <c r="I26" s="152"/>
      <c r="J26" s="152"/>
      <c r="L26" s="152"/>
    </row>
    <row r="27" spans="1:114" ht="12" customHeight="1" x14ac:dyDescent="0.2">
      <c r="A27" s="33" t="s">
        <v>143</v>
      </c>
      <c r="B27" s="145"/>
      <c r="C27" s="132" t="s">
        <v>122</v>
      </c>
      <c r="D27" s="180">
        <v>0.14299999999999999</v>
      </c>
      <c r="F27" s="66">
        <v>44286</v>
      </c>
      <c r="G27" s="152">
        <v>749583.72</v>
      </c>
      <c r="H27" s="152">
        <v>749583.72</v>
      </c>
      <c r="I27" s="152">
        <v>749583.72</v>
      </c>
      <c r="J27" s="152">
        <v>434.52</v>
      </c>
      <c r="K27" s="160">
        <f>SUM(J27+L27)</f>
        <v>1499.69</v>
      </c>
      <c r="L27" s="152">
        <v>1065.17</v>
      </c>
    </row>
    <row r="28" spans="1:114" ht="12" customHeight="1" x14ac:dyDescent="0.2">
      <c r="A28" s="33"/>
      <c r="B28" s="145"/>
      <c r="C28" s="132"/>
      <c r="D28" s="180"/>
      <c r="F28" s="66"/>
      <c r="G28" s="152"/>
      <c r="H28" s="152"/>
      <c r="I28" s="152"/>
      <c r="J28" s="152"/>
      <c r="L28" s="152"/>
    </row>
    <row r="29" spans="1:114" ht="12" customHeight="1" x14ac:dyDescent="0.2">
      <c r="A29" s="33" t="s">
        <v>8</v>
      </c>
      <c r="B29" s="145"/>
      <c r="C29" s="132" t="s">
        <v>122</v>
      </c>
      <c r="D29" s="180">
        <v>0.14299999999999999</v>
      </c>
      <c r="F29" s="66">
        <v>44286</v>
      </c>
      <c r="G29" s="148">
        <v>4637.97</v>
      </c>
      <c r="H29" s="148">
        <v>4637.97</v>
      </c>
      <c r="I29" s="148">
        <v>4637.97</v>
      </c>
      <c r="J29" s="148">
        <v>1.95</v>
      </c>
      <c r="K29" s="160">
        <f>SUM(J29+L29)</f>
        <v>4.2699999999999996</v>
      </c>
      <c r="L29" s="148">
        <v>2.3199999999999998</v>
      </c>
    </row>
    <row r="30" spans="1:114" ht="12" customHeight="1" x14ac:dyDescent="0.2">
      <c r="A30" s="33"/>
      <c r="B30" s="145"/>
      <c r="C30" s="132"/>
      <c r="D30" s="180"/>
      <c r="F30" s="66"/>
      <c r="G30" s="148"/>
      <c r="H30" s="148"/>
      <c r="I30" s="148"/>
      <c r="J30" s="148"/>
      <c r="L30" s="148"/>
    </row>
    <row r="31" spans="1:114" ht="12" customHeight="1" x14ac:dyDescent="0.2">
      <c r="A31" s="33" t="s">
        <v>9</v>
      </c>
      <c r="C31" s="132" t="s">
        <v>122</v>
      </c>
      <c r="D31" s="180">
        <v>0.14299999999999999</v>
      </c>
      <c r="F31" s="66">
        <v>44286</v>
      </c>
      <c r="G31" s="150">
        <v>578154.73</v>
      </c>
      <c r="H31" s="150">
        <v>578154.73</v>
      </c>
      <c r="I31" s="150">
        <v>578154.73</v>
      </c>
      <c r="J31" s="150">
        <v>253.59</v>
      </c>
      <c r="K31" s="160">
        <f>SUM(J31+L31)</f>
        <v>584.34</v>
      </c>
      <c r="L31" s="150">
        <v>330.75</v>
      </c>
    </row>
    <row r="32" spans="1:114" ht="12" customHeight="1" x14ac:dyDescent="0.2">
      <c r="C32" s="133" t="s">
        <v>137</v>
      </c>
      <c r="D32" s="180">
        <v>0.05</v>
      </c>
      <c r="F32" s="66">
        <v>44286</v>
      </c>
      <c r="G32" s="150">
        <v>2004403.13</v>
      </c>
      <c r="H32" s="150">
        <v>2004403.13</v>
      </c>
      <c r="I32" s="150">
        <v>2004403.13</v>
      </c>
      <c r="J32" s="150">
        <v>288.86</v>
      </c>
      <c r="K32" s="160">
        <f>SUM(J32+L32)</f>
        <v>805.45</v>
      </c>
      <c r="L32" s="150">
        <v>516.59</v>
      </c>
    </row>
    <row r="33" spans="1:12" ht="12" customHeight="1" x14ac:dyDescent="0.2">
      <c r="A33" s="33"/>
      <c r="C33" s="132"/>
      <c r="D33" s="180"/>
      <c r="F33" s="66"/>
      <c r="H33" s="150"/>
      <c r="I33" s="150"/>
    </row>
    <row r="34" spans="1:12" ht="12" customHeight="1" x14ac:dyDescent="0.2">
      <c r="A34" s="33" t="s">
        <v>10</v>
      </c>
      <c r="C34" s="132" t="s">
        <v>122</v>
      </c>
      <c r="D34" s="180">
        <v>0.14299999999999999</v>
      </c>
      <c r="F34" s="66">
        <v>44286</v>
      </c>
      <c r="G34" s="148">
        <v>413541.4</v>
      </c>
      <c r="H34" s="148">
        <v>413541.4</v>
      </c>
      <c r="I34" s="148">
        <v>413541.4</v>
      </c>
      <c r="J34" s="150">
        <v>317.51</v>
      </c>
      <c r="K34" s="160">
        <f>SUM(J34+L34)</f>
        <v>861.68999999999994</v>
      </c>
      <c r="L34" s="150">
        <v>544.17999999999995</v>
      </c>
    </row>
    <row r="35" spans="1:12" ht="12" customHeight="1" x14ac:dyDescent="0.2">
      <c r="C35" s="133" t="s">
        <v>137</v>
      </c>
      <c r="D35" s="180">
        <v>0.05</v>
      </c>
      <c r="F35" s="66">
        <v>44286</v>
      </c>
      <c r="G35" s="150">
        <v>1002201.58</v>
      </c>
      <c r="H35" s="150">
        <v>1002201.58</v>
      </c>
      <c r="I35" s="150">
        <v>1002201.58</v>
      </c>
      <c r="J35" s="150">
        <v>144.43</v>
      </c>
      <c r="K35" s="160">
        <f>SUM(J35+L35)</f>
        <v>402.74</v>
      </c>
      <c r="L35" s="150">
        <v>258.31</v>
      </c>
    </row>
    <row r="36" spans="1:12" ht="12" customHeight="1" x14ac:dyDescent="0.2">
      <c r="A36" s="33"/>
      <c r="B36" s="124"/>
      <c r="C36" s="132"/>
      <c r="D36" s="180"/>
      <c r="F36" s="66"/>
      <c r="G36" s="148"/>
      <c r="H36" s="148"/>
      <c r="I36" s="148"/>
    </row>
    <row r="37" spans="1:12" ht="12" customHeight="1" x14ac:dyDescent="0.2">
      <c r="A37" s="33" t="s">
        <v>11</v>
      </c>
      <c r="B37" s="124"/>
      <c r="C37" s="132" t="s">
        <v>122</v>
      </c>
      <c r="D37" s="180">
        <v>0.14299999999999999</v>
      </c>
      <c r="F37" s="66">
        <v>44286</v>
      </c>
      <c r="G37" s="148">
        <v>1457797.1200000001</v>
      </c>
      <c r="H37" s="148">
        <v>1457797.1200000001</v>
      </c>
      <c r="I37" s="148">
        <v>1457797.1200000001</v>
      </c>
      <c r="J37" s="150">
        <v>784.46</v>
      </c>
      <c r="K37" s="160">
        <f>SUM(J37+L37)</f>
        <v>2014.43</v>
      </c>
      <c r="L37" s="150">
        <v>1229.97</v>
      </c>
    </row>
    <row r="38" spans="1:12" x14ac:dyDescent="0.2">
      <c r="A38" s="33"/>
      <c r="B38" s="124"/>
      <c r="C38" s="132"/>
      <c r="D38" s="204"/>
      <c r="F38" s="66"/>
      <c r="G38" s="148"/>
      <c r="H38" s="148"/>
      <c r="I38" s="148"/>
    </row>
    <row r="39" spans="1:12" x14ac:dyDescent="0.2">
      <c r="A39" s="33" t="s">
        <v>12</v>
      </c>
      <c r="B39" s="124"/>
      <c r="C39" s="132" t="s">
        <v>122</v>
      </c>
      <c r="D39" s="180">
        <v>0.14299999999999999</v>
      </c>
      <c r="F39" s="66">
        <v>44286</v>
      </c>
      <c r="G39" s="148">
        <v>63322.05</v>
      </c>
      <c r="H39" s="148">
        <v>63322.05</v>
      </c>
      <c r="I39" s="148">
        <v>63322.05</v>
      </c>
      <c r="J39" s="150">
        <v>26.71</v>
      </c>
      <c r="K39" s="160">
        <f>SUM(J39+L39)</f>
        <v>58.82</v>
      </c>
      <c r="L39" s="150">
        <v>32.11</v>
      </c>
    </row>
    <row r="40" spans="1:12" x14ac:dyDescent="0.2">
      <c r="A40" s="33"/>
      <c r="B40" s="124"/>
      <c r="C40" s="132"/>
      <c r="D40" s="180"/>
      <c r="F40" s="66"/>
      <c r="G40" s="148"/>
      <c r="H40" s="148"/>
      <c r="I40" s="148"/>
    </row>
    <row r="41" spans="1:12" x14ac:dyDescent="0.2">
      <c r="A41" s="33" t="s">
        <v>33</v>
      </c>
      <c r="C41" s="132" t="s">
        <v>122</v>
      </c>
      <c r="D41" s="180">
        <v>0.14299999999999999</v>
      </c>
      <c r="F41" s="66">
        <v>44286</v>
      </c>
      <c r="G41" s="148">
        <v>605179.49</v>
      </c>
      <c r="H41" s="148">
        <v>605179.49</v>
      </c>
      <c r="I41" s="148">
        <v>605179.49</v>
      </c>
      <c r="J41" s="150" t="s">
        <v>98</v>
      </c>
      <c r="K41" s="150" t="s">
        <v>98</v>
      </c>
      <c r="L41" s="150" t="s">
        <v>98</v>
      </c>
    </row>
    <row r="42" spans="1:12" x14ac:dyDescent="0.2">
      <c r="A42" s="33"/>
      <c r="C42" s="132"/>
      <c r="D42" s="204"/>
      <c r="F42" s="66"/>
      <c r="H42" s="150"/>
      <c r="I42" s="150"/>
    </row>
    <row r="43" spans="1:12" x14ac:dyDescent="0.2">
      <c r="A43" s="33" t="s">
        <v>34</v>
      </c>
      <c r="C43" s="132" t="s">
        <v>122</v>
      </c>
      <c r="D43" s="180">
        <v>0.14299999999999999</v>
      </c>
      <c r="F43" s="66">
        <v>44286</v>
      </c>
      <c r="G43" s="148">
        <v>145167.57</v>
      </c>
      <c r="H43" s="148">
        <v>145167.57</v>
      </c>
      <c r="I43" s="148">
        <v>145167.57</v>
      </c>
      <c r="J43" s="150">
        <v>62.33</v>
      </c>
      <c r="K43" s="160">
        <f>SUM(J43+L43)</f>
        <v>90.25</v>
      </c>
      <c r="L43" s="150">
        <v>27.92</v>
      </c>
    </row>
    <row r="44" spans="1:12" x14ac:dyDescent="0.2">
      <c r="A44" s="33"/>
      <c r="C44" s="132"/>
      <c r="D44" s="180"/>
      <c r="F44" s="66"/>
      <c r="G44" s="148"/>
      <c r="H44" s="148"/>
      <c r="I44" s="148"/>
    </row>
    <row r="45" spans="1:12" ht="12" customHeight="1" x14ac:dyDescent="0.2">
      <c r="A45" s="33"/>
      <c r="C45" s="129"/>
      <c r="D45" s="201"/>
      <c r="E45" s="33"/>
      <c r="F45" s="29"/>
      <c r="H45" s="150"/>
      <c r="I45" s="150"/>
      <c r="J45" s="165" t="s">
        <v>148</v>
      </c>
      <c r="L45" s="165" t="s">
        <v>128</v>
      </c>
    </row>
    <row r="46" spans="1:12" ht="12" customHeight="1" x14ac:dyDescent="0.2">
      <c r="A46" s="28" t="s">
        <v>19</v>
      </c>
      <c r="C46" s="130" t="s">
        <v>20</v>
      </c>
      <c r="D46" s="201" t="s">
        <v>115</v>
      </c>
      <c r="E46" s="28" t="s">
        <v>21</v>
      </c>
      <c r="F46" s="29" t="s">
        <v>22</v>
      </c>
      <c r="G46" s="148" t="s">
        <v>23</v>
      </c>
      <c r="H46" s="160"/>
      <c r="J46" s="150" t="s">
        <v>26</v>
      </c>
      <c r="K46" s="160" t="s">
        <v>78</v>
      </c>
      <c r="L46" s="150" t="s">
        <v>26</v>
      </c>
    </row>
    <row r="47" spans="1:12" ht="12" customHeight="1" x14ac:dyDescent="0.2">
      <c r="A47" s="30"/>
      <c r="B47" s="122"/>
      <c r="C47" s="131" t="s">
        <v>27</v>
      </c>
      <c r="D47" s="202" t="s">
        <v>116</v>
      </c>
      <c r="E47" s="31" t="s">
        <v>28</v>
      </c>
      <c r="F47" s="32" t="s">
        <v>29</v>
      </c>
      <c r="G47" s="149" t="s">
        <v>30</v>
      </c>
      <c r="H47" s="210" t="s">
        <v>24</v>
      </c>
      <c r="I47" s="210" t="s">
        <v>25</v>
      </c>
      <c r="J47" s="154" t="s">
        <v>31</v>
      </c>
      <c r="K47" s="161" t="s">
        <v>31</v>
      </c>
      <c r="L47" s="154" t="s">
        <v>31</v>
      </c>
    </row>
    <row r="48" spans="1:12" x14ac:dyDescent="0.2">
      <c r="A48" s="33"/>
      <c r="C48" s="132"/>
      <c r="D48" s="180"/>
      <c r="F48" s="66"/>
      <c r="G48" s="148"/>
      <c r="H48" s="148"/>
      <c r="I48" s="148"/>
    </row>
    <row r="49" spans="1:114" ht="12" customHeight="1" x14ac:dyDescent="0.2">
      <c r="A49" s="33" t="s">
        <v>35</v>
      </c>
      <c r="B49" s="145"/>
      <c r="C49" s="132" t="s">
        <v>122</v>
      </c>
      <c r="D49" s="180">
        <v>0.14299999999999999</v>
      </c>
      <c r="F49" s="66">
        <v>44286</v>
      </c>
      <c r="G49" s="150">
        <v>1116126.28</v>
      </c>
      <c r="H49" s="150">
        <v>1116126.28</v>
      </c>
      <c r="I49" s="150">
        <v>1116126.28</v>
      </c>
      <c r="J49" s="150">
        <v>398.46</v>
      </c>
      <c r="K49" s="160">
        <f>SUM(J49+L49)</f>
        <v>969.65000000000009</v>
      </c>
      <c r="L49" s="150">
        <v>571.19000000000005</v>
      </c>
    </row>
    <row r="50" spans="1:114" ht="12" customHeight="1" x14ac:dyDescent="0.2">
      <c r="B50" s="128"/>
      <c r="C50" s="132"/>
      <c r="D50" s="204"/>
      <c r="F50" s="66"/>
      <c r="H50" s="150"/>
      <c r="I50" s="150"/>
    </row>
    <row r="51" spans="1:114" ht="12" customHeight="1" x14ac:dyDescent="0.2">
      <c r="A51" s="33" t="s">
        <v>16</v>
      </c>
      <c r="C51" s="132" t="s">
        <v>122</v>
      </c>
      <c r="D51" s="180">
        <v>0.14299999999999999</v>
      </c>
      <c r="F51" s="66">
        <v>44286</v>
      </c>
      <c r="G51" s="148">
        <v>2374436.11</v>
      </c>
      <c r="H51" s="148">
        <v>2374436.11</v>
      </c>
      <c r="I51" s="148">
        <v>2374436.11</v>
      </c>
      <c r="J51" s="150">
        <v>1360.11</v>
      </c>
      <c r="K51" s="160">
        <f>SUM(J51+L51)</f>
        <v>2188.23</v>
      </c>
      <c r="L51" s="150">
        <v>828.12</v>
      </c>
    </row>
    <row r="52" spans="1:114" s="163" customFormat="1" x14ac:dyDescent="0.2">
      <c r="A52" s="33"/>
      <c r="B52" s="124"/>
      <c r="C52" s="132"/>
      <c r="D52" s="180"/>
      <c r="E52" s="26"/>
      <c r="F52" s="66"/>
      <c r="G52" s="148"/>
      <c r="H52" s="148"/>
      <c r="I52" s="148"/>
      <c r="J52" s="150"/>
      <c r="K52" s="160"/>
      <c r="L52" s="150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132"/>
      <c r="CB52" s="132"/>
      <c r="CC52" s="132"/>
      <c r="CD52" s="132"/>
      <c r="CE52" s="132"/>
      <c r="CF52" s="132"/>
      <c r="CG52" s="132"/>
      <c r="CH52" s="132"/>
      <c r="CI52" s="132"/>
      <c r="CJ52" s="132"/>
      <c r="CK52" s="132"/>
      <c r="CL52" s="132"/>
      <c r="CM52" s="132"/>
      <c r="CN52" s="132"/>
      <c r="CO52" s="132"/>
      <c r="CP52" s="132"/>
      <c r="CQ52" s="132"/>
      <c r="CR52" s="132"/>
      <c r="CS52" s="132"/>
      <c r="CT52" s="132"/>
      <c r="CU52" s="132"/>
      <c r="CV52" s="132"/>
      <c r="CW52" s="132"/>
      <c r="CX52" s="132"/>
      <c r="CY52" s="132"/>
      <c r="CZ52" s="132"/>
      <c r="DA52" s="132"/>
      <c r="DB52" s="132"/>
      <c r="DC52" s="132"/>
      <c r="DD52" s="132"/>
      <c r="DE52" s="132"/>
      <c r="DF52" s="132"/>
      <c r="DG52" s="132"/>
      <c r="DH52" s="132"/>
      <c r="DI52" s="132"/>
      <c r="DJ52" s="132"/>
    </row>
    <row r="53" spans="1:114" x14ac:dyDescent="0.2">
      <c r="A53" s="33" t="s">
        <v>119</v>
      </c>
      <c r="B53" s="124"/>
      <c r="C53" s="132" t="s">
        <v>122</v>
      </c>
      <c r="D53" s="180">
        <v>0.14299999999999999</v>
      </c>
      <c r="F53" s="66">
        <v>44286</v>
      </c>
      <c r="G53" s="148">
        <v>1661907.22</v>
      </c>
      <c r="H53" s="148">
        <v>1661907.22</v>
      </c>
      <c r="I53" s="148">
        <v>1661907.22</v>
      </c>
      <c r="J53" s="150">
        <v>738.68</v>
      </c>
      <c r="K53" s="160">
        <f>SUM(J53+L53)</f>
        <v>1331.81</v>
      </c>
      <c r="L53" s="150">
        <v>593.13</v>
      </c>
    </row>
    <row r="54" spans="1:114" s="16" customFormat="1" x14ac:dyDescent="0.2">
      <c r="A54" s="33"/>
      <c r="B54" s="121"/>
      <c r="C54" s="132" t="s">
        <v>114</v>
      </c>
      <c r="D54" s="180">
        <v>9.1600000000000001E-2</v>
      </c>
      <c r="E54" s="26"/>
      <c r="F54" s="66">
        <v>44286</v>
      </c>
      <c r="G54" s="148">
        <v>2000244.38</v>
      </c>
      <c r="H54" s="148">
        <v>2000244.38</v>
      </c>
      <c r="I54" s="148">
        <v>2000244.38</v>
      </c>
      <c r="J54" s="150">
        <v>1011.52</v>
      </c>
      <c r="K54" s="160">
        <f>SUM(J54+L54)</f>
        <v>4910.7</v>
      </c>
      <c r="L54" s="150">
        <v>3899.18</v>
      </c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</row>
    <row r="55" spans="1:114" x14ac:dyDescent="0.2">
      <c r="A55" s="33"/>
      <c r="C55" s="132"/>
      <c r="D55" s="180"/>
      <c r="F55" s="66"/>
      <c r="H55" s="150"/>
      <c r="I55" s="150"/>
    </row>
    <row r="56" spans="1:114" x14ac:dyDescent="0.2">
      <c r="A56" s="33" t="s">
        <v>100</v>
      </c>
      <c r="C56" s="132" t="s">
        <v>122</v>
      </c>
      <c r="D56" s="180">
        <v>0.14299999999999999</v>
      </c>
      <c r="F56" s="66">
        <v>44286</v>
      </c>
      <c r="G56" s="150">
        <v>1010244.32</v>
      </c>
      <c r="H56" s="150">
        <v>1010244.32</v>
      </c>
      <c r="I56" s="150">
        <v>1010244.32</v>
      </c>
      <c r="J56" s="150">
        <v>425.04</v>
      </c>
      <c r="K56" s="160">
        <f>SUM(J56+L56)</f>
        <v>928.16000000000008</v>
      </c>
      <c r="L56" s="150">
        <v>503.12</v>
      </c>
    </row>
    <row r="57" spans="1:114" x14ac:dyDescent="0.2">
      <c r="A57" s="33"/>
      <c r="C57" s="132"/>
      <c r="D57" s="180"/>
      <c r="F57" s="66"/>
      <c r="H57" s="150"/>
      <c r="I57" s="150"/>
    </row>
    <row r="58" spans="1:114" ht="13.5" thickBot="1" x14ac:dyDescent="0.25">
      <c r="A58" s="33" t="s">
        <v>17</v>
      </c>
      <c r="C58" s="129" t="s">
        <v>133</v>
      </c>
      <c r="D58" s="205"/>
      <c r="E58" s="33"/>
      <c r="F58" s="136"/>
      <c r="G58" s="208">
        <v>17435794.170000002</v>
      </c>
      <c r="H58" s="208">
        <v>17435794.170000002</v>
      </c>
      <c r="I58" s="208">
        <v>17435794.170000002</v>
      </c>
      <c r="J58" s="209">
        <v>4078.18</v>
      </c>
      <c r="K58" s="214">
        <f>SUM(J58+L58)</f>
        <v>9557.99</v>
      </c>
      <c r="L58" s="209">
        <v>5479.81</v>
      </c>
    </row>
    <row r="59" spans="1:114" x14ac:dyDescent="0.2">
      <c r="A59" s="166"/>
      <c r="C59" s="168" t="s">
        <v>101</v>
      </c>
      <c r="D59" s="180">
        <v>0.14299999999999999</v>
      </c>
      <c r="E59" s="169"/>
      <c r="F59" s="213">
        <v>44286</v>
      </c>
      <c r="G59" s="50">
        <v>1891280.74</v>
      </c>
      <c r="H59" s="50">
        <v>1891280.74</v>
      </c>
      <c r="I59" s="50">
        <v>1891280.74</v>
      </c>
      <c r="J59" s="50">
        <v>672.71</v>
      </c>
      <c r="K59" s="162">
        <f>SUM(J59+L59)</f>
        <v>1432.3000000000002</v>
      </c>
      <c r="L59" s="50">
        <v>759.59</v>
      </c>
    </row>
    <row r="60" spans="1:114" x14ac:dyDescent="0.2">
      <c r="A60" s="170" t="s">
        <v>36</v>
      </c>
      <c r="C60" s="171" t="s">
        <v>37</v>
      </c>
      <c r="D60" s="180">
        <v>0.14299999999999999</v>
      </c>
      <c r="E60" s="172"/>
      <c r="F60" s="213">
        <v>44286</v>
      </c>
      <c r="G60" s="50">
        <v>73632.47</v>
      </c>
      <c r="H60" s="50">
        <v>73632.47</v>
      </c>
      <c r="I60" s="50">
        <v>73632.47</v>
      </c>
      <c r="J60" s="50">
        <v>30</v>
      </c>
      <c r="K60" s="162">
        <f>SUM(J60+L60)</f>
        <v>61.06</v>
      </c>
      <c r="L60" s="50">
        <v>31.06</v>
      </c>
    </row>
    <row r="61" spans="1:114" x14ac:dyDescent="0.2">
      <c r="A61" s="170"/>
      <c r="C61" s="171" t="s">
        <v>120</v>
      </c>
      <c r="D61" s="180">
        <v>0.14299999999999999</v>
      </c>
      <c r="E61" s="172"/>
      <c r="F61" s="213">
        <v>44286</v>
      </c>
      <c r="G61" s="173">
        <v>302673.32</v>
      </c>
      <c r="H61" s="173">
        <v>302673.32</v>
      </c>
      <c r="I61" s="173">
        <v>302673.32</v>
      </c>
      <c r="J61" s="50">
        <v>127.64</v>
      </c>
      <c r="K61" s="162">
        <f>SUM(J61+L61)</f>
        <v>279.2</v>
      </c>
      <c r="L61" s="50">
        <v>151.56</v>
      </c>
    </row>
    <row r="62" spans="1:114" x14ac:dyDescent="0.2">
      <c r="A62" s="166"/>
      <c r="C62" s="168" t="s">
        <v>129</v>
      </c>
      <c r="D62" s="180">
        <v>0.14299999999999999</v>
      </c>
      <c r="E62" s="172"/>
      <c r="F62" s="213">
        <v>44286</v>
      </c>
      <c r="G62" s="50">
        <v>22111.5</v>
      </c>
      <c r="H62" s="50">
        <v>22111.5</v>
      </c>
      <c r="I62" s="50">
        <v>22111.5</v>
      </c>
      <c r="J62" s="50" t="s">
        <v>98</v>
      </c>
      <c r="K62" s="50" t="s">
        <v>98</v>
      </c>
      <c r="L62" s="50" t="s">
        <v>98</v>
      </c>
    </row>
    <row r="63" spans="1:114" x14ac:dyDescent="0.2">
      <c r="A63" s="41"/>
      <c r="C63" s="168" t="s">
        <v>99</v>
      </c>
      <c r="D63" s="180">
        <v>0.14299999999999999</v>
      </c>
      <c r="E63" s="172"/>
      <c r="F63" s="213">
        <v>44286</v>
      </c>
      <c r="G63" s="173">
        <v>632749.52</v>
      </c>
      <c r="H63" s="173">
        <v>632749.52</v>
      </c>
      <c r="I63" s="173">
        <v>632749.52</v>
      </c>
      <c r="J63" s="50">
        <v>267.83999999999997</v>
      </c>
      <c r="K63" s="162">
        <f>SUM(J63+L63)</f>
        <v>582.01</v>
      </c>
      <c r="L63" s="50">
        <v>314.17</v>
      </c>
    </row>
    <row r="64" spans="1:114" x14ac:dyDescent="0.2">
      <c r="A64" s="166"/>
      <c r="C64" s="168" t="s">
        <v>38</v>
      </c>
      <c r="D64" s="180">
        <v>0.14299999999999999</v>
      </c>
      <c r="E64" s="172"/>
      <c r="F64" s="213">
        <v>44286</v>
      </c>
      <c r="G64" s="173">
        <v>476834.75</v>
      </c>
      <c r="H64" s="173">
        <v>476834.75</v>
      </c>
      <c r="I64" s="173">
        <v>476834.75</v>
      </c>
      <c r="J64" s="50">
        <v>206.8</v>
      </c>
      <c r="K64" s="162">
        <f>SUM(J64+L64)</f>
        <v>487.71000000000004</v>
      </c>
      <c r="L64" s="50">
        <v>280.91000000000003</v>
      </c>
    </row>
    <row r="65" spans="1:114" x14ac:dyDescent="0.2">
      <c r="A65" s="166"/>
      <c r="C65" s="168" t="s">
        <v>89</v>
      </c>
      <c r="D65" s="180">
        <v>0.14299999999999999</v>
      </c>
      <c r="E65" s="172"/>
      <c r="F65" s="213">
        <v>44286</v>
      </c>
      <c r="G65" s="22">
        <v>2369600.37</v>
      </c>
      <c r="H65" s="22">
        <v>2369600.37</v>
      </c>
      <c r="I65" s="22">
        <v>2369600.37</v>
      </c>
      <c r="J65" s="50" t="s">
        <v>98</v>
      </c>
      <c r="K65" s="50" t="s">
        <v>98</v>
      </c>
      <c r="L65" s="50" t="s">
        <v>98</v>
      </c>
    </row>
    <row r="66" spans="1:114" x14ac:dyDescent="0.2">
      <c r="A66" s="170"/>
      <c r="C66" s="171" t="s">
        <v>39</v>
      </c>
      <c r="D66" s="180">
        <v>0.14299999999999999</v>
      </c>
      <c r="E66" s="172"/>
      <c r="F66" s="213">
        <v>44286</v>
      </c>
      <c r="G66" s="173">
        <v>283930.55</v>
      </c>
      <c r="H66" s="173">
        <v>283930.55</v>
      </c>
      <c r="I66" s="173">
        <v>283930.55</v>
      </c>
      <c r="J66" s="50">
        <v>80.599999999999994</v>
      </c>
      <c r="K66" s="162">
        <f t="shared" ref="K66:K72" si="1">SUM(J66+L66)</f>
        <v>177.91</v>
      </c>
      <c r="L66" s="50">
        <v>97.31</v>
      </c>
    </row>
    <row r="67" spans="1:114" x14ac:dyDescent="0.2">
      <c r="A67" s="170"/>
      <c r="C67" s="171" t="s">
        <v>142</v>
      </c>
      <c r="D67" s="180">
        <v>0.14299999999999999</v>
      </c>
      <c r="E67" s="172"/>
      <c r="F67" s="213">
        <v>44286</v>
      </c>
      <c r="G67" s="173">
        <v>135908.25</v>
      </c>
      <c r="H67" s="173">
        <v>135908.25</v>
      </c>
      <c r="I67" s="173">
        <v>135908.25</v>
      </c>
      <c r="J67" s="50">
        <v>58.44</v>
      </c>
      <c r="K67" s="162">
        <f t="shared" si="1"/>
        <v>142.93</v>
      </c>
      <c r="L67" s="50">
        <v>84.49</v>
      </c>
    </row>
    <row r="68" spans="1:114" ht="12" customHeight="1" x14ac:dyDescent="0.2">
      <c r="A68" s="166"/>
      <c r="C68" s="168" t="s">
        <v>40</v>
      </c>
      <c r="D68" s="180">
        <v>0.14299999999999999</v>
      </c>
      <c r="E68" s="172"/>
      <c r="F68" s="213">
        <v>44286</v>
      </c>
      <c r="G68" s="173">
        <v>173862.75</v>
      </c>
      <c r="H68" s="173">
        <v>173862.75</v>
      </c>
      <c r="I68" s="173">
        <v>173862.75</v>
      </c>
      <c r="J68" s="50">
        <v>35.86</v>
      </c>
      <c r="K68" s="162">
        <f t="shared" si="1"/>
        <v>99.58</v>
      </c>
      <c r="L68" s="50">
        <v>63.72</v>
      </c>
    </row>
    <row r="69" spans="1:114" s="14" customFormat="1" x14ac:dyDescent="0.2">
      <c r="A69" s="166"/>
      <c r="B69" s="167"/>
      <c r="C69" s="168" t="s">
        <v>149</v>
      </c>
      <c r="D69" s="180">
        <v>0.14299999999999999</v>
      </c>
      <c r="E69" s="172"/>
      <c r="F69" s="213">
        <v>44286</v>
      </c>
      <c r="G69" s="173">
        <v>1216620.19</v>
      </c>
      <c r="H69" s="173">
        <v>1216620.19</v>
      </c>
      <c r="I69" s="173">
        <v>1216620.19</v>
      </c>
      <c r="J69" s="50">
        <v>495.4</v>
      </c>
      <c r="K69" s="162">
        <f t="shared" si="1"/>
        <v>1041</v>
      </c>
      <c r="L69" s="50">
        <v>545.6</v>
      </c>
    </row>
    <row r="70" spans="1:114" x14ac:dyDescent="0.2">
      <c r="A70" s="166"/>
      <c r="B70" s="167"/>
      <c r="C70" s="168" t="s">
        <v>41</v>
      </c>
      <c r="D70" s="180">
        <v>0.14299999999999999</v>
      </c>
      <c r="E70" s="172"/>
      <c r="F70" s="213">
        <v>44286</v>
      </c>
      <c r="G70" s="173">
        <v>26733.64</v>
      </c>
      <c r="H70" s="173">
        <v>26733.64</v>
      </c>
      <c r="I70" s="173">
        <v>26733.64</v>
      </c>
      <c r="J70" s="50">
        <v>11.27</v>
      </c>
      <c r="K70" s="162">
        <f t="shared" si="1"/>
        <v>24.66</v>
      </c>
      <c r="L70" s="50">
        <v>13.39</v>
      </c>
    </row>
    <row r="71" spans="1:114" x14ac:dyDescent="0.2">
      <c r="A71" s="166"/>
      <c r="B71" s="167"/>
      <c r="C71" s="168" t="s">
        <v>42</v>
      </c>
      <c r="D71" s="180">
        <v>0.14299999999999999</v>
      </c>
      <c r="E71" s="172"/>
      <c r="F71" s="213">
        <v>44286</v>
      </c>
      <c r="G71" s="173">
        <v>205662.46</v>
      </c>
      <c r="H71" s="173">
        <v>205662.46</v>
      </c>
      <c r="I71" s="173">
        <v>205662.46</v>
      </c>
      <c r="J71" s="50">
        <v>86.72</v>
      </c>
      <c r="K71" s="162">
        <f t="shared" si="1"/>
        <v>187.01999999999998</v>
      </c>
      <c r="L71" s="50">
        <v>100.3</v>
      </c>
    </row>
    <row r="72" spans="1:114" x14ac:dyDescent="0.2">
      <c r="A72" s="166"/>
      <c r="B72" s="167"/>
      <c r="C72" s="168" t="s">
        <v>136</v>
      </c>
      <c r="D72" s="180">
        <v>0.14299999999999999</v>
      </c>
      <c r="E72" s="172"/>
      <c r="F72" s="213">
        <v>44286</v>
      </c>
      <c r="G72" s="173">
        <v>7804770.3899999997</v>
      </c>
      <c r="H72" s="173">
        <v>7804770.3899999997</v>
      </c>
      <c r="I72" s="173">
        <v>7804770.3899999997</v>
      </c>
      <c r="J72" s="50">
        <v>1486.21</v>
      </c>
      <c r="K72" s="162">
        <f t="shared" si="1"/>
        <v>3570.01</v>
      </c>
      <c r="L72" s="50">
        <v>2083.8000000000002</v>
      </c>
    </row>
    <row r="73" spans="1:114" x14ac:dyDescent="0.2">
      <c r="A73" s="166"/>
      <c r="B73" s="167"/>
      <c r="C73" s="168" t="s">
        <v>90</v>
      </c>
      <c r="D73" s="180">
        <v>0.14299999999999999</v>
      </c>
      <c r="E73" s="172"/>
      <c r="F73" s="213">
        <v>44286</v>
      </c>
      <c r="G73" s="22">
        <v>0</v>
      </c>
      <c r="H73" s="22">
        <v>0</v>
      </c>
      <c r="I73" s="22">
        <v>0</v>
      </c>
      <c r="J73" s="50" t="s">
        <v>98</v>
      </c>
      <c r="K73" s="50" t="s">
        <v>98</v>
      </c>
      <c r="L73" s="50" t="s">
        <v>98</v>
      </c>
    </row>
    <row r="74" spans="1:114" x14ac:dyDescent="0.2">
      <c r="A74" s="166"/>
      <c r="B74" s="167"/>
      <c r="C74" s="168" t="s">
        <v>83</v>
      </c>
      <c r="D74" s="180">
        <v>0.14299999999999999</v>
      </c>
      <c r="E74" s="172"/>
      <c r="F74" s="213">
        <v>44286</v>
      </c>
      <c r="G74" s="22">
        <v>1</v>
      </c>
      <c r="H74" s="22">
        <v>1</v>
      </c>
      <c r="I74" s="22">
        <v>1</v>
      </c>
      <c r="J74" s="50" t="s">
        <v>98</v>
      </c>
      <c r="K74" s="50" t="s">
        <v>98</v>
      </c>
      <c r="L74" s="50" t="s">
        <v>98</v>
      </c>
    </row>
    <row r="75" spans="1:114" x14ac:dyDescent="0.2">
      <c r="A75" s="166"/>
      <c r="B75" s="174"/>
      <c r="C75" s="168" t="s">
        <v>43</v>
      </c>
      <c r="D75" s="180">
        <v>0.14299999999999999</v>
      </c>
      <c r="E75" s="172"/>
      <c r="F75" s="213">
        <v>44286</v>
      </c>
      <c r="G75" s="173">
        <v>591981.09</v>
      </c>
      <c r="H75" s="173">
        <v>591981.09</v>
      </c>
      <c r="I75" s="173">
        <v>591981.09</v>
      </c>
      <c r="J75" s="50" t="s">
        <v>98</v>
      </c>
      <c r="K75" s="50" t="s">
        <v>98</v>
      </c>
      <c r="L75" s="50" t="s">
        <v>98</v>
      </c>
    </row>
    <row r="76" spans="1:114" x14ac:dyDescent="0.2">
      <c r="A76" s="166"/>
      <c r="B76" s="167"/>
      <c r="C76" s="168" t="s">
        <v>44</v>
      </c>
      <c r="D76" s="180">
        <v>0.14299999999999999</v>
      </c>
      <c r="E76" s="172"/>
      <c r="F76" s="213">
        <v>44286</v>
      </c>
      <c r="G76" s="173">
        <v>248946.15</v>
      </c>
      <c r="H76" s="173">
        <v>248946.15</v>
      </c>
      <c r="I76" s="173">
        <v>248946.15</v>
      </c>
      <c r="J76" s="50">
        <v>102.96</v>
      </c>
      <c r="K76" s="162">
        <f>SUM(J76+L76)</f>
        <v>221.37</v>
      </c>
      <c r="L76" s="50">
        <v>118.41</v>
      </c>
    </row>
    <row r="77" spans="1:114" ht="10.9" customHeight="1" x14ac:dyDescent="0.2">
      <c r="A77" s="166"/>
      <c r="B77" s="167"/>
      <c r="C77" s="168" t="s">
        <v>45</v>
      </c>
      <c r="D77" s="180">
        <v>0.14299999999999999</v>
      </c>
      <c r="E77" s="172"/>
      <c r="F77" s="213">
        <v>44286</v>
      </c>
      <c r="G77" s="173">
        <v>265227.75</v>
      </c>
      <c r="H77" s="173">
        <v>265227.75</v>
      </c>
      <c r="I77" s="173">
        <v>265227.75</v>
      </c>
      <c r="J77" s="50" t="s">
        <v>98</v>
      </c>
      <c r="K77" s="50" t="s">
        <v>98</v>
      </c>
      <c r="L77" s="50" t="s">
        <v>98</v>
      </c>
    </row>
    <row r="78" spans="1:114" x14ac:dyDescent="0.2">
      <c r="A78" s="166"/>
      <c r="B78" s="175"/>
      <c r="C78" s="168" t="s">
        <v>46</v>
      </c>
      <c r="D78" s="180">
        <v>0.14299999999999999</v>
      </c>
      <c r="E78" s="172"/>
      <c r="F78" s="213">
        <v>44286</v>
      </c>
      <c r="G78" s="173">
        <v>38385.68</v>
      </c>
      <c r="H78" s="173">
        <v>38385.68</v>
      </c>
      <c r="I78" s="173">
        <v>38385.68</v>
      </c>
      <c r="J78" s="50">
        <v>16.18</v>
      </c>
      <c r="K78" s="162">
        <f>SUM(J78+L78)</f>
        <v>35.450000000000003</v>
      </c>
      <c r="L78" s="50">
        <v>19.27</v>
      </c>
    </row>
    <row r="79" spans="1:114" x14ac:dyDescent="0.2">
      <c r="A79" s="166"/>
      <c r="B79" s="167"/>
      <c r="C79" s="168" t="s">
        <v>47</v>
      </c>
      <c r="D79" s="180">
        <v>0.14299999999999999</v>
      </c>
      <c r="E79" s="172"/>
      <c r="F79" s="213">
        <v>44286</v>
      </c>
      <c r="G79" s="22">
        <v>364184.01</v>
      </c>
      <c r="H79" s="22">
        <v>364184.01</v>
      </c>
      <c r="I79" s="22">
        <v>364184.01</v>
      </c>
      <c r="J79" s="50">
        <v>153.57</v>
      </c>
      <c r="K79" s="162">
        <f>SUM(J79+L79)</f>
        <v>336.59000000000003</v>
      </c>
      <c r="L79" s="50">
        <v>183.02</v>
      </c>
    </row>
    <row r="80" spans="1:114" s="41" customFormat="1" ht="11.25" x14ac:dyDescent="0.2">
      <c r="A80" s="170"/>
      <c r="B80" s="167"/>
      <c r="C80" s="168" t="s">
        <v>48</v>
      </c>
      <c r="D80" s="180">
        <v>0.14299999999999999</v>
      </c>
      <c r="E80" s="172"/>
      <c r="F80" s="213">
        <v>44286</v>
      </c>
      <c r="G80" s="173">
        <v>11015.66</v>
      </c>
      <c r="H80" s="173">
        <v>11015.66</v>
      </c>
      <c r="I80" s="173">
        <v>11015.66</v>
      </c>
      <c r="J80" s="50" t="s">
        <v>98</v>
      </c>
      <c r="K80" s="50" t="s">
        <v>98</v>
      </c>
      <c r="L80" s="50" t="s">
        <v>98</v>
      </c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</row>
    <row r="81" spans="1:114" s="41" customFormat="1" x14ac:dyDescent="0.2">
      <c r="A81" s="166"/>
      <c r="B81" s="167"/>
      <c r="C81" s="168" t="s">
        <v>49</v>
      </c>
      <c r="D81" s="180">
        <v>0.14299999999999999</v>
      </c>
      <c r="E81" s="172"/>
      <c r="F81" s="213">
        <v>44286</v>
      </c>
      <c r="G81" s="22">
        <v>217920.27</v>
      </c>
      <c r="H81" s="22">
        <v>217920.27</v>
      </c>
      <c r="I81" s="22">
        <v>217920.27</v>
      </c>
      <c r="J81" s="50">
        <v>211.5</v>
      </c>
      <c r="K81" s="162">
        <f>SUM(J81+L81)</f>
        <v>803.03</v>
      </c>
      <c r="L81" s="50">
        <v>591.53</v>
      </c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</row>
    <row r="82" spans="1:114" s="41" customFormat="1" x14ac:dyDescent="0.2">
      <c r="A82" s="170"/>
      <c r="B82" s="167"/>
      <c r="C82" s="168" t="s">
        <v>50</v>
      </c>
      <c r="D82" s="180">
        <v>0.14299999999999999</v>
      </c>
      <c r="E82" s="172"/>
      <c r="F82" s="213">
        <v>44286</v>
      </c>
      <c r="G82" s="22">
        <v>81761.66</v>
      </c>
      <c r="H82" s="22">
        <v>81761.66</v>
      </c>
      <c r="I82" s="22">
        <v>81761.66</v>
      </c>
      <c r="J82" s="176">
        <v>34.479999999999997</v>
      </c>
      <c r="K82" s="162">
        <f>SUM(J82+L82)</f>
        <v>74.139999999999986</v>
      </c>
      <c r="L82" s="176">
        <v>39.659999999999997</v>
      </c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</row>
    <row r="83" spans="1:114" s="41" customFormat="1" x14ac:dyDescent="0.2">
      <c r="A83" s="166"/>
      <c r="B83" s="167"/>
      <c r="C83" s="177"/>
      <c r="D83" s="206"/>
      <c r="F83" s="48"/>
      <c r="G83" s="178">
        <f>SUM(G59:G82)</f>
        <v>17435794.169999998</v>
      </c>
      <c r="H83" s="178">
        <f>SUM(H59:H82)</f>
        <v>17435794.169999998</v>
      </c>
      <c r="I83" s="178">
        <f>SUM(I59:I82)</f>
        <v>17435794.169999998</v>
      </c>
      <c r="J83" s="179">
        <f>SUM(J59:J82)</f>
        <v>4078.18</v>
      </c>
      <c r="K83" s="212">
        <f>SUM(J83+L83)</f>
        <v>9555.9700000000012</v>
      </c>
      <c r="L83" s="179">
        <f>SUM(L59:L82)</f>
        <v>5477.7900000000009</v>
      </c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</row>
    <row r="84" spans="1:114" s="41" customFormat="1" x14ac:dyDescent="0.2">
      <c r="A84" s="166"/>
      <c r="B84" s="167"/>
      <c r="C84" s="177"/>
      <c r="D84" s="206"/>
      <c r="F84" s="48"/>
      <c r="G84" s="22"/>
      <c r="H84" s="22"/>
      <c r="I84" s="22"/>
      <c r="J84" s="50"/>
      <c r="K84" s="162">
        <f>SUM(J84+L84)</f>
        <v>0</v>
      </c>
      <c r="L84" s="50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</row>
    <row r="85" spans="1:114" s="41" customFormat="1" x14ac:dyDescent="0.2">
      <c r="A85" s="99" t="s">
        <v>51</v>
      </c>
      <c r="B85" s="167"/>
      <c r="C85" s="129"/>
      <c r="D85" s="205"/>
      <c r="E85" s="33"/>
      <c r="F85" s="190"/>
      <c r="G85" s="127">
        <v>95164930.349999994</v>
      </c>
      <c r="H85" s="127">
        <v>95171884.209999993</v>
      </c>
      <c r="I85" s="191">
        <v>95168055.709999993</v>
      </c>
      <c r="J85" s="189">
        <v>38340.07</v>
      </c>
      <c r="K85" s="193">
        <f>SUM(J85+L85)</f>
        <v>77767.459999999992</v>
      </c>
      <c r="L85" s="189">
        <v>39427.39</v>
      </c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</row>
    <row r="86" spans="1:114" s="169" customFormat="1" x14ac:dyDescent="0.2">
      <c r="A86" s="26"/>
      <c r="B86" s="121"/>
      <c r="C86" s="133"/>
      <c r="D86" s="207"/>
      <c r="E86" s="26"/>
      <c r="F86" s="27"/>
      <c r="G86" s="150"/>
      <c r="H86" s="156"/>
      <c r="I86" s="153"/>
      <c r="J86" s="150"/>
      <c r="K86" s="160"/>
      <c r="L86" s="150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85"/>
      <c r="AT86" s="185"/>
      <c r="AU86" s="185"/>
      <c r="AV86" s="185"/>
      <c r="AW86" s="185"/>
      <c r="AX86" s="185"/>
      <c r="AY86" s="185"/>
      <c r="AZ86" s="185"/>
      <c r="BA86" s="185"/>
      <c r="BB86" s="185"/>
      <c r="BC86" s="185"/>
      <c r="BD86" s="185"/>
      <c r="BE86" s="185"/>
      <c r="BF86" s="185"/>
      <c r="BG86" s="185"/>
      <c r="BH86" s="185"/>
      <c r="BI86" s="185"/>
      <c r="BJ86" s="185"/>
      <c r="BK86" s="185"/>
      <c r="BL86" s="185"/>
      <c r="BM86" s="185"/>
      <c r="BN86" s="185"/>
      <c r="BO86" s="185"/>
      <c r="BP86" s="185"/>
      <c r="BQ86" s="185"/>
      <c r="BR86" s="185"/>
      <c r="BS86" s="185"/>
      <c r="BT86" s="185"/>
      <c r="BU86" s="185"/>
      <c r="BV86" s="185"/>
      <c r="BW86" s="185"/>
      <c r="BX86" s="185"/>
      <c r="BY86" s="185"/>
      <c r="BZ86" s="185"/>
      <c r="CA86" s="185"/>
      <c r="CB86" s="185"/>
      <c r="CC86" s="185"/>
      <c r="CD86" s="185"/>
      <c r="CE86" s="185"/>
      <c r="CF86" s="185"/>
      <c r="CG86" s="185"/>
      <c r="CH86" s="185"/>
      <c r="CI86" s="185"/>
      <c r="CJ86" s="185"/>
      <c r="CK86" s="185"/>
      <c r="CL86" s="185"/>
      <c r="CM86" s="185"/>
      <c r="CN86" s="185"/>
      <c r="CO86" s="185"/>
      <c r="CP86" s="185"/>
      <c r="CQ86" s="185"/>
      <c r="CR86" s="185"/>
      <c r="CS86" s="185"/>
      <c r="CT86" s="185"/>
      <c r="CU86" s="185"/>
      <c r="CV86" s="185"/>
      <c r="CW86" s="185"/>
      <c r="CX86" s="185"/>
      <c r="CY86" s="185"/>
      <c r="CZ86" s="185"/>
      <c r="DA86" s="185"/>
      <c r="DB86" s="185"/>
      <c r="DC86" s="185"/>
      <c r="DD86" s="185"/>
      <c r="DE86" s="185"/>
      <c r="DF86" s="185"/>
      <c r="DG86" s="185"/>
      <c r="DH86" s="185"/>
      <c r="DI86" s="185"/>
      <c r="DJ86" s="185"/>
    </row>
    <row r="87" spans="1:114" s="41" customFormat="1" x14ac:dyDescent="0.2">
      <c r="A87" s="26"/>
      <c r="B87" s="121"/>
      <c r="C87" s="133"/>
      <c r="D87" s="207"/>
      <c r="E87" s="26"/>
      <c r="F87" s="27"/>
      <c r="G87" s="150"/>
      <c r="H87" s="156"/>
      <c r="I87" s="153"/>
      <c r="J87" s="150"/>
      <c r="K87" s="160"/>
      <c r="L87" s="150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</row>
    <row r="88" spans="1:114" s="41" customFormat="1" x14ac:dyDescent="0.2">
      <c r="A88" s="26"/>
      <c r="B88" s="121"/>
      <c r="C88" s="133"/>
      <c r="D88" s="207"/>
      <c r="E88" s="26"/>
      <c r="F88" s="27"/>
      <c r="G88" s="150"/>
      <c r="H88" s="156"/>
      <c r="I88" s="153"/>
      <c r="J88" s="150"/>
      <c r="K88" s="160"/>
      <c r="L88" s="150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</row>
    <row r="89" spans="1:114" s="39" customFormat="1" x14ac:dyDescent="0.2">
      <c r="A89" s="26"/>
      <c r="B89" s="121"/>
      <c r="C89" s="133"/>
      <c r="D89" s="207"/>
      <c r="E89" s="26"/>
      <c r="F89" s="27"/>
      <c r="G89" s="150"/>
      <c r="H89" s="156"/>
      <c r="I89" s="153"/>
      <c r="J89" s="150"/>
      <c r="K89" s="160"/>
      <c r="L89" s="150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192"/>
      <c r="AE89" s="192"/>
      <c r="AF89" s="192"/>
      <c r="AG89" s="192"/>
      <c r="AH89" s="192"/>
      <c r="AI89" s="192"/>
      <c r="AJ89" s="192"/>
      <c r="AK89" s="192"/>
      <c r="AL89" s="192"/>
      <c r="AM89" s="192"/>
      <c r="AN89" s="192"/>
      <c r="AO89" s="192"/>
      <c r="AP89" s="192"/>
      <c r="AQ89" s="192"/>
      <c r="AR89" s="192"/>
      <c r="AS89" s="192"/>
      <c r="AT89" s="192"/>
      <c r="AU89" s="192"/>
      <c r="AV89" s="192"/>
      <c r="AW89" s="192"/>
      <c r="AX89" s="192"/>
      <c r="AY89" s="192"/>
      <c r="AZ89" s="192"/>
      <c r="BA89" s="192"/>
      <c r="BB89" s="192"/>
      <c r="BC89" s="192"/>
      <c r="BD89" s="192"/>
      <c r="BE89" s="192"/>
      <c r="BF89" s="192"/>
      <c r="BG89" s="192"/>
      <c r="BH89" s="192"/>
      <c r="BI89" s="192"/>
      <c r="BJ89" s="192"/>
      <c r="BK89" s="192"/>
      <c r="BL89" s="192"/>
      <c r="BM89" s="192"/>
      <c r="BN89" s="192"/>
      <c r="BO89" s="192"/>
      <c r="BP89" s="192"/>
      <c r="BQ89" s="192"/>
      <c r="BR89" s="192"/>
      <c r="BS89" s="192"/>
      <c r="BT89" s="192"/>
      <c r="BU89" s="192"/>
      <c r="BV89" s="192"/>
      <c r="BW89" s="192"/>
      <c r="BX89" s="192"/>
      <c r="BY89" s="192"/>
      <c r="BZ89" s="192"/>
      <c r="CA89" s="192"/>
      <c r="CB89" s="192"/>
      <c r="CC89" s="192"/>
      <c r="CD89" s="192"/>
      <c r="CE89" s="192"/>
      <c r="CF89" s="192"/>
      <c r="CG89" s="192"/>
      <c r="CH89" s="192"/>
      <c r="CI89" s="192"/>
      <c r="CJ89" s="192"/>
      <c r="CK89" s="192"/>
      <c r="CL89" s="192"/>
      <c r="CM89" s="192"/>
      <c r="CN89" s="192"/>
      <c r="CO89" s="192"/>
      <c r="CP89" s="192"/>
      <c r="CQ89" s="192"/>
      <c r="CR89" s="192"/>
      <c r="CS89" s="192"/>
      <c r="CT89" s="192"/>
      <c r="CU89" s="192"/>
      <c r="CV89" s="192"/>
      <c r="CW89" s="192"/>
      <c r="CX89" s="192"/>
      <c r="CY89" s="192"/>
      <c r="CZ89" s="192"/>
      <c r="DA89" s="192"/>
      <c r="DB89" s="192"/>
      <c r="DC89" s="192"/>
      <c r="DD89" s="192"/>
      <c r="DE89" s="192"/>
      <c r="DF89" s="192"/>
      <c r="DG89" s="192"/>
      <c r="DH89" s="192"/>
      <c r="DI89" s="192"/>
      <c r="DJ89" s="192"/>
    </row>
    <row r="90" spans="1:114" s="38" customFormat="1" x14ac:dyDescent="0.2">
      <c r="A90" s="26"/>
      <c r="B90" s="121"/>
      <c r="C90" s="133"/>
      <c r="D90" s="207"/>
      <c r="E90" s="26"/>
      <c r="F90" s="27"/>
      <c r="G90" s="150"/>
      <c r="H90" s="156"/>
      <c r="I90" s="153"/>
      <c r="J90" s="150"/>
      <c r="K90" s="160"/>
      <c r="L90" s="150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  <c r="BA90" s="187"/>
      <c r="BB90" s="187"/>
      <c r="BC90" s="187"/>
      <c r="BD90" s="187"/>
      <c r="BE90" s="187"/>
      <c r="BF90" s="187"/>
      <c r="BG90" s="187"/>
      <c r="BH90" s="187"/>
      <c r="BI90" s="187"/>
      <c r="BJ90" s="187"/>
      <c r="BK90" s="187"/>
      <c r="BL90" s="187"/>
      <c r="BM90" s="187"/>
      <c r="BN90" s="187"/>
      <c r="BO90" s="187"/>
      <c r="BP90" s="187"/>
      <c r="BQ90" s="187"/>
      <c r="BR90" s="187"/>
      <c r="BS90" s="187"/>
      <c r="BT90" s="187"/>
      <c r="BU90" s="187"/>
      <c r="BV90" s="187"/>
      <c r="BW90" s="187"/>
      <c r="BX90" s="187"/>
      <c r="BY90" s="187"/>
      <c r="BZ90" s="187"/>
      <c r="CA90" s="187"/>
      <c r="CB90" s="187"/>
      <c r="CC90" s="187"/>
      <c r="CD90" s="187"/>
      <c r="CE90" s="187"/>
      <c r="CF90" s="187"/>
      <c r="CG90" s="187"/>
      <c r="CH90" s="187"/>
      <c r="CI90" s="187"/>
      <c r="CJ90" s="187"/>
      <c r="CK90" s="187"/>
      <c r="CL90" s="187"/>
      <c r="CM90" s="187"/>
      <c r="CN90" s="187"/>
      <c r="CO90" s="187"/>
      <c r="CP90" s="187"/>
      <c r="CQ90" s="187"/>
      <c r="CR90" s="187"/>
      <c r="CS90" s="187"/>
      <c r="CT90" s="187"/>
      <c r="CU90" s="187"/>
      <c r="CV90" s="187"/>
      <c r="CW90" s="187"/>
      <c r="CX90" s="187"/>
      <c r="CY90" s="187"/>
      <c r="CZ90" s="187"/>
      <c r="DA90" s="187"/>
      <c r="DB90" s="187"/>
      <c r="DC90" s="187"/>
      <c r="DD90" s="187"/>
      <c r="DE90" s="187"/>
      <c r="DF90" s="187"/>
      <c r="DG90" s="187"/>
      <c r="DH90" s="187"/>
      <c r="DI90" s="187"/>
      <c r="DJ90" s="187"/>
    </row>
    <row r="91" spans="1:114" s="40" customFormat="1" x14ac:dyDescent="0.2">
      <c r="A91" s="26"/>
      <c r="B91" s="121"/>
      <c r="C91" s="133"/>
      <c r="D91" s="207"/>
      <c r="E91" s="26"/>
      <c r="F91" s="27"/>
      <c r="G91" s="150"/>
      <c r="H91" s="156"/>
      <c r="I91" s="153"/>
      <c r="J91" s="150"/>
      <c r="K91" s="160"/>
      <c r="L91" s="150"/>
      <c r="M91" s="186"/>
      <c r="N91" s="186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  <c r="AT91" s="186"/>
      <c r="AU91" s="186"/>
      <c r="AV91" s="186"/>
      <c r="AW91" s="186"/>
      <c r="AX91" s="186"/>
      <c r="AY91" s="186"/>
      <c r="AZ91" s="186"/>
      <c r="BA91" s="186"/>
      <c r="BB91" s="186"/>
      <c r="BC91" s="186"/>
      <c r="BD91" s="186"/>
      <c r="BE91" s="186"/>
      <c r="BF91" s="186"/>
      <c r="BG91" s="186"/>
      <c r="BH91" s="186"/>
      <c r="BI91" s="186"/>
      <c r="BJ91" s="186"/>
      <c r="BK91" s="186"/>
      <c r="BL91" s="186"/>
      <c r="BM91" s="186"/>
      <c r="BN91" s="186"/>
      <c r="BO91" s="186"/>
      <c r="BP91" s="186"/>
      <c r="BQ91" s="186"/>
      <c r="BR91" s="186"/>
      <c r="BS91" s="186"/>
      <c r="BT91" s="186"/>
      <c r="BU91" s="186"/>
      <c r="BV91" s="186"/>
      <c r="BW91" s="186"/>
      <c r="BX91" s="186"/>
      <c r="BY91" s="186"/>
      <c r="BZ91" s="186"/>
      <c r="CA91" s="186"/>
      <c r="CB91" s="186"/>
      <c r="CC91" s="186"/>
      <c r="CD91" s="186"/>
      <c r="CE91" s="186"/>
      <c r="CF91" s="186"/>
      <c r="CG91" s="186"/>
      <c r="CH91" s="186"/>
      <c r="CI91" s="186"/>
      <c r="CJ91" s="186"/>
      <c r="CK91" s="186"/>
      <c r="CL91" s="186"/>
      <c r="CM91" s="186"/>
      <c r="CN91" s="186"/>
      <c r="CO91" s="186"/>
      <c r="CP91" s="186"/>
      <c r="CQ91" s="186"/>
      <c r="CR91" s="186"/>
      <c r="CS91" s="186"/>
      <c r="CT91" s="186"/>
      <c r="CU91" s="186"/>
      <c r="CV91" s="186"/>
      <c r="CW91" s="186"/>
      <c r="CX91" s="186"/>
      <c r="CY91" s="186"/>
      <c r="CZ91" s="186"/>
      <c r="DA91" s="186"/>
      <c r="DB91" s="186"/>
      <c r="DC91" s="186"/>
      <c r="DD91" s="186"/>
      <c r="DE91" s="186"/>
      <c r="DF91" s="186"/>
      <c r="DG91" s="186"/>
      <c r="DH91" s="186"/>
      <c r="DI91" s="186"/>
      <c r="DJ91" s="186"/>
    </row>
  </sheetData>
  <phoneticPr fontId="5" type="noConversion"/>
  <pageMargins left="0" right="0" top="0.73402777799999996" bottom="0.5" header="0.5" footer="0.5"/>
  <pageSetup paperSize="5" firstPageNumber="2" orientation="landscape" useFirstPageNumber="1" r:id="rId1"/>
  <headerFooter alignWithMargins="0">
    <oddHeader>&amp;CTaylor County
Security Holdings</oddHeader>
    <oddFooter>&amp;C&amp;P</oddFooter>
  </headerFooter>
  <cellWatches>
    <cellWatch r="C31"/>
  </cellWatch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4"/>
  <sheetViews>
    <sheetView topLeftCell="A34" zoomScaleNormal="100" workbookViewId="0">
      <selection activeCell="A68" sqref="A68"/>
    </sheetView>
  </sheetViews>
  <sheetFormatPr defaultColWidth="9.140625" defaultRowHeight="12.75" outlineLevelRow="1" x14ac:dyDescent="0.2"/>
  <cols>
    <col min="1" max="1" width="21.7109375" style="41" customWidth="1"/>
    <col min="2" max="2" width="15" style="41" customWidth="1"/>
    <col min="3" max="3" width="11.5703125" style="44" customWidth="1"/>
    <col min="4" max="4" width="11.5703125" style="70" customWidth="1"/>
    <col min="5" max="5" width="2.28515625" style="41" customWidth="1"/>
    <col min="6" max="6" width="16.140625" style="22" bestFit="1" customWidth="1"/>
    <col min="7" max="7" width="8.140625" style="42" customWidth="1"/>
    <col min="8" max="8" width="15" style="22" customWidth="1"/>
    <col min="9" max="9" width="1.5703125" style="45" customWidth="1"/>
    <col min="10" max="10" width="16.140625" style="22" bestFit="1" customWidth="1"/>
    <col min="11" max="11" width="9.42578125" style="42" bestFit="1" customWidth="1"/>
    <col min="12" max="12" width="17.5703125" style="22" customWidth="1"/>
    <col min="13" max="13" width="1.42578125" style="22" customWidth="1"/>
    <col min="14" max="14" width="16.28515625" style="96" customWidth="1"/>
    <col min="15" max="16384" width="9.140625" style="65"/>
  </cols>
  <sheetData>
    <row r="1" spans="1:256" x14ac:dyDescent="0.2">
      <c r="A1"/>
      <c r="B1" s="43"/>
      <c r="I1" s="94"/>
      <c r="M1" s="92"/>
    </row>
    <row r="2" spans="1:256" s="77" customFormat="1" x14ac:dyDescent="0.2">
      <c r="B2" s="81"/>
      <c r="C2" s="76"/>
      <c r="D2" s="75"/>
      <c r="E2" s="75"/>
      <c r="F2" s="52"/>
      <c r="G2" s="198">
        <v>44166</v>
      </c>
      <c r="H2" s="52"/>
      <c r="I2" s="89"/>
      <c r="J2" s="52"/>
      <c r="K2" s="198">
        <v>44256</v>
      </c>
      <c r="L2" s="52"/>
      <c r="M2" s="89"/>
      <c r="N2" s="96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</row>
    <row r="3" spans="1:256" s="77" customFormat="1" x14ac:dyDescent="0.2">
      <c r="A3" s="75" t="s">
        <v>52</v>
      </c>
      <c r="B3" s="82" t="s">
        <v>20</v>
      </c>
      <c r="C3" s="76" t="s">
        <v>21</v>
      </c>
      <c r="D3" s="75" t="s">
        <v>53</v>
      </c>
      <c r="E3" s="75"/>
      <c r="F3" s="52" t="s">
        <v>54</v>
      </c>
      <c r="G3" s="78" t="s">
        <v>55</v>
      </c>
      <c r="H3" s="52"/>
      <c r="I3" s="89"/>
      <c r="J3" s="52" t="s">
        <v>54</v>
      </c>
      <c r="K3" s="78" t="s">
        <v>55</v>
      </c>
      <c r="L3" s="52"/>
      <c r="M3" s="89"/>
      <c r="N3" s="96" t="s">
        <v>56</v>
      </c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</row>
    <row r="4" spans="1:256" s="77" customFormat="1" ht="13.5" customHeight="1" x14ac:dyDescent="0.2">
      <c r="A4" s="75"/>
      <c r="B4" s="82" t="s">
        <v>27</v>
      </c>
      <c r="C4" s="76" t="s">
        <v>28</v>
      </c>
      <c r="D4" s="75" t="s">
        <v>57</v>
      </c>
      <c r="E4" s="75"/>
      <c r="F4" s="52" t="s">
        <v>58</v>
      </c>
      <c r="G4" s="78" t="s">
        <v>59</v>
      </c>
      <c r="H4" s="52" t="s">
        <v>60</v>
      </c>
      <c r="I4" s="89"/>
      <c r="J4" s="52" t="s">
        <v>58</v>
      </c>
      <c r="K4" s="78" t="s">
        <v>59</v>
      </c>
      <c r="L4" s="52" t="s">
        <v>60</v>
      </c>
      <c r="M4" s="89"/>
      <c r="N4" s="96" t="s">
        <v>18</v>
      </c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</row>
    <row r="5" spans="1:256" s="77" customFormat="1" ht="5.25" customHeight="1" x14ac:dyDescent="0.2">
      <c r="A5" s="86"/>
      <c r="B5" s="87"/>
      <c r="C5" s="88"/>
      <c r="D5" s="86"/>
      <c r="E5" s="86"/>
      <c r="F5" s="89"/>
      <c r="G5" s="95"/>
      <c r="H5" s="89"/>
      <c r="I5" s="89"/>
      <c r="J5" s="89"/>
      <c r="K5" s="95"/>
      <c r="L5" s="89"/>
      <c r="M5" s="89"/>
      <c r="N5" s="97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</row>
    <row r="6" spans="1:256" s="14" customFormat="1" outlineLevel="1" x14ac:dyDescent="0.2">
      <c r="A6" s="34" t="s">
        <v>32</v>
      </c>
      <c r="B6" s="41" t="s">
        <v>122</v>
      </c>
      <c r="C6" s="61"/>
      <c r="D6" s="71">
        <v>44286</v>
      </c>
      <c r="E6" s="46"/>
      <c r="F6" s="22">
        <v>22650832.73</v>
      </c>
      <c r="G6" s="119">
        <f>+H6/F6</f>
        <v>1</v>
      </c>
      <c r="H6" s="22">
        <v>22650832.73</v>
      </c>
      <c r="I6" s="94" t="s">
        <v>62</v>
      </c>
      <c r="J6" s="22">
        <v>31140436.620000001</v>
      </c>
      <c r="K6" s="119">
        <f>+L6/J6</f>
        <v>1</v>
      </c>
      <c r="L6" s="22">
        <v>31140436.620000001</v>
      </c>
      <c r="M6" s="92"/>
      <c r="N6" s="146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</row>
    <row r="7" spans="1:256" s="14" customFormat="1" outlineLevel="1" x14ac:dyDescent="0.2">
      <c r="A7" s="34"/>
      <c r="B7" s="34" t="s">
        <v>61</v>
      </c>
      <c r="C7" s="61"/>
      <c r="D7" s="71">
        <v>44286</v>
      </c>
      <c r="E7" s="46"/>
      <c r="F7" s="22">
        <v>800</v>
      </c>
      <c r="G7" s="119">
        <f t="shared" ref="G7:G9" si="0">+H7/F7</f>
        <v>1</v>
      </c>
      <c r="H7" s="22">
        <v>800</v>
      </c>
      <c r="I7" s="94"/>
      <c r="J7" s="14">
        <v>800</v>
      </c>
      <c r="K7" s="119">
        <f t="shared" ref="K7:K10" si="1">+L7/J7</f>
        <v>1</v>
      </c>
      <c r="L7" s="14">
        <v>800</v>
      </c>
      <c r="M7" s="92"/>
      <c r="N7" s="146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</row>
    <row r="8" spans="1:256" s="14" customFormat="1" outlineLevel="1" x14ac:dyDescent="0.2">
      <c r="A8" s="34"/>
      <c r="B8" s="34" t="s">
        <v>114</v>
      </c>
      <c r="C8" s="61"/>
      <c r="D8" s="71">
        <v>44286</v>
      </c>
      <c r="E8" s="46"/>
      <c r="F8" s="22">
        <v>10000000</v>
      </c>
      <c r="G8" s="119">
        <f t="shared" si="0"/>
        <v>1</v>
      </c>
      <c r="H8" s="22">
        <v>10000000</v>
      </c>
      <c r="I8" s="94"/>
      <c r="J8" s="22">
        <v>10000000</v>
      </c>
      <c r="K8" s="119">
        <f t="shared" si="1"/>
        <v>1</v>
      </c>
      <c r="L8" s="22">
        <v>10000000</v>
      </c>
      <c r="M8" s="92"/>
      <c r="N8" s="146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</row>
    <row r="9" spans="1:256" s="14" customFormat="1" outlineLevel="1" x14ac:dyDescent="0.2">
      <c r="A9" s="34"/>
      <c r="B9" s="34" t="s">
        <v>139</v>
      </c>
      <c r="C9" s="61"/>
      <c r="D9" s="71">
        <v>44286</v>
      </c>
      <c r="E9" s="46"/>
      <c r="F9" s="22">
        <v>10032809.24</v>
      </c>
      <c r="G9" s="119">
        <f t="shared" si="0"/>
        <v>1</v>
      </c>
      <c r="H9" s="22">
        <v>10032809.24</v>
      </c>
      <c r="I9" s="94" t="s">
        <v>62</v>
      </c>
      <c r="J9" s="22">
        <v>10034255.32</v>
      </c>
      <c r="K9" s="119">
        <f t="shared" si="1"/>
        <v>1</v>
      </c>
      <c r="L9" s="22">
        <v>10034255.32</v>
      </c>
      <c r="M9" s="92"/>
      <c r="N9" s="146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</row>
    <row r="10" spans="1:256" s="14" customFormat="1" outlineLevel="1" x14ac:dyDescent="0.2">
      <c r="A10" s="34"/>
      <c r="B10" s="34" t="s">
        <v>131</v>
      </c>
      <c r="C10" s="61" t="s">
        <v>134</v>
      </c>
      <c r="D10" s="71">
        <v>44348</v>
      </c>
      <c r="E10" s="46"/>
      <c r="F10" s="22">
        <v>1000000</v>
      </c>
      <c r="G10" s="119">
        <f>+H10/F10</f>
        <v>1.0077228299999998</v>
      </c>
      <c r="H10" s="22">
        <v>1007722.83</v>
      </c>
      <c r="I10" s="94" t="s">
        <v>62</v>
      </c>
      <c r="J10" s="22">
        <v>1000000</v>
      </c>
      <c r="K10" s="119">
        <f t="shared" si="1"/>
        <v>1.0031253600000001</v>
      </c>
      <c r="L10" s="22">
        <v>1003125.36</v>
      </c>
      <c r="M10" s="92"/>
      <c r="N10" s="146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</row>
    <row r="11" spans="1:256" s="14" customFormat="1" ht="12" customHeight="1" x14ac:dyDescent="0.2">
      <c r="A11" s="34" t="s">
        <v>82</v>
      </c>
      <c r="B11" s="85"/>
      <c r="C11" s="108"/>
      <c r="D11" s="116"/>
      <c r="E11" s="46"/>
      <c r="F11" s="49">
        <f>SUM(F6:F10)</f>
        <v>43684441.969999999</v>
      </c>
      <c r="G11" s="119"/>
      <c r="H11" s="49">
        <f>SUM(H6:H10)</f>
        <v>43692164.799999997</v>
      </c>
      <c r="I11" s="89"/>
      <c r="J11" s="49">
        <f>SUM(J6:J10)</f>
        <v>52175491.940000005</v>
      </c>
      <c r="K11" s="119"/>
      <c r="L11" s="49">
        <f>SUM(L6:L10)</f>
        <v>52178617.300000004</v>
      </c>
      <c r="M11" s="90"/>
      <c r="N11" s="146">
        <f>SUM(L11-H11)</f>
        <v>8486452.5000000075</v>
      </c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</row>
    <row r="12" spans="1:256" s="14" customFormat="1" ht="12" customHeight="1" x14ac:dyDescent="0.2">
      <c r="A12" s="34"/>
      <c r="B12" s="85"/>
      <c r="C12" s="108"/>
      <c r="D12" s="116"/>
      <c r="E12" s="46"/>
      <c r="F12" s="49"/>
      <c r="G12" s="119"/>
      <c r="H12" s="49"/>
      <c r="I12" s="89"/>
      <c r="J12" s="49"/>
      <c r="K12" s="119"/>
      <c r="L12" s="49"/>
      <c r="M12" s="90"/>
      <c r="N12" s="146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</row>
    <row r="13" spans="1:256" s="14" customFormat="1" x14ac:dyDescent="0.2">
      <c r="A13" s="34" t="s">
        <v>7</v>
      </c>
      <c r="B13" s="34" t="s">
        <v>122</v>
      </c>
      <c r="C13" s="61"/>
      <c r="D13" s="71">
        <v>44286</v>
      </c>
      <c r="E13" s="46"/>
      <c r="F13" s="45">
        <v>575483.18000000005</v>
      </c>
      <c r="G13" s="119">
        <f t="shared" ref="G13" si="2">+H13/F13</f>
        <v>1</v>
      </c>
      <c r="H13" s="45">
        <v>575483.18000000005</v>
      </c>
      <c r="I13" s="94" t="s">
        <v>62</v>
      </c>
      <c r="J13" s="45">
        <v>476575.99</v>
      </c>
      <c r="K13" s="119">
        <f t="shared" ref="K13:K25" si="3">+L13/J13</f>
        <v>1</v>
      </c>
      <c r="L13" s="45">
        <v>476575.99</v>
      </c>
      <c r="M13" s="92"/>
      <c r="N13" s="96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</row>
    <row r="14" spans="1:256" s="14" customFormat="1" x14ac:dyDescent="0.2">
      <c r="A14" s="34"/>
      <c r="B14" s="34"/>
      <c r="C14" s="61"/>
      <c r="D14" s="71"/>
      <c r="E14" s="46"/>
      <c r="F14" s="49">
        <f>SUM(F13)</f>
        <v>575483.18000000005</v>
      </c>
      <c r="G14" s="119"/>
      <c r="H14" s="49">
        <f>SUM(H13)</f>
        <v>575483.18000000005</v>
      </c>
      <c r="I14" s="89"/>
      <c r="J14" s="49">
        <f>SUM(J13)</f>
        <v>476575.99</v>
      </c>
      <c r="K14" s="119"/>
      <c r="L14" s="49">
        <f>SUM(L13)</f>
        <v>476575.99</v>
      </c>
      <c r="M14" s="90"/>
      <c r="N14" s="96">
        <f>SUM(L14-H14)</f>
        <v>-98907.190000000061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</row>
    <row r="15" spans="1:256" s="14" customFormat="1" x14ac:dyDescent="0.2">
      <c r="A15" s="34"/>
      <c r="B15" s="34"/>
      <c r="C15" s="61"/>
      <c r="D15" s="71"/>
      <c r="E15" s="46"/>
      <c r="F15" s="49"/>
      <c r="G15" s="119"/>
      <c r="H15" s="49"/>
      <c r="I15" s="89"/>
      <c r="J15" s="49"/>
      <c r="K15" s="119"/>
      <c r="L15" s="49"/>
      <c r="M15" s="90"/>
      <c r="N15" s="96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</row>
    <row r="16" spans="1:256" s="14" customFormat="1" x14ac:dyDescent="0.2">
      <c r="A16" s="34" t="s">
        <v>84</v>
      </c>
      <c r="B16" s="34" t="s">
        <v>122</v>
      </c>
      <c r="C16" s="61"/>
      <c r="D16" s="71">
        <v>44286</v>
      </c>
      <c r="E16" s="46"/>
      <c r="F16" s="22">
        <v>4904.1899999999996</v>
      </c>
      <c r="G16" s="119">
        <f t="shared" ref="G16" si="4">+H16/F16</f>
        <v>1</v>
      </c>
      <c r="H16" s="22">
        <v>4904.1899999999996</v>
      </c>
      <c r="I16" s="89" t="s">
        <v>62</v>
      </c>
      <c r="J16" s="22">
        <v>4906.26</v>
      </c>
      <c r="K16" s="119">
        <f t="shared" si="3"/>
        <v>1</v>
      </c>
      <c r="L16" s="22">
        <v>4906.26</v>
      </c>
      <c r="M16" s="92"/>
      <c r="N16" s="96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</row>
    <row r="17" spans="1:256" s="14" customFormat="1" x14ac:dyDescent="0.2">
      <c r="A17" s="34"/>
      <c r="B17" s="34"/>
      <c r="C17" s="61"/>
      <c r="D17" s="71"/>
      <c r="E17" s="46"/>
      <c r="F17" s="49">
        <f>SUM(F16)</f>
        <v>4904.1899999999996</v>
      </c>
      <c r="G17" s="119"/>
      <c r="H17" s="49">
        <f>SUM(H16)</f>
        <v>4904.1899999999996</v>
      </c>
      <c r="I17" s="89"/>
      <c r="J17" s="49">
        <f>SUM(J16)</f>
        <v>4906.26</v>
      </c>
      <c r="K17" s="119"/>
      <c r="L17" s="49">
        <f>SUM(L16)</f>
        <v>4906.26</v>
      </c>
      <c r="M17" s="90"/>
      <c r="N17" s="96">
        <f>SUM(L17-H17)</f>
        <v>2.0700000000006185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</row>
    <row r="18" spans="1:256" s="14" customFormat="1" x14ac:dyDescent="0.2">
      <c r="A18" s="34"/>
      <c r="B18" s="34"/>
      <c r="C18" s="61"/>
      <c r="D18" s="71"/>
      <c r="E18" s="46"/>
      <c r="F18" s="49"/>
      <c r="G18" s="119"/>
      <c r="H18" s="49"/>
      <c r="I18" s="89"/>
      <c r="J18" s="49"/>
      <c r="K18" s="119"/>
      <c r="L18" s="49"/>
      <c r="M18" s="90"/>
      <c r="N18" s="96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</row>
    <row r="19" spans="1:256" s="14" customFormat="1" x14ac:dyDescent="0.2">
      <c r="A19" s="34" t="s">
        <v>130</v>
      </c>
      <c r="B19" s="34" t="s">
        <v>122</v>
      </c>
      <c r="C19" s="61"/>
      <c r="D19" s="71">
        <v>44286</v>
      </c>
      <c r="E19" s="46"/>
      <c r="F19" s="22">
        <v>9889186.7899999991</v>
      </c>
      <c r="G19" s="119">
        <f t="shared" ref="G19" si="5">+H19/F19</f>
        <v>1</v>
      </c>
      <c r="H19" s="22">
        <v>9889186.7899999991</v>
      </c>
      <c r="I19" s="89" t="s">
        <v>62</v>
      </c>
      <c r="J19" s="22">
        <v>9885214.9199999999</v>
      </c>
      <c r="K19" s="119">
        <f t="shared" si="3"/>
        <v>1</v>
      </c>
      <c r="L19" s="22">
        <v>9885214.9199999999</v>
      </c>
      <c r="M19" s="90"/>
      <c r="N19" s="96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</row>
    <row r="20" spans="1:256" s="14" customFormat="1" x14ac:dyDescent="0.2">
      <c r="A20" s="34"/>
      <c r="B20" s="34"/>
      <c r="C20" s="61"/>
      <c r="D20" s="71"/>
      <c r="E20" s="46"/>
      <c r="F20" s="49">
        <f>SUM(F19)</f>
        <v>9889186.7899999991</v>
      </c>
      <c r="G20" s="119"/>
      <c r="H20" s="49">
        <f>SUM(H19)</f>
        <v>9889186.7899999991</v>
      </c>
      <c r="I20" s="89"/>
      <c r="J20" s="49">
        <f>SUM(J19)</f>
        <v>9885214.9199999999</v>
      </c>
      <c r="K20" s="119"/>
      <c r="L20" s="49">
        <f>SUM(L19)</f>
        <v>9885214.9199999999</v>
      </c>
      <c r="M20" s="90"/>
      <c r="N20" s="96">
        <f t="shared" ref="N20" si="6">SUM(L20-H20)</f>
        <v>-3971.8699999991804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</row>
    <row r="21" spans="1:256" s="14" customFormat="1" x14ac:dyDescent="0.2">
      <c r="A21" s="34"/>
      <c r="B21" s="34"/>
      <c r="C21" s="61"/>
      <c r="D21" s="71"/>
      <c r="E21" s="46"/>
      <c r="F21" s="49"/>
      <c r="G21" s="119"/>
      <c r="H21" s="49"/>
      <c r="I21" s="89"/>
      <c r="J21" s="49"/>
      <c r="K21" s="119"/>
      <c r="L21" s="49"/>
      <c r="M21" s="90"/>
      <c r="N21" s="96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</row>
    <row r="22" spans="1:256" s="14" customFormat="1" x14ac:dyDescent="0.2">
      <c r="A22" s="34" t="s">
        <v>144</v>
      </c>
      <c r="B22" s="34" t="s">
        <v>122</v>
      </c>
      <c r="C22" s="61"/>
      <c r="D22" s="71">
        <v>44286</v>
      </c>
      <c r="E22" s="46"/>
      <c r="F22" s="22">
        <v>1464150.35</v>
      </c>
      <c r="G22" s="119"/>
      <c r="H22" s="22">
        <v>1464150.35</v>
      </c>
      <c r="I22" s="89" t="s">
        <v>62</v>
      </c>
      <c r="J22" s="22">
        <v>749583.72</v>
      </c>
      <c r="K22" s="119"/>
      <c r="L22" s="22">
        <v>749583.72</v>
      </c>
      <c r="M22" s="90"/>
      <c r="N22" s="96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</row>
    <row r="23" spans="1:256" s="14" customFormat="1" x14ac:dyDescent="0.2">
      <c r="A23" s="34"/>
      <c r="B23" s="34"/>
      <c r="C23" s="61"/>
      <c r="D23" s="71"/>
      <c r="E23" s="46"/>
      <c r="F23" s="49">
        <f>SUM(F22)</f>
        <v>1464150.35</v>
      </c>
      <c r="G23" s="119"/>
      <c r="H23" s="49">
        <f>SUM(H22)</f>
        <v>1464150.35</v>
      </c>
      <c r="I23" s="89"/>
      <c r="J23" s="49">
        <f>SUM(J22)</f>
        <v>749583.72</v>
      </c>
      <c r="K23" s="119"/>
      <c r="L23" s="49">
        <f>SUM(L22)</f>
        <v>749583.72</v>
      </c>
      <c r="M23" s="90"/>
      <c r="N23" s="96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65"/>
      <c r="IV23" s="65"/>
    </row>
    <row r="24" spans="1:256" s="14" customFormat="1" x14ac:dyDescent="0.2">
      <c r="A24" s="34"/>
      <c r="B24" s="34"/>
      <c r="C24" s="61"/>
      <c r="D24" s="71"/>
      <c r="E24" s="46"/>
      <c r="F24" s="49"/>
      <c r="G24" s="119"/>
      <c r="H24" s="49"/>
      <c r="I24" s="89"/>
      <c r="J24" s="49"/>
      <c r="K24" s="119"/>
      <c r="L24" s="49"/>
      <c r="M24" s="90"/>
      <c r="N24" s="96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65"/>
      <c r="IV24" s="65"/>
    </row>
    <row r="25" spans="1:256" s="14" customFormat="1" x14ac:dyDescent="0.2">
      <c r="A25" s="34" t="s">
        <v>8</v>
      </c>
      <c r="B25" s="34" t="s">
        <v>122</v>
      </c>
      <c r="C25" s="61"/>
      <c r="D25" s="71">
        <v>44286</v>
      </c>
      <c r="E25" s="46"/>
      <c r="F25" s="22">
        <v>4636.0200000000004</v>
      </c>
      <c r="G25" s="119">
        <f t="shared" ref="G25" si="7">+H25/F25</f>
        <v>1</v>
      </c>
      <c r="H25" s="22">
        <v>4636.0200000000004</v>
      </c>
      <c r="I25" s="94" t="s">
        <v>62</v>
      </c>
      <c r="J25" s="22">
        <v>4637.97</v>
      </c>
      <c r="K25" s="119">
        <f t="shared" si="3"/>
        <v>1</v>
      </c>
      <c r="L25" s="22">
        <v>4637.97</v>
      </c>
      <c r="M25" s="92"/>
      <c r="N25" s="96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  <c r="IU25" s="65"/>
      <c r="IV25" s="65"/>
    </row>
    <row r="26" spans="1:256" s="14" customFormat="1" x14ac:dyDescent="0.2">
      <c r="A26" s="34"/>
      <c r="B26" s="34"/>
      <c r="C26" s="61"/>
      <c r="D26" s="71"/>
      <c r="E26" s="46"/>
      <c r="F26" s="49">
        <f>SUM(F25)</f>
        <v>4636.0200000000004</v>
      </c>
      <c r="G26" s="119"/>
      <c r="H26" s="49">
        <f>SUM(H25)</f>
        <v>4636.0200000000004</v>
      </c>
      <c r="I26" s="89"/>
      <c r="J26" s="49">
        <f>SUM(J25)</f>
        <v>4637.97</v>
      </c>
      <c r="K26" s="119"/>
      <c r="L26" s="49">
        <f>SUM(L25)</f>
        <v>4637.97</v>
      </c>
      <c r="M26" s="90"/>
      <c r="N26" s="96">
        <f>SUM(L26-H26)</f>
        <v>1.9499999999998181</v>
      </c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  <c r="IU26" s="65"/>
      <c r="IV26" s="65"/>
    </row>
    <row r="27" spans="1:256" s="14" customFormat="1" x14ac:dyDescent="0.2">
      <c r="A27" s="34"/>
      <c r="B27" s="34"/>
      <c r="C27" s="61"/>
      <c r="D27" s="71"/>
      <c r="E27" s="46"/>
      <c r="F27" s="49"/>
      <c r="G27" s="119"/>
      <c r="H27" s="49"/>
      <c r="I27" s="89"/>
      <c r="J27" s="49"/>
      <c r="K27" s="119"/>
      <c r="L27" s="49"/>
      <c r="M27" s="90"/>
      <c r="N27" s="96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  <c r="IU27" s="65"/>
      <c r="IV27" s="65"/>
    </row>
    <row r="28" spans="1:256" s="14" customFormat="1" outlineLevel="1" x14ac:dyDescent="0.2">
      <c r="A28" s="34" t="s">
        <v>9</v>
      </c>
      <c r="B28" s="34" t="s">
        <v>122</v>
      </c>
      <c r="C28" s="44"/>
      <c r="D28" s="71">
        <v>44286</v>
      </c>
      <c r="E28" s="46"/>
      <c r="F28" s="50">
        <v>638363.64</v>
      </c>
      <c r="G28" s="120">
        <f>H28/F28</f>
        <v>1</v>
      </c>
      <c r="H28" s="50">
        <v>638363.64</v>
      </c>
      <c r="I28" s="94" t="s">
        <v>62</v>
      </c>
      <c r="J28" s="50">
        <v>578154.73</v>
      </c>
      <c r="K28" s="120">
        <f>L28/J28</f>
        <v>1</v>
      </c>
      <c r="L28" s="50">
        <v>578154.73</v>
      </c>
      <c r="M28" s="93"/>
      <c r="N28" s="96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65"/>
      <c r="IV28" s="65"/>
    </row>
    <row r="29" spans="1:256" s="14" customFormat="1" outlineLevel="1" x14ac:dyDescent="0.2">
      <c r="A29" s="34"/>
      <c r="B29" s="34" t="s">
        <v>137</v>
      </c>
      <c r="C29" s="44"/>
      <c r="D29" s="71">
        <v>44286</v>
      </c>
      <c r="E29" s="46"/>
      <c r="F29" s="50">
        <v>2004114.27</v>
      </c>
      <c r="G29" s="120"/>
      <c r="H29" s="50">
        <v>2004114.27</v>
      </c>
      <c r="I29" s="94" t="s">
        <v>62</v>
      </c>
      <c r="J29" s="50">
        <v>2004403.13</v>
      </c>
      <c r="K29" s="120"/>
      <c r="L29" s="50">
        <v>2004403.13</v>
      </c>
      <c r="M29" s="93"/>
      <c r="N29" s="96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65"/>
      <c r="IU29" s="65"/>
      <c r="IV29" s="65"/>
    </row>
    <row r="30" spans="1:256" s="14" customFormat="1" x14ac:dyDescent="0.2">
      <c r="A30" s="34"/>
      <c r="B30" s="34"/>
      <c r="C30" s="44"/>
      <c r="D30" s="44"/>
      <c r="E30" s="46"/>
      <c r="F30" s="49">
        <f>SUM(F28:F29)</f>
        <v>2642477.91</v>
      </c>
      <c r="G30" s="120"/>
      <c r="H30" s="49">
        <f>SUM(H28:H29)</f>
        <v>2642477.91</v>
      </c>
      <c r="I30" s="89"/>
      <c r="J30" s="49">
        <f>SUM(J28:J29)</f>
        <v>2582557.86</v>
      </c>
      <c r="K30" s="120"/>
      <c r="L30" s="49">
        <f>SUM(L28:L29)</f>
        <v>2582557.86</v>
      </c>
      <c r="M30" s="90"/>
      <c r="N30" s="96">
        <f>SUM(L30-H30)</f>
        <v>-59920.050000000279</v>
      </c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  <c r="IU30" s="65"/>
      <c r="IV30" s="65"/>
    </row>
    <row r="31" spans="1:256" s="14" customFormat="1" x14ac:dyDescent="0.2">
      <c r="A31" s="34"/>
      <c r="B31" s="34"/>
      <c r="C31" s="44"/>
      <c r="D31" s="71"/>
      <c r="E31" s="46"/>
      <c r="F31" s="22"/>
      <c r="G31" s="120"/>
      <c r="H31" s="22"/>
      <c r="I31" s="94"/>
      <c r="J31" s="22"/>
      <c r="K31" s="120"/>
      <c r="L31" s="22"/>
      <c r="M31" s="92"/>
      <c r="N31" s="188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  <c r="IU31" s="65"/>
      <c r="IV31" s="65"/>
    </row>
    <row r="32" spans="1:256" s="14" customFormat="1" x14ac:dyDescent="0.2">
      <c r="A32" s="34" t="s">
        <v>63</v>
      </c>
      <c r="B32" s="181" t="s">
        <v>122</v>
      </c>
      <c r="C32" s="44"/>
      <c r="D32" s="71">
        <v>44286</v>
      </c>
      <c r="E32" s="46"/>
      <c r="F32" s="22">
        <v>1055662.6599999999</v>
      </c>
      <c r="G32" s="120">
        <f t="shared" ref="G32" si="8">H32/F32</f>
        <v>1</v>
      </c>
      <c r="H32" s="22">
        <v>1055662.6599999999</v>
      </c>
      <c r="I32" s="94" t="s">
        <v>62</v>
      </c>
      <c r="J32" s="22">
        <v>413541.4</v>
      </c>
      <c r="K32" s="120">
        <f t="shared" ref="K32" si="9">L32/J32</f>
        <v>1</v>
      </c>
      <c r="L32" s="22">
        <v>413541.4</v>
      </c>
      <c r="M32" s="92"/>
      <c r="N32" s="188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  <c r="IU32" s="65"/>
      <c r="IV32" s="65"/>
    </row>
    <row r="33" spans="1:256" s="14" customFormat="1" x14ac:dyDescent="0.2">
      <c r="A33" s="34"/>
      <c r="B33" s="41" t="s">
        <v>137</v>
      </c>
      <c r="C33" s="44"/>
      <c r="D33" s="71">
        <v>44286</v>
      </c>
      <c r="E33" s="46"/>
      <c r="F33" s="22">
        <v>1002057.15</v>
      </c>
      <c r="G33" s="120"/>
      <c r="H33" s="22">
        <v>1002057.15</v>
      </c>
      <c r="I33" s="94" t="s">
        <v>62</v>
      </c>
      <c r="J33" s="22">
        <v>1002201.58</v>
      </c>
      <c r="K33" s="120"/>
      <c r="L33" s="22">
        <v>1002201.58</v>
      </c>
      <c r="M33" s="92"/>
      <c r="N33" s="188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  <c r="IU33" s="65"/>
      <c r="IV33" s="65"/>
    </row>
    <row r="34" spans="1:256" s="14" customFormat="1" x14ac:dyDescent="0.2">
      <c r="A34" s="34"/>
      <c r="B34" s="34"/>
      <c r="C34" s="44"/>
      <c r="D34" s="71"/>
      <c r="E34" s="46"/>
      <c r="F34" s="49">
        <f>SUM(F32:F33)</f>
        <v>2057719.81</v>
      </c>
      <c r="G34" s="120"/>
      <c r="H34" s="49">
        <f>SUM(H32:H33)</f>
        <v>2057719.81</v>
      </c>
      <c r="I34" s="89"/>
      <c r="J34" s="49">
        <f>SUM(J32:J33)</f>
        <v>1415742.98</v>
      </c>
      <c r="K34" s="120"/>
      <c r="L34" s="49">
        <f>SUM(L32:L33)</f>
        <v>1415742.98</v>
      </c>
      <c r="M34" s="90"/>
      <c r="N34" s="96">
        <f>SUM(L34-H34)</f>
        <v>-641976.83000000007</v>
      </c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  <c r="IR34" s="65"/>
      <c r="IS34" s="65"/>
      <c r="IT34" s="65"/>
      <c r="IU34" s="65"/>
      <c r="IV34" s="65"/>
    </row>
    <row r="35" spans="1:256" s="14" customFormat="1" x14ac:dyDescent="0.2">
      <c r="A35" s="34"/>
      <c r="B35" s="34"/>
      <c r="C35" s="44"/>
      <c r="D35" s="71"/>
      <c r="E35" s="46"/>
      <c r="F35" s="49"/>
      <c r="G35" s="120"/>
      <c r="H35" s="49"/>
      <c r="I35" s="89"/>
      <c r="J35" s="49"/>
      <c r="K35" s="120"/>
      <c r="L35" s="49"/>
      <c r="M35" s="90"/>
      <c r="N35" s="96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</row>
    <row r="36" spans="1:256" s="14" customFormat="1" x14ac:dyDescent="0.2">
      <c r="A36" s="34" t="s">
        <v>64</v>
      </c>
      <c r="B36" s="34" t="s">
        <v>122</v>
      </c>
      <c r="C36" s="44"/>
      <c r="D36" s="71">
        <v>44286</v>
      </c>
      <c r="E36" s="44"/>
      <c r="F36" s="45">
        <v>2148412.66</v>
      </c>
      <c r="G36" s="120">
        <f t="shared" ref="G36" si="10">H36/F36</f>
        <v>1</v>
      </c>
      <c r="H36" s="45">
        <v>2148412.66</v>
      </c>
      <c r="I36" s="94" t="s">
        <v>62</v>
      </c>
      <c r="J36" s="45">
        <v>1457797.1200000001</v>
      </c>
      <c r="K36" s="120">
        <f t="shared" ref="K36:K53" si="11">L36/J36</f>
        <v>1</v>
      </c>
      <c r="L36" s="45">
        <v>1457797.1200000001</v>
      </c>
      <c r="M36" s="94"/>
      <c r="N36" s="96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65"/>
      <c r="FD36" s="65"/>
      <c r="FE36" s="65"/>
      <c r="FF36" s="65"/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  <c r="IR36" s="65"/>
      <c r="IS36" s="65"/>
      <c r="IT36" s="65"/>
      <c r="IU36" s="65"/>
      <c r="IV36" s="65"/>
    </row>
    <row r="37" spans="1:256" s="14" customFormat="1" x14ac:dyDescent="0.2">
      <c r="A37" s="34"/>
      <c r="B37" s="34"/>
      <c r="C37" s="44"/>
      <c r="D37" s="72"/>
      <c r="E37" s="44"/>
      <c r="F37" s="52">
        <f>SUM(F36)</f>
        <v>2148412.66</v>
      </c>
      <c r="G37" s="120"/>
      <c r="H37" s="52">
        <f>SUM(H36)</f>
        <v>2148412.66</v>
      </c>
      <c r="I37" s="89"/>
      <c r="J37" s="52">
        <f>SUM(J36)</f>
        <v>1457797.1200000001</v>
      </c>
      <c r="K37" s="120"/>
      <c r="L37" s="52">
        <f>SUM(L36)</f>
        <v>1457797.1200000001</v>
      </c>
      <c r="M37" s="89"/>
      <c r="N37" s="96">
        <f>SUM(L37-H37)</f>
        <v>-690615.54</v>
      </c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  <c r="IV37" s="65"/>
    </row>
    <row r="38" spans="1:256" s="14" customFormat="1" x14ac:dyDescent="0.2">
      <c r="A38" s="34"/>
      <c r="B38" s="34"/>
      <c r="C38" s="44"/>
      <c r="D38" s="72"/>
      <c r="E38" s="44"/>
      <c r="F38" s="52"/>
      <c r="G38" s="120"/>
      <c r="H38" s="52"/>
      <c r="I38" s="89"/>
      <c r="J38" s="52"/>
      <c r="K38" s="120"/>
      <c r="L38" s="52"/>
      <c r="M38" s="89"/>
      <c r="N38" s="96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5"/>
      <c r="FE38" s="65"/>
      <c r="FF38" s="65"/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  <c r="IV38" s="65"/>
    </row>
    <row r="39" spans="1:256" s="14" customFormat="1" x14ac:dyDescent="0.2">
      <c r="A39" s="34"/>
      <c r="B39" s="34"/>
      <c r="C39" s="44"/>
      <c r="D39" s="72"/>
      <c r="E39" s="44"/>
      <c r="F39" s="52"/>
      <c r="G39" s="120"/>
      <c r="H39" s="52"/>
      <c r="I39" s="89"/>
      <c r="J39" s="52"/>
      <c r="K39" s="120"/>
      <c r="L39" s="52"/>
      <c r="M39" s="89"/>
      <c r="N39" s="96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</row>
    <row r="40" spans="1:256" s="80" customFormat="1" ht="15" customHeight="1" x14ac:dyDescent="0.2">
      <c r="A40" s="76"/>
      <c r="B40" s="76"/>
      <c r="C40" s="76"/>
      <c r="D40" s="79"/>
      <c r="E40" s="79"/>
      <c r="G40" s="198">
        <v>44166</v>
      </c>
      <c r="I40" s="89"/>
      <c r="K40" s="198">
        <v>44256</v>
      </c>
      <c r="M40" s="89"/>
      <c r="N40" s="96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  <c r="EV40" s="84"/>
      <c r="EW40" s="84"/>
      <c r="EX40" s="84"/>
      <c r="EY40" s="84"/>
      <c r="EZ40" s="84"/>
      <c r="FA40" s="84"/>
      <c r="FB40" s="84"/>
      <c r="FC40" s="84"/>
      <c r="FD40" s="84"/>
      <c r="FE40" s="84"/>
      <c r="FF40" s="84"/>
      <c r="FG40" s="84"/>
      <c r="FH40" s="84"/>
      <c r="FI40" s="84"/>
      <c r="FJ40" s="84"/>
      <c r="FK40" s="84"/>
      <c r="FL40" s="84"/>
      <c r="FM40" s="84"/>
      <c r="FN40" s="84"/>
      <c r="FO40" s="84"/>
      <c r="FP40" s="84"/>
      <c r="FQ40" s="84"/>
      <c r="FR40" s="84"/>
      <c r="FS40" s="84"/>
      <c r="FT40" s="84"/>
      <c r="FU40" s="84"/>
      <c r="FV40" s="84"/>
      <c r="FW40" s="84"/>
      <c r="FX40" s="84"/>
      <c r="FY40" s="84"/>
      <c r="FZ40" s="84"/>
      <c r="GA40" s="84"/>
      <c r="GB40" s="84"/>
      <c r="GC40" s="84"/>
      <c r="GD40" s="84"/>
      <c r="GE40" s="84"/>
      <c r="GF40" s="84"/>
      <c r="GG40" s="84"/>
      <c r="GH40" s="84"/>
      <c r="GI40" s="84"/>
      <c r="GJ40" s="84"/>
      <c r="GK40" s="84"/>
      <c r="GL40" s="84"/>
      <c r="GM40" s="84"/>
      <c r="GN40" s="84"/>
      <c r="GO40" s="84"/>
      <c r="GP40" s="84"/>
      <c r="GQ40" s="84"/>
      <c r="GR40" s="84"/>
      <c r="GS40" s="84"/>
      <c r="GT40" s="84"/>
      <c r="GU40" s="84"/>
      <c r="GV40" s="84"/>
      <c r="GW40" s="84"/>
      <c r="GX40" s="84"/>
      <c r="GY40" s="84"/>
      <c r="GZ40" s="84"/>
      <c r="HA40" s="84"/>
      <c r="HB40" s="84"/>
      <c r="HC40" s="84"/>
      <c r="HD40" s="84"/>
      <c r="HE40" s="84"/>
      <c r="HF40" s="84"/>
      <c r="HG40" s="84"/>
      <c r="HH40" s="84"/>
      <c r="HI40" s="84"/>
      <c r="HJ40" s="84"/>
      <c r="HK40" s="84"/>
      <c r="HL40" s="84"/>
      <c r="HM40" s="84"/>
      <c r="HN40" s="84"/>
      <c r="HO40" s="84"/>
      <c r="HP40" s="84"/>
      <c r="HQ40" s="84"/>
      <c r="HR40" s="84"/>
      <c r="HS40" s="84"/>
      <c r="HT40" s="84"/>
      <c r="HU40" s="84"/>
      <c r="HV40" s="84"/>
      <c r="HW40" s="84"/>
      <c r="HX40" s="84"/>
      <c r="HY40" s="84"/>
      <c r="HZ40" s="84"/>
      <c r="IA40" s="84"/>
      <c r="IB40" s="84"/>
      <c r="IC40" s="84"/>
      <c r="ID40" s="84"/>
      <c r="IE40" s="84"/>
      <c r="IF40" s="84"/>
      <c r="IG40" s="84"/>
      <c r="IH40" s="84"/>
      <c r="II40" s="84"/>
      <c r="IJ40" s="84"/>
      <c r="IK40" s="84"/>
      <c r="IL40" s="84"/>
      <c r="IM40" s="84"/>
      <c r="IN40" s="84"/>
      <c r="IO40" s="84"/>
      <c r="IP40" s="84"/>
      <c r="IQ40" s="84"/>
      <c r="IR40" s="84"/>
      <c r="IS40" s="84"/>
      <c r="IT40" s="84"/>
      <c r="IU40" s="84"/>
      <c r="IV40" s="84"/>
    </row>
    <row r="41" spans="1:256" s="80" customFormat="1" x14ac:dyDescent="0.2">
      <c r="A41" s="76" t="s">
        <v>52</v>
      </c>
      <c r="B41" s="83" t="s">
        <v>20</v>
      </c>
      <c r="C41" s="76" t="s">
        <v>21</v>
      </c>
      <c r="D41" s="76" t="s">
        <v>53</v>
      </c>
      <c r="E41" s="76"/>
      <c r="F41" s="52" t="s">
        <v>54</v>
      </c>
      <c r="G41" s="199" t="s">
        <v>55</v>
      </c>
      <c r="H41" s="52" t="s">
        <v>54</v>
      </c>
      <c r="I41" s="89"/>
      <c r="J41" s="52" t="s">
        <v>54</v>
      </c>
      <c r="K41" s="199" t="s">
        <v>55</v>
      </c>
      <c r="L41" s="52" t="s">
        <v>54</v>
      </c>
      <c r="M41" s="89"/>
      <c r="N41" s="96" t="s">
        <v>56</v>
      </c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  <c r="EK41" s="84"/>
      <c r="EL41" s="84"/>
      <c r="EM41" s="84"/>
      <c r="EN41" s="84"/>
      <c r="EO41" s="84"/>
      <c r="EP41" s="84"/>
      <c r="EQ41" s="84"/>
      <c r="ER41" s="84"/>
      <c r="ES41" s="84"/>
      <c r="ET41" s="84"/>
      <c r="EU41" s="84"/>
      <c r="EV41" s="84"/>
      <c r="EW41" s="84"/>
      <c r="EX41" s="84"/>
      <c r="EY41" s="84"/>
      <c r="EZ41" s="84"/>
      <c r="FA41" s="84"/>
      <c r="FB41" s="84"/>
      <c r="FC41" s="84"/>
      <c r="FD41" s="84"/>
      <c r="FE41" s="84"/>
      <c r="FF41" s="84"/>
      <c r="FG41" s="84"/>
      <c r="FH41" s="84"/>
      <c r="FI41" s="84"/>
      <c r="FJ41" s="84"/>
      <c r="FK41" s="84"/>
      <c r="FL41" s="84"/>
      <c r="FM41" s="84"/>
      <c r="FN41" s="84"/>
      <c r="FO41" s="84"/>
      <c r="FP41" s="84"/>
      <c r="FQ41" s="84"/>
      <c r="FR41" s="84"/>
      <c r="FS41" s="84"/>
      <c r="FT41" s="84"/>
      <c r="FU41" s="84"/>
      <c r="FV41" s="84"/>
      <c r="FW41" s="84"/>
      <c r="FX41" s="84"/>
      <c r="FY41" s="84"/>
      <c r="FZ41" s="84"/>
      <c r="GA41" s="84"/>
      <c r="GB41" s="84"/>
      <c r="GC41" s="84"/>
      <c r="GD41" s="84"/>
      <c r="GE41" s="84"/>
      <c r="GF41" s="84"/>
      <c r="GG41" s="84"/>
      <c r="GH41" s="84"/>
      <c r="GI41" s="84"/>
      <c r="GJ41" s="84"/>
      <c r="GK41" s="84"/>
      <c r="GL41" s="84"/>
      <c r="GM41" s="84"/>
      <c r="GN41" s="84"/>
      <c r="GO41" s="84"/>
      <c r="GP41" s="84"/>
      <c r="GQ41" s="84"/>
      <c r="GR41" s="84"/>
      <c r="GS41" s="84"/>
      <c r="GT41" s="84"/>
      <c r="GU41" s="84"/>
      <c r="GV41" s="84"/>
      <c r="GW41" s="84"/>
      <c r="GX41" s="84"/>
      <c r="GY41" s="84"/>
      <c r="GZ41" s="84"/>
      <c r="HA41" s="84"/>
      <c r="HB41" s="84"/>
      <c r="HC41" s="84"/>
      <c r="HD41" s="84"/>
      <c r="HE41" s="84"/>
      <c r="HF41" s="84"/>
      <c r="HG41" s="84"/>
      <c r="HH41" s="84"/>
      <c r="HI41" s="84"/>
      <c r="HJ41" s="84"/>
      <c r="HK41" s="84"/>
      <c r="HL41" s="84"/>
      <c r="HM41" s="84"/>
      <c r="HN41" s="84"/>
      <c r="HO41" s="84"/>
      <c r="HP41" s="84"/>
      <c r="HQ41" s="84"/>
      <c r="HR41" s="84"/>
      <c r="HS41" s="84"/>
      <c r="HT41" s="84"/>
      <c r="HU41" s="84"/>
      <c r="HV41" s="84"/>
      <c r="HW41" s="84"/>
      <c r="HX41" s="84"/>
      <c r="HY41" s="84"/>
      <c r="HZ41" s="84"/>
      <c r="IA41" s="84"/>
      <c r="IB41" s="84"/>
      <c r="IC41" s="84"/>
      <c r="ID41" s="84"/>
      <c r="IE41" s="84"/>
      <c r="IF41" s="84"/>
      <c r="IG41" s="84"/>
      <c r="IH41" s="84"/>
      <c r="II41" s="84"/>
      <c r="IJ41" s="84"/>
      <c r="IK41" s="84"/>
      <c r="IL41" s="84"/>
      <c r="IM41" s="84"/>
      <c r="IN41" s="84"/>
      <c r="IO41" s="84"/>
      <c r="IP41" s="84"/>
      <c r="IQ41" s="84"/>
      <c r="IR41" s="84"/>
      <c r="IS41" s="84"/>
      <c r="IT41" s="84"/>
      <c r="IU41" s="84"/>
      <c r="IV41" s="84"/>
    </row>
    <row r="42" spans="1:256" s="80" customFormat="1" x14ac:dyDescent="0.2">
      <c r="A42" s="76"/>
      <c r="B42" s="83" t="s">
        <v>27</v>
      </c>
      <c r="C42" s="76" t="s">
        <v>28</v>
      </c>
      <c r="D42" s="76" t="s">
        <v>57</v>
      </c>
      <c r="E42" s="76"/>
      <c r="F42" s="52" t="s">
        <v>58</v>
      </c>
      <c r="G42" s="78" t="s">
        <v>59</v>
      </c>
      <c r="H42" s="52" t="s">
        <v>58</v>
      </c>
      <c r="I42" s="89"/>
      <c r="J42" s="52" t="s">
        <v>58</v>
      </c>
      <c r="K42" s="78" t="s">
        <v>59</v>
      </c>
      <c r="L42" s="52" t="s">
        <v>58</v>
      </c>
      <c r="M42" s="89"/>
      <c r="N42" s="96" t="s">
        <v>18</v>
      </c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  <c r="EL42" s="84"/>
      <c r="EM42" s="84"/>
      <c r="EN42" s="84"/>
      <c r="EO42" s="84"/>
      <c r="EP42" s="84"/>
      <c r="EQ42" s="84"/>
      <c r="ER42" s="84"/>
      <c r="ES42" s="84"/>
      <c r="ET42" s="84"/>
      <c r="EU42" s="84"/>
      <c r="EV42" s="84"/>
      <c r="EW42" s="84"/>
      <c r="EX42" s="84"/>
      <c r="EY42" s="84"/>
      <c r="EZ42" s="84"/>
      <c r="FA42" s="84"/>
      <c r="FB42" s="84"/>
      <c r="FC42" s="84"/>
      <c r="FD42" s="84"/>
      <c r="FE42" s="84"/>
      <c r="FF42" s="84"/>
      <c r="FG42" s="84"/>
      <c r="FH42" s="84"/>
      <c r="FI42" s="84"/>
      <c r="FJ42" s="84"/>
      <c r="FK42" s="84"/>
      <c r="FL42" s="84"/>
      <c r="FM42" s="84"/>
      <c r="FN42" s="84"/>
      <c r="FO42" s="84"/>
      <c r="FP42" s="84"/>
      <c r="FQ42" s="84"/>
      <c r="FR42" s="84"/>
      <c r="FS42" s="84"/>
      <c r="FT42" s="84"/>
      <c r="FU42" s="84"/>
      <c r="FV42" s="84"/>
      <c r="FW42" s="84"/>
      <c r="FX42" s="84"/>
      <c r="FY42" s="84"/>
      <c r="FZ42" s="84"/>
      <c r="GA42" s="84"/>
      <c r="GB42" s="84"/>
      <c r="GC42" s="84"/>
      <c r="GD42" s="84"/>
      <c r="GE42" s="84"/>
      <c r="GF42" s="84"/>
      <c r="GG42" s="84"/>
      <c r="GH42" s="84"/>
      <c r="GI42" s="84"/>
      <c r="GJ42" s="84"/>
      <c r="GK42" s="84"/>
      <c r="GL42" s="84"/>
      <c r="GM42" s="84"/>
      <c r="GN42" s="84"/>
      <c r="GO42" s="84"/>
      <c r="GP42" s="84"/>
      <c r="GQ42" s="84"/>
      <c r="GR42" s="84"/>
      <c r="GS42" s="84"/>
      <c r="GT42" s="84"/>
      <c r="GU42" s="84"/>
      <c r="GV42" s="84"/>
      <c r="GW42" s="84"/>
      <c r="GX42" s="84"/>
      <c r="GY42" s="84"/>
      <c r="GZ42" s="84"/>
      <c r="HA42" s="84"/>
      <c r="HB42" s="84"/>
      <c r="HC42" s="84"/>
      <c r="HD42" s="84"/>
      <c r="HE42" s="84"/>
      <c r="HF42" s="84"/>
      <c r="HG42" s="84"/>
      <c r="HH42" s="84"/>
      <c r="HI42" s="84"/>
      <c r="HJ42" s="84"/>
      <c r="HK42" s="84"/>
      <c r="HL42" s="84"/>
      <c r="HM42" s="84"/>
      <c r="HN42" s="84"/>
      <c r="HO42" s="84"/>
      <c r="HP42" s="84"/>
      <c r="HQ42" s="84"/>
      <c r="HR42" s="84"/>
      <c r="HS42" s="84"/>
      <c r="HT42" s="84"/>
      <c r="HU42" s="84"/>
      <c r="HV42" s="84"/>
      <c r="HW42" s="84"/>
      <c r="HX42" s="84"/>
      <c r="HY42" s="84"/>
      <c r="HZ42" s="84"/>
      <c r="IA42" s="84"/>
      <c r="IB42" s="84"/>
      <c r="IC42" s="84"/>
      <c r="ID42" s="84"/>
      <c r="IE42" s="84"/>
      <c r="IF42" s="84"/>
      <c r="IG42" s="84"/>
      <c r="IH42" s="84"/>
      <c r="II42" s="84"/>
      <c r="IJ42" s="84"/>
      <c r="IK42" s="84"/>
      <c r="IL42" s="84"/>
      <c r="IM42" s="84"/>
      <c r="IN42" s="84"/>
      <c r="IO42" s="84"/>
      <c r="IP42" s="84"/>
      <c r="IQ42" s="84"/>
      <c r="IR42" s="84"/>
      <c r="IS42" s="84"/>
      <c r="IT42" s="84"/>
      <c r="IU42" s="84"/>
      <c r="IV42" s="84"/>
    </row>
    <row r="43" spans="1:256" s="80" customFormat="1" ht="7.9" customHeight="1" x14ac:dyDescent="0.2">
      <c r="A43" s="88"/>
      <c r="B43" s="91"/>
      <c r="C43" s="88"/>
      <c r="D43" s="88"/>
      <c r="E43" s="88"/>
      <c r="F43" s="89"/>
      <c r="G43" s="95"/>
      <c r="H43" s="89"/>
      <c r="I43" s="89"/>
      <c r="J43" s="89"/>
      <c r="K43" s="95"/>
      <c r="L43" s="89"/>
      <c r="M43" s="89"/>
      <c r="N43" s="97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  <c r="GT43" s="84"/>
      <c r="GU43" s="84"/>
      <c r="GV43" s="84"/>
      <c r="GW43" s="84"/>
      <c r="GX43" s="84"/>
      <c r="GY43" s="84"/>
      <c r="GZ43" s="84"/>
      <c r="HA43" s="84"/>
      <c r="HB43" s="84"/>
      <c r="HC43" s="84"/>
      <c r="HD43" s="84"/>
      <c r="HE43" s="84"/>
      <c r="HF43" s="84"/>
      <c r="HG43" s="84"/>
      <c r="HH43" s="84"/>
      <c r="HI43" s="84"/>
      <c r="HJ43" s="84"/>
      <c r="HK43" s="84"/>
      <c r="HL43" s="84"/>
      <c r="HM43" s="84"/>
      <c r="HN43" s="84"/>
      <c r="HO43" s="84"/>
      <c r="HP43" s="84"/>
      <c r="HQ43" s="84"/>
      <c r="HR43" s="84"/>
      <c r="HS43" s="84"/>
      <c r="HT43" s="84"/>
      <c r="HU43" s="84"/>
      <c r="HV43" s="84"/>
      <c r="HW43" s="84"/>
      <c r="HX43" s="84"/>
      <c r="HY43" s="84"/>
      <c r="HZ43" s="84"/>
      <c r="IA43" s="84"/>
      <c r="IB43" s="84"/>
      <c r="IC43" s="84"/>
      <c r="ID43" s="84"/>
      <c r="IE43" s="84"/>
      <c r="IF43" s="84"/>
      <c r="IG43" s="84"/>
      <c r="IH43" s="84"/>
      <c r="II43" s="84"/>
      <c r="IJ43" s="84"/>
      <c r="IK43" s="84"/>
      <c r="IL43" s="84"/>
      <c r="IM43" s="84"/>
      <c r="IN43" s="84"/>
      <c r="IO43" s="84"/>
      <c r="IP43" s="84"/>
      <c r="IQ43" s="84"/>
      <c r="IR43" s="84"/>
      <c r="IS43" s="84"/>
      <c r="IT43" s="84"/>
      <c r="IU43" s="84"/>
      <c r="IV43" s="84"/>
    </row>
    <row r="44" spans="1:256" s="34" customFormat="1" ht="14.25" customHeight="1" x14ac:dyDescent="0.2">
      <c r="A44" s="34" t="s">
        <v>12</v>
      </c>
      <c r="B44" s="34" t="s">
        <v>122</v>
      </c>
      <c r="C44" s="44"/>
      <c r="D44" s="71">
        <v>44286</v>
      </c>
      <c r="E44" s="46"/>
      <c r="F44" s="22">
        <v>63571.24</v>
      </c>
      <c r="G44" s="120">
        <f t="shared" ref="G44" si="12">H44/F44</f>
        <v>1</v>
      </c>
      <c r="H44" s="22">
        <v>63571.24</v>
      </c>
      <c r="I44" s="94" t="s">
        <v>62</v>
      </c>
      <c r="J44" s="22">
        <v>63322.05</v>
      </c>
      <c r="K44" s="120">
        <f t="shared" si="11"/>
        <v>1</v>
      </c>
      <c r="L44" s="22">
        <v>63322.05</v>
      </c>
      <c r="M44" s="92"/>
      <c r="N44" s="96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5"/>
      <c r="CA44" s="85"/>
      <c r="CB44" s="85"/>
      <c r="CC44" s="85"/>
      <c r="CD44" s="85"/>
      <c r="CE44" s="85"/>
      <c r="CF44" s="85"/>
      <c r="CG44" s="85"/>
      <c r="CH44" s="85"/>
      <c r="CI44" s="85"/>
      <c r="CJ44" s="85"/>
      <c r="CK44" s="85"/>
      <c r="CL44" s="85"/>
      <c r="CM44" s="85"/>
      <c r="CN44" s="85"/>
      <c r="CO44" s="85"/>
      <c r="CP44" s="85"/>
      <c r="CQ44" s="85"/>
      <c r="CR44" s="85"/>
      <c r="CS44" s="85"/>
      <c r="CT44" s="85"/>
      <c r="CU44" s="85"/>
      <c r="CV44" s="85"/>
      <c r="CW44" s="85"/>
      <c r="CX44" s="85"/>
      <c r="CY44" s="85"/>
      <c r="CZ44" s="85"/>
      <c r="DA44" s="85"/>
      <c r="DB44" s="85"/>
      <c r="DC44" s="85"/>
      <c r="DD44" s="85"/>
      <c r="DE44" s="85"/>
      <c r="DF44" s="85"/>
      <c r="DG44" s="85"/>
      <c r="DH44" s="85"/>
      <c r="DI44" s="85"/>
      <c r="DJ44" s="85"/>
      <c r="DK44" s="85"/>
      <c r="DL44" s="85"/>
      <c r="DM44" s="85"/>
      <c r="DN44" s="85"/>
      <c r="DO44" s="85"/>
      <c r="DP44" s="85"/>
      <c r="DQ44" s="85"/>
      <c r="DR44" s="85"/>
      <c r="DS44" s="85"/>
      <c r="DT44" s="85"/>
      <c r="DU44" s="85"/>
      <c r="DV44" s="85"/>
      <c r="DW44" s="85"/>
      <c r="DX44" s="85"/>
      <c r="DY44" s="85"/>
      <c r="DZ44" s="85"/>
      <c r="EA44" s="85"/>
      <c r="EB44" s="85"/>
      <c r="EC44" s="85"/>
      <c r="ED44" s="85"/>
      <c r="EE44" s="85"/>
      <c r="EF44" s="85"/>
      <c r="EG44" s="85"/>
      <c r="EH44" s="85"/>
      <c r="EI44" s="85"/>
      <c r="EJ44" s="85"/>
      <c r="EK44" s="85"/>
      <c r="EL44" s="85"/>
      <c r="EM44" s="85"/>
      <c r="EN44" s="85"/>
      <c r="EO44" s="85"/>
      <c r="EP44" s="85"/>
      <c r="EQ44" s="85"/>
      <c r="ER44" s="85"/>
      <c r="ES44" s="85"/>
      <c r="ET44" s="85"/>
      <c r="EU44" s="85"/>
      <c r="EV44" s="85"/>
      <c r="EW44" s="85"/>
      <c r="EX44" s="85"/>
      <c r="EY44" s="85"/>
      <c r="EZ44" s="85"/>
      <c r="FA44" s="85"/>
      <c r="FB44" s="85"/>
      <c r="FC44" s="85"/>
      <c r="FD44" s="85"/>
      <c r="FE44" s="85"/>
      <c r="FF44" s="85"/>
      <c r="FG44" s="85"/>
      <c r="FH44" s="85"/>
      <c r="FI44" s="85"/>
      <c r="FJ44" s="85"/>
      <c r="FK44" s="85"/>
      <c r="FL44" s="85"/>
      <c r="FM44" s="85"/>
      <c r="FN44" s="85"/>
      <c r="FO44" s="85"/>
      <c r="FP44" s="85"/>
      <c r="FQ44" s="85"/>
      <c r="FR44" s="85"/>
      <c r="FS44" s="85"/>
      <c r="FT44" s="85"/>
      <c r="FU44" s="85"/>
      <c r="FV44" s="85"/>
      <c r="FW44" s="85"/>
      <c r="FX44" s="85"/>
      <c r="FY44" s="85"/>
      <c r="FZ44" s="85"/>
      <c r="GA44" s="85"/>
      <c r="GB44" s="85"/>
      <c r="GC44" s="85"/>
      <c r="GD44" s="85"/>
      <c r="GE44" s="85"/>
      <c r="GF44" s="85"/>
      <c r="GG44" s="85"/>
      <c r="GH44" s="85"/>
      <c r="GI44" s="85"/>
      <c r="GJ44" s="85"/>
      <c r="GK44" s="85"/>
      <c r="GL44" s="85"/>
      <c r="GM44" s="85"/>
      <c r="GN44" s="85"/>
      <c r="GO44" s="85"/>
      <c r="GP44" s="85"/>
      <c r="GQ44" s="85"/>
      <c r="GR44" s="85"/>
      <c r="GS44" s="85"/>
      <c r="GT44" s="85"/>
      <c r="GU44" s="85"/>
      <c r="GV44" s="85"/>
      <c r="GW44" s="85"/>
      <c r="GX44" s="85"/>
      <c r="GY44" s="85"/>
      <c r="GZ44" s="85"/>
      <c r="HA44" s="85"/>
      <c r="HB44" s="85"/>
      <c r="HC44" s="85"/>
      <c r="HD44" s="85"/>
      <c r="HE44" s="85"/>
      <c r="HF44" s="85"/>
      <c r="HG44" s="85"/>
      <c r="HH44" s="85"/>
      <c r="HI44" s="85"/>
      <c r="HJ44" s="85"/>
      <c r="HK44" s="85"/>
      <c r="HL44" s="85"/>
      <c r="HM44" s="85"/>
      <c r="HN44" s="85"/>
      <c r="HO44" s="85"/>
      <c r="HP44" s="85"/>
      <c r="HQ44" s="85"/>
      <c r="HR44" s="85"/>
      <c r="HS44" s="85"/>
      <c r="HT44" s="85"/>
      <c r="HU44" s="85"/>
      <c r="HV44" s="85"/>
      <c r="HW44" s="85"/>
      <c r="HX44" s="85"/>
      <c r="HY44" s="85"/>
      <c r="HZ44" s="85"/>
      <c r="IA44" s="85"/>
      <c r="IB44" s="85"/>
      <c r="IC44" s="85"/>
      <c r="ID44" s="85"/>
      <c r="IE44" s="85"/>
      <c r="IF44" s="85"/>
      <c r="IG44" s="85"/>
      <c r="IH44" s="85"/>
      <c r="II44" s="85"/>
      <c r="IJ44" s="85"/>
      <c r="IK44" s="85"/>
      <c r="IL44" s="85"/>
      <c r="IM44" s="85"/>
      <c r="IN44" s="85"/>
      <c r="IO44" s="85"/>
      <c r="IP44" s="85"/>
      <c r="IQ44" s="85"/>
      <c r="IR44" s="85"/>
      <c r="IS44" s="85"/>
      <c r="IT44" s="85"/>
      <c r="IU44" s="85"/>
      <c r="IV44" s="85"/>
    </row>
    <row r="45" spans="1:256" s="14" customFormat="1" x14ac:dyDescent="0.2">
      <c r="C45" s="62"/>
      <c r="D45" s="73"/>
      <c r="F45" s="49">
        <f>SUM(F44)</f>
        <v>63571.24</v>
      </c>
      <c r="G45" s="120"/>
      <c r="H45" s="49">
        <f>SUM(H44)</f>
        <v>63571.24</v>
      </c>
      <c r="I45" s="89"/>
      <c r="J45" s="49">
        <f>SUM(J44)</f>
        <v>63322.05</v>
      </c>
      <c r="K45" s="120"/>
      <c r="L45" s="49">
        <f>SUM(L44)</f>
        <v>63322.05</v>
      </c>
      <c r="M45" s="90"/>
      <c r="N45" s="96">
        <f>SUM(L45-H45)</f>
        <v>-249.18999999999505</v>
      </c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  <c r="EM45" s="65"/>
      <c r="EN45" s="65"/>
      <c r="EO45" s="65"/>
      <c r="EP45" s="65"/>
      <c r="EQ45" s="65"/>
      <c r="ER45" s="65"/>
      <c r="ES45" s="65"/>
      <c r="ET45" s="65"/>
      <c r="EU45" s="65"/>
      <c r="EV45" s="65"/>
      <c r="EW45" s="65"/>
      <c r="EX45" s="65"/>
      <c r="EY45" s="65"/>
      <c r="EZ45" s="65"/>
      <c r="FA45" s="65"/>
      <c r="FB45" s="65"/>
      <c r="FC45" s="65"/>
      <c r="FD45" s="65"/>
      <c r="FE45" s="65"/>
      <c r="FF45" s="65"/>
      <c r="FG45" s="65"/>
      <c r="FH45" s="65"/>
      <c r="FI45" s="65"/>
      <c r="FJ45" s="65"/>
      <c r="FK45" s="65"/>
      <c r="FL45" s="65"/>
      <c r="FM45" s="65"/>
      <c r="FN45" s="65"/>
      <c r="FO45" s="65"/>
      <c r="FP45" s="65"/>
      <c r="FQ45" s="65"/>
      <c r="FR45" s="65"/>
      <c r="FS45" s="65"/>
      <c r="FT45" s="65"/>
      <c r="FU45" s="65"/>
      <c r="FV45" s="65"/>
      <c r="FW45" s="65"/>
      <c r="FX45" s="65"/>
      <c r="FY45" s="65"/>
      <c r="FZ45" s="65"/>
      <c r="GA45" s="65"/>
      <c r="GB45" s="65"/>
      <c r="GC45" s="65"/>
      <c r="GD45" s="65"/>
      <c r="GE45" s="65"/>
      <c r="GF45" s="65"/>
      <c r="GG45" s="65"/>
      <c r="GH45" s="65"/>
      <c r="GI45" s="65"/>
      <c r="GJ45" s="65"/>
      <c r="GK45" s="65"/>
      <c r="GL45" s="65"/>
      <c r="GM45" s="65"/>
      <c r="GN45" s="65"/>
      <c r="GO45" s="65"/>
      <c r="GP45" s="65"/>
      <c r="GQ45" s="65"/>
      <c r="GR45" s="65"/>
      <c r="GS45" s="65"/>
      <c r="GT45" s="65"/>
      <c r="GU45" s="65"/>
      <c r="GV45" s="65"/>
      <c r="GW45" s="65"/>
      <c r="GX45" s="65"/>
      <c r="GY45" s="65"/>
      <c r="GZ45" s="65"/>
      <c r="HA45" s="65"/>
      <c r="HB45" s="65"/>
      <c r="HC45" s="65"/>
      <c r="HD45" s="65"/>
      <c r="HE45" s="65"/>
      <c r="HF45" s="65"/>
      <c r="HG45" s="65"/>
      <c r="HH45" s="65"/>
      <c r="HI45" s="65"/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5"/>
      <c r="HU45" s="65"/>
      <c r="HV45" s="65"/>
      <c r="HW45" s="65"/>
      <c r="HX45" s="65"/>
      <c r="HY45" s="65"/>
      <c r="HZ45" s="65"/>
      <c r="IA45" s="65"/>
      <c r="IB45" s="65"/>
      <c r="IC45" s="65"/>
      <c r="ID45" s="65"/>
      <c r="IE45" s="65"/>
      <c r="IF45" s="65"/>
      <c r="IG45" s="65"/>
      <c r="IH45" s="65"/>
      <c r="II45" s="65"/>
      <c r="IJ45" s="65"/>
      <c r="IK45" s="65"/>
      <c r="IL45" s="65"/>
      <c r="IM45" s="65"/>
      <c r="IN45" s="65"/>
      <c r="IO45" s="65"/>
      <c r="IP45" s="65"/>
      <c r="IQ45" s="65"/>
      <c r="IR45" s="65"/>
      <c r="IS45" s="65"/>
      <c r="IT45" s="65"/>
      <c r="IU45" s="65"/>
      <c r="IV45" s="65"/>
    </row>
    <row r="46" spans="1:256" s="14" customFormat="1" x14ac:dyDescent="0.2">
      <c r="A46" s="34"/>
      <c r="B46" s="34"/>
      <c r="C46" s="44"/>
      <c r="D46" s="72"/>
      <c r="E46" s="34"/>
      <c r="F46" s="22"/>
      <c r="G46" s="120"/>
      <c r="H46" s="22"/>
      <c r="I46" s="94"/>
      <c r="J46" s="22"/>
      <c r="K46" s="120"/>
      <c r="L46" s="22"/>
      <c r="M46" s="92"/>
      <c r="N46" s="96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  <c r="EM46" s="65"/>
      <c r="EN46" s="65"/>
      <c r="EO46" s="65"/>
      <c r="EP46" s="65"/>
      <c r="EQ46" s="65"/>
      <c r="ER46" s="65"/>
      <c r="ES46" s="65"/>
      <c r="ET46" s="65"/>
      <c r="EU46" s="65"/>
      <c r="EV46" s="65"/>
      <c r="EW46" s="65"/>
      <c r="EX46" s="65"/>
      <c r="EY46" s="65"/>
      <c r="EZ46" s="65"/>
      <c r="FA46" s="65"/>
      <c r="FB46" s="65"/>
      <c r="FC46" s="65"/>
      <c r="FD46" s="65"/>
      <c r="FE46" s="65"/>
      <c r="FF46" s="65"/>
      <c r="FG46" s="65"/>
      <c r="FH46" s="65"/>
      <c r="FI46" s="65"/>
      <c r="FJ46" s="65"/>
      <c r="FK46" s="65"/>
      <c r="FL46" s="65"/>
      <c r="FM46" s="65"/>
      <c r="FN46" s="65"/>
      <c r="FO46" s="65"/>
      <c r="FP46" s="65"/>
      <c r="FQ46" s="65"/>
      <c r="FR46" s="65"/>
      <c r="FS46" s="65"/>
      <c r="FT46" s="65"/>
      <c r="FU46" s="65"/>
      <c r="FV46" s="65"/>
      <c r="FW46" s="65"/>
      <c r="FX46" s="65"/>
      <c r="FY46" s="65"/>
      <c r="FZ46" s="65"/>
      <c r="GA46" s="65"/>
      <c r="GB46" s="65"/>
      <c r="GC46" s="65"/>
      <c r="GD46" s="65"/>
      <c r="GE46" s="65"/>
      <c r="GF46" s="65"/>
      <c r="GG46" s="65"/>
      <c r="GH46" s="65"/>
      <c r="GI46" s="65"/>
      <c r="GJ46" s="65"/>
      <c r="GK46" s="65"/>
      <c r="GL46" s="65"/>
      <c r="GM46" s="65"/>
      <c r="GN46" s="65"/>
      <c r="GO46" s="65"/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B46" s="65"/>
      <c r="HC46" s="65"/>
      <c r="HD46" s="65"/>
      <c r="HE46" s="65"/>
      <c r="HF46" s="65"/>
      <c r="HG46" s="65"/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  <c r="IF46" s="65"/>
      <c r="IG46" s="65"/>
      <c r="IH46" s="65"/>
      <c r="II46" s="65"/>
      <c r="IJ46" s="65"/>
      <c r="IK46" s="65"/>
      <c r="IL46" s="65"/>
      <c r="IM46" s="65"/>
      <c r="IN46" s="65"/>
      <c r="IO46" s="65"/>
      <c r="IP46" s="65"/>
      <c r="IQ46" s="65"/>
      <c r="IR46" s="65"/>
      <c r="IS46" s="65"/>
      <c r="IT46" s="65"/>
      <c r="IU46" s="65"/>
      <c r="IV46" s="65"/>
    </row>
    <row r="47" spans="1:256" s="14" customFormat="1" x14ac:dyDescent="0.2">
      <c r="A47" s="34" t="s">
        <v>33</v>
      </c>
      <c r="B47" s="34" t="s">
        <v>122</v>
      </c>
      <c r="C47" s="44"/>
      <c r="D47" s="71">
        <v>44286</v>
      </c>
      <c r="E47" s="34"/>
      <c r="F47" s="22">
        <v>581601.16</v>
      </c>
      <c r="G47" s="120">
        <f t="shared" ref="G47" si="13">H47/F47</f>
        <v>1</v>
      </c>
      <c r="H47" s="22">
        <v>581601.16</v>
      </c>
      <c r="I47" s="94" t="s">
        <v>62</v>
      </c>
      <c r="J47" s="22">
        <v>605179.49</v>
      </c>
      <c r="K47" s="120">
        <f t="shared" si="11"/>
        <v>1</v>
      </c>
      <c r="L47" s="22">
        <v>605179.49</v>
      </c>
      <c r="M47" s="92"/>
      <c r="N47" s="96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5"/>
      <c r="DA47" s="65"/>
      <c r="DB47" s="65"/>
      <c r="DC47" s="65"/>
      <c r="DD47" s="65"/>
      <c r="DE47" s="65"/>
      <c r="DF47" s="65"/>
      <c r="DG47" s="65"/>
      <c r="DH47" s="65"/>
      <c r="DI47" s="65"/>
      <c r="DJ47" s="65"/>
      <c r="DK47" s="65"/>
      <c r="DL47" s="65"/>
      <c r="DM47" s="65"/>
      <c r="DN47" s="65"/>
      <c r="DO47" s="65"/>
      <c r="DP47" s="65"/>
      <c r="DQ47" s="65"/>
      <c r="DR47" s="65"/>
      <c r="DS47" s="65"/>
      <c r="DT47" s="65"/>
      <c r="DU47" s="65"/>
      <c r="DV47" s="65"/>
      <c r="DW47" s="65"/>
      <c r="DX47" s="65"/>
      <c r="DY47" s="65"/>
      <c r="DZ47" s="65"/>
      <c r="EA47" s="65"/>
      <c r="EB47" s="65"/>
      <c r="EC47" s="65"/>
      <c r="ED47" s="65"/>
      <c r="EE47" s="65"/>
      <c r="EF47" s="65"/>
      <c r="EG47" s="65"/>
      <c r="EH47" s="65"/>
      <c r="EI47" s="65"/>
      <c r="EJ47" s="65"/>
      <c r="EK47" s="65"/>
      <c r="EL47" s="65"/>
      <c r="EM47" s="65"/>
      <c r="EN47" s="65"/>
      <c r="EO47" s="65"/>
      <c r="EP47" s="65"/>
      <c r="EQ47" s="65"/>
      <c r="ER47" s="65"/>
      <c r="ES47" s="65"/>
      <c r="ET47" s="65"/>
      <c r="EU47" s="65"/>
      <c r="EV47" s="65"/>
      <c r="EW47" s="65"/>
      <c r="EX47" s="65"/>
      <c r="EY47" s="65"/>
      <c r="EZ47" s="65"/>
      <c r="FA47" s="65"/>
      <c r="FB47" s="65"/>
      <c r="FC47" s="65"/>
      <c r="FD47" s="65"/>
      <c r="FE47" s="65"/>
      <c r="FF47" s="65"/>
      <c r="FG47" s="65"/>
      <c r="FH47" s="65"/>
      <c r="FI47" s="65"/>
      <c r="FJ47" s="65"/>
      <c r="FK47" s="65"/>
      <c r="FL47" s="65"/>
      <c r="FM47" s="65"/>
      <c r="FN47" s="65"/>
      <c r="FO47" s="65"/>
      <c r="FP47" s="65"/>
      <c r="FQ47" s="65"/>
      <c r="FR47" s="65"/>
      <c r="FS47" s="65"/>
      <c r="FT47" s="65"/>
      <c r="FU47" s="65"/>
      <c r="FV47" s="65"/>
      <c r="FW47" s="65"/>
      <c r="FX47" s="65"/>
      <c r="FY47" s="65"/>
      <c r="FZ47" s="65"/>
      <c r="GA47" s="65"/>
      <c r="GB47" s="65"/>
      <c r="GC47" s="65"/>
      <c r="GD47" s="65"/>
      <c r="GE47" s="65"/>
      <c r="GF47" s="65"/>
      <c r="GG47" s="65"/>
      <c r="GH47" s="65"/>
      <c r="GI47" s="65"/>
      <c r="GJ47" s="65"/>
      <c r="GK47" s="65"/>
      <c r="GL47" s="65"/>
      <c r="GM47" s="65"/>
      <c r="GN47" s="65"/>
      <c r="GO47" s="65"/>
      <c r="GP47" s="65"/>
      <c r="GQ47" s="65"/>
      <c r="GR47" s="65"/>
      <c r="GS47" s="65"/>
      <c r="GT47" s="65"/>
      <c r="GU47" s="65"/>
      <c r="GV47" s="65"/>
      <c r="GW47" s="65"/>
      <c r="GX47" s="65"/>
      <c r="GY47" s="65"/>
      <c r="GZ47" s="65"/>
      <c r="HA47" s="65"/>
      <c r="HB47" s="65"/>
      <c r="HC47" s="65"/>
      <c r="HD47" s="65"/>
      <c r="HE47" s="65"/>
      <c r="HF47" s="65"/>
      <c r="HG47" s="65"/>
      <c r="HH47" s="65"/>
      <c r="HI47" s="65"/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5"/>
      <c r="HU47" s="65"/>
      <c r="HV47" s="65"/>
      <c r="HW47" s="65"/>
      <c r="HX47" s="65"/>
      <c r="HY47" s="65"/>
      <c r="HZ47" s="65"/>
      <c r="IA47" s="65"/>
      <c r="IB47" s="65"/>
      <c r="IC47" s="65"/>
      <c r="ID47" s="65"/>
      <c r="IE47" s="65"/>
      <c r="IF47" s="65"/>
      <c r="IG47" s="65"/>
      <c r="IH47" s="65"/>
      <c r="II47" s="65"/>
      <c r="IJ47" s="65"/>
      <c r="IK47" s="65"/>
      <c r="IL47" s="65"/>
      <c r="IM47" s="65"/>
      <c r="IN47" s="65"/>
      <c r="IO47" s="65"/>
      <c r="IP47" s="65"/>
      <c r="IQ47" s="65"/>
      <c r="IR47" s="65"/>
      <c r="IS47" s="65"/>
      <c r="IT47" s="65"/>
      <c r="IU47" s="65"/>
      <c r="IV47" s="65"/>
    </row>
    <row r="48" spans="1:256" s="14" customFormat="1" x14ac:dyDescent="0.2">
      <c r="A48" s="34"/>
      <c r="B48" s="34"/>
      <c r="C48" s="44"/>
      <c r="D48" s="72"/>
      <c r="E48" s="34"/>
      <c r="F48" s="49">
        <f>SUM(F47)</f>
        <v>581601.16</v>
      </c>
      <c r="G48" s="120"/>
      <c r="H48" s="49">
        <f>SUM(H47)</f>
        <v>581601.16</v>
      </c>
      <c r="I48" s="89"/>
      <c r="J48" s="49">
        <f>SUM(J47)</f>
        <v>605179.49</v>
      </c>
      <c r="K48" s="120"/>
      <c r="L48" s="49">
        <f>SUM(L47)</f>
        <v>605179.49</v>
      </c>
      <c r="M48" s="90"/>
      <c r="N48" s="96">
        <f>SUM(L48-H48)</f>
        <v>23578.329999999958</v>
      </c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/>
      <c r="EJ48" s="65"/>
      <c r="EK48" s="65"/>
      <c r="EL48" s="65"/>
      <c r="EM48" s="65"/>
      <c r="EN48" s="65"/>
      <c r="EO48" s="65"/>
      <c r="EP48" s="65"/>
      <c r="EQ48" s="65"/>
      <c r="ER48" s="65"/>
      <c r="ES48" s="65"/>
      <c r="ET48" s="65"/>
      <c r="EU48" s="65"/>
      <c r="EV48" s="65"/>
      <c r="EW48" s="65"/>
      <c r="EX48" s="65"/>
      <c r="EY48" s="65"/>
      <c r="EZ48" s="65"/>
      <c r="FA48" s="65"/>
      <c r="FB48" s="65"/>
      <c r="FC48" s="65"/>
      <c r="FD48" s="65"/>
      <c r="FE48" s="65"/>
      <c r="FF48" s="65"/>
      <c r="FG48" s="65"/>
      <c r="FH48" s="65"/>
      <c r="FI48" s="65"/>
      <c r="FJ48" s="65"/>
      <c r="FK48" s="65"/>
      <c r="FL48" s="65"/>
      <c r="FM48" s="65"/>
      <c r="FN48" s="65"/>
      <c r="FO48" s="65"/>
      <c r="FP48" s="65"/>
      <c r="FQ48" s="65"/>
      <c r="FR48" s="65"/>
      <c r="FS48" s="65"/>
      <c r="FT48" s="65"/>
      <c r="FU48" s="65"/>
      <c r="FV48" s="65"/>
      <c r="FW48" s="65"/>
      <c r="FX48" s="65"/>
      <c r="FY48" s="65"/>
      <c r="FZ48" s="65"/>
      <c r="GA48" s="65"/>
      <c r="GB48" s="65"/>
      <c r="GC48" s="65"/>
      <c r="GD48" s="65"/>
      <c r="GE48" s="65"/>
      <c r="GF48" s="65"/>
      <c r="GG48" s="65"/>
      <c r="GH48" s="65"/>
      <c r="GI48" s="65"/>
      <c r="GJ48" s="65"/>
      <c r="GK48" s="65"/>
      <c r="GL48" s="65"/>
      <c r="GM48" s="65"/>
      <c r="GN48" s="65"/>
      <c r="GO48" s="65"/>
      <c r="GP48" s="65"/>
      <c r="GQ48" s="65"/>
      <c r="GR48" s="65"/>
      <c r="GS48" s="65"/>
      <c r="GT48" s="65"/>
      <c r="GU48" s="65"/>
      <c r="GV48" s="65"/>
      <c r="GW48" s="65"/>
      <c r="GX48" s="65"/>
      <c r="GY48" s="65"/>
      <c r="GZ48" s="65"/>
      <c r="HA48" s="65"/>
      <c r="HB48" s="65"/>
      <c r="HC48" s="65"/>
      <c r="HD48" s="65"/>
      <c r="HE48" s="65"/>
      <c r="HF48" s="65"/>
      <c r="HG48" s="65"/>
      <c r="HH48" s="65"/>
      <c r="HI48" s="65"/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5"/>
      <c r="HU48" s="65"/>
      <c r="HV48" s="65"/>
      <c r="HW48" s="65"/>
      <c r="HX48" s="65"/>
      <c r="HY48" s="65"/>
      <c r="HZ48" s="65"/>
      <c r="IA48" s="65"/>
      <c r="IB48" s="65"/>
      <c r="IC48" s="65"/>
      <c r="ID48" s="65"/>
      <c r="IE48" s="65"/>
      <c r="IF48" s="65"/>
      <c r="IG48" s="65"/>
      <c r="IH48" s="65"/>
      <c r="II48" s="65"/>
      <c r="IJ48" s="65"/>
      <c r="IK48" s="65"/>
      <c r="IL48" s="65"/>
      <c r="IM48" s="65"/>
      <c r="IN48" s="65"/>
      <c r="IO48" s="65"/>
      <c r="IP48" s="65"/>
      <c r="IQ48" s="65"/>
      <c r="IR48" s="65"/>
      <c r="IS48" s="65"/>
      <c r="IT48" s="65"/>
      <c r="IU48" s="65"/>
      <c r="IV48" s="65"/>
    </row>
    <row r="49" spans="1:256" s="14" customFormat="1" x14ac:dyDescent="0.2">
      <c r="A49" s="34"/>
      <c r="B49" s="34"/>
      <c r="C49" s="44"/>
      <c r="D49" s="72"/>
      <c r="E49" s="34"/>
      <c r="F49" s="49"/>
      <c r="G49" s="120"/>
      <c r="H49" s="49"/>
      <c r="I49" s="89"/>
      <c r="J49" s="49"/>
      <c r="K49" s="120"/>
      <c r="L49" s="49"/>
      <c r="M49" s="90"/>
      <c r="N49" s="96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  <c r="EO49" s="65"/>
      <c r="EP49" s="65"/>
      <c r="EQ49" s="65"/>
      <c r="ER49" s="65"/>
      <c r="ES49" s="65"/>
      <c r="ET49" s="65"/>
      <c r="EU49" s="65"/>
      <c r="EV49" s="65"/>
      <c r="EW49" s="65"/>
      <c r="EX49" s="65"/>
      <c r="EY49" s="65"/>
      <c r="EZ49" s="65"/>
      <c r="FA49" s="65"/>
      <c r="FB49" s="65"/>
      <c r="FC49" s="65"/>
      <c r="FD49" s="65"/>
      <c r="FE49" s="65"/>
      <c r="FF49" s="65"/>
      <c r="FG49" s="65"/>
      <c r="FH49" s="65"/>
      <c r="FI49" s="65"/>
      <c r="FJ49" s="65"/>
      <c r="FK49" s="65"/>
      <c r="FL49" s="65"/>
      <c r="FM49" s="65"/>
      <c r="FN49" s="65"/>
      <c r="FO49" s="65"/>
      <c r="FP49" s="65"/>
      <c r="FQ49" s="65"/>
      <c r="FR49" s="65"/>
      <c r="FS49" s="65"/>
      <c r="FT49" s="65"/>
      <c r="FU49" s="65"/>
      <c r="FV49" s="65"/>
      <c r="FW49" s="65"/>
      <c r="FX49" s="65"/>
      <c r="FY49" s="65"/>
      <c r="FZ49" s="65"/>
      <c r="GA49" s="65"/>
      <c r="GB49" s="65"/>
      <c r="GC49" s="65"/>
      <c r="GD49" s="65"/>
      <c r="GE49" s="65"/>
      <c r="GF49" s="65"/>
      <c r="GG49" s="65"/>
      <c r="GH49" s="65"/>
      <c r="GI49" s="65"/>
      <c r="GJ49" s="65"/>
      <c r="GK49" s="65"/>
      <c r="GL49" s="65"/>
      <c r="GM49" s="65"/>
      <c r="GN49" s="65"/>
      <c r="GO49" s="65"/>
      <c r="GP49" s="65"/>
      <c r="GQ49" s="65"/>
      <c r="GR49" s="65"/>
      <c r="GS49" s="65"/>
      <c r="GT49" s="65"/>
      <c r="GU49" s="65"/>
      <c r="GV49" s="65"/>
      <c r="GW49" s="65"/>
      <c r="GX49" s="65"/>
      <c r="GY49" s="65"/>
      <c r="GZ49" s="65"/>
      <c r="HA49" s="65"/>
      <c r="HB49" s="65"/>
      <c r="HC49" s="65"/>
      <c r="HD49" s="65"/>
      <c r="HE49" s="65"/>
      <c r="HF49" s="65"/>
      <c r="HG49" s="65"/>
      <c r="HH49" s="65"/>
      <c r="HI49" s="65"/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5"/>
      <c r="HU49" s="65"/>
      <c r="HV49" s="65"/>
      <c r="HW49" s="65"/>
      <c r="HX49" s="65"/>
      <c r="HY49" s="65"/>
      <c r="HZ49" s="65"/>
      <c r="IA49" s="65"/>
      <c r="IB49" s="65"/>
      <c r="IC49" s="65"/>
      <c r="ID49" s="65"/>
      <c r="IE49" s="65"/>
      <c r="IF49" s="65"/>
      <c r="IG49" s="65"/>
      <c r="IH49" s="65"/>
      <c r="II49" s="65"/>
      <c r="IJ49" s="65"/>
      <c r="IK49" s="65"/>
      <c r="IL49" s="65"/>
      <c r="IM49" s="65"/>
      <c r="IN49" s="65"/>
      <c r="IO49" s="65"/>
      <c r="IP49" s="65"/>
      <c r="IQ49" s="65"/>
      <c r="IR49" s="65"/>
      <c r="IS49" s="65"/>
      <c r="IT49" s="65"/>
      <c r="IU49" s="65"/>
      <c r="IV49" s="65"/>
    </row>
    <row r="50" spans="1:256" s="14" customFormat="1" x14ac:dyDescent="0.2">
      <c r="A50" s="34" t="s">
        <v>34</v>
      </c>
      <c r="B50" s="34" t="s">
        <v>122</v>
      </c>
      <c r="C50" s="44"/>
      <c r="D50" s="71">
        <v>44286</v>
      </c>
      <c r="E50" s="46"/>
      <c r="F50" s="22">
        <v>151465.49</v>
      </c>
      <c r="G50" s="120">
        <f t="shared" ref="G50" si="14">H50/F50</f>
        <v>1</v>
      </c>
      <c r="H50" s="22">
        <v>151465.49</v>
      </c>
      <c r="I50" s="94" t="s">
        <v>62</v>
      </c>
      <c r="J50" s="22">
        <v>145167.57</v>
      </c>
      <c r="K50" s="120">
        <f t="shared" si="11"/>
        <v>1</v>
      </c>
      <c r="L50" s="22">
        <v>145167.57</v>
      </c>
      <c r="M50" s="92"/>
      <c r="N50" s="96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  <c r="IR50" s="65"/>
      <c r="IS50" s="65"/>
      <c r="IT50" s="65"/>
      <c r="IU50" s="65"/>
      <c r="IV50" s="65"/>
    </row>
    <row r="51" spans="1:256" s="14" customFormat="1" ht="11.45" customHeight="1" x14ac:dyDescent="0.2">
      <c r="A51" s="34"/>
      <c r="B51" s="47"/>
      <c r="C51" s="63"/>
      <c r="D51" s="48"/>
      <c r="E51" s="34"/>
      <c r="F51" s="49">
        <f>SUM(F50)</f>
        <v>151465.49</v>
      </c>
      <c r="G51" s="120"/>
      <c r="H51" s="49">
        <f>SUM(H50)</f>
        <v>151465.49</v>
      </c>
      <c r="I51" s="89"/>
      <c r="J51" s="49">
        <f>SUM(J50)</f>
        <v>145167.57</v>
      </c>
      <c r="K51" s="120"/>
      <c r="L51" s="49">
        <f>SUM(L50)</f>
        <v>145167.57</v>
      </c>
      <c r="M51" s="90"/>
      <c r="N51" s="96">
        <f>SUM(L51-H51)</f>
        <v>-6297.9199999999837</v>
      </c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5"/>
      <c r="EV51" s="65"/>
      <c r="EW51" s="65"/>
      <c r="EX51" s="65"/>
      <c r="EY51" s="65"/>
      <c r="EZ51" s="65"/>
      <c r="FA51" s="65"/>
      <c r="FB51" s="65"/>
      <c r="FC51" s="65"/>
      <c r="FD51" s="65"/>
      <c r="FE51" s="65"/>
      <c r="FF51" s="65"/>
      <c r="FG51" s="65"/>
      <c r="FH51" s="65"/>
      <c r="FI51" s="65"/>
      <c r="FJ51" s="65"/>
      <c r="FK51" s="65"/>
      <c r="FL51" s="65"/>
      <c r="FM51" s="65"/>
      <c r="FN51" s="65"/>
      <c r="FO51" s="65"/>
      <c r="FP51" s="65"/>
      <c r="FQ51" s="65"/>
      <c r="FR51" s="65"/>
      <c r="FS51" s="65"/>
      <c r="FT51" s="65"/>
      <c r="FU51" s="65"/>
      <c r="FV51" s="65"/>
      <c r="FW51" s="65"/>
      <c r="FX51" s="65"/>
      <c r="FY51" s="65"/>
      <c r="FZ51" s="65"/>
      <c r="GA51" s="65"/>
      <c r="GB51" s="65"/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  <c r="HV51" s="65"/>
      <c r="HW51" s="65"/>
      <c r="HX51" s="65"/>
      <c r="HY51" s="65"/>
      <c r="HZ51" s="65"/>
      <c r="IA51" s="65"/>
      <c r="IB51" s="65"/>
      <c r="IC51" s="65"/>
      <c r="ID51" s="65"/>
      <c r="IE51" s="65"/>
      <c r="IF51" s="65"/>
      <c r="IG51" s="65"/>
      <c r="IH51" s="65"/>
      <c r="II51" s="65"/>
      <c r="IJ51" s="65"/>
      <c r="IK51" s="65"/>
      <c r="IL51" s="65"/>
      <c r="IM51" s="65"/>
      <c r="IN51" s="65"/>
      <c r="IO51" s="65"/>
      <c r="IP51" s="65"/>
      <c r="IQ51" s="65"/>
      <c r="IR51" s="65"/>
      <c r="IS51" s="65"/>
      <c r="IT51" s="65"/>
      <c r="IU51" s="65"/>
      <c r="IV51" s="65"/>
    </row>
    <row r="52" spans="1:256" s="14" customFormat="1" ht="12" customHeight="1" x14ac:dyDescent="0.2">
      <c r="A52" s="34"/>
      <c r="B52" s="47"/>
      <c r="C52" s="63"/>
      <c r="D52" s="48"/>
      <c r="E52" s="34"/>
      <c r="F52" s="49"/>
      <c r="G52" s="120"/>
      <c r="H52" s="49"/>
      <c r="I52" s="89"/>
      <c r="J52" s="49"/>
      <c r="K52" s="120"/>
      <c r="L52" s="49"/>
      <c r="M52" s="90"/>
      <c r="N52" s="96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  <c r="FV52" s="65"/>
      <c r="FW52" s="65"/>
      <c r="FX52" s="65"/>
      <c r="FY52" s="65"/>
      <c r="FZ52" s="65"/>
      <c r="GA52" s="65"/>
      <c r="GB52" s="65"/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  <c r="IG52" s="65"/>
      <c r="IH52" s="65"/>
      <c r="II52" s="65"/>
      <c r="IJ52" s="65"/>
      <c r="IK52" s="65"/>
      <c r="IL52" s="65"/>
      <c r="IM52" s="65"/>
      <c r="IN52" s="65"/>
      <c r="IO52" s="65"/>
      <c r="IP52" s="65"/>
      <c r="IQ52" s="65"/>
      <c r="IR52" s="65"/>
      <c r="IS52" s="65"/>
      <c r="IT52" s="65"/>
      <c r="IU52" s="65"/>
      <c r="IV52" s="65"/>
    </row>
    <row r="53" spans="1:256" s="14" customFormat="1" x14ac:dyDescent="0.2">
      <c r="A53" s="34" t="s">
        <v>35</v>
      </c>
      <c r="B53" s="34" t="s">
        <v>122</v>
      </c>
      <c r="C53" s="44"/>
      <c r="D53" s="71">
        <v>44286</v>
      </c>
      <c r="E53" s="46"/>
      <c r="F53" s="22">
        <v>835944.86</v>
      </c>
      <c r="G53" s="120">
        <f t="shared" ref="G53" si="15">H53/F53</f>
        <v>1</v>
      </c>
      <c r="H53" s="22">
        <v>835944.86</v>
      </c>
      <c r="I53" s="94" t="s">
        <v>62</v>
      </c>
      <c r="J53" s="22">
        <v>1116126.28</v>
      </c>
      <c r="K53" s="120">
        <f t="shared" si="11"/>
        <v>1</v>
      </c>
      <c r="L53" s="22">
        <v>1116126.28</v>
      </c>
      <c r="M53" s="92"/>
      <c r="N53" s="96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65"/>
      <c r="FG53" s="65"/>
      <c r="FH53" s="65"/>
      <c r="FI53" s="65"/>
      <c r="FJ53" s="65"/>
      <c r="FK53" s="65"/>
      <c r="FL53" s="65"/>
      <c r="FM53" s="65"/>
      <c r="FN53" s="65"/>
      <c r="FO53" s="65"/>
      <c r="FP53" s="65"/>
      <c r="FQ53" s="65"/>
      <c r="FR53" s="65"/>
      <c r="FS53" s="65"/>
      <c r="FT53" s="65"/>
      <c r="FU53" s="65"/>
      <c r="FV53" s="65"/>
      <c r="FW53" s="65"/>
      <c r="FX53" s="65"/>
      <c r="FY53" s="65"/>
      <c r="FZ53" s="65"/>
      <c r="GA53" s="65"/>
      <c r="GB53" s="65"/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5"/>
      <c r="IF53" s="65"/>
      <c r="IG53" s="65"/>
      <c r="IH53" s="65"/>
      <c r="II53" s="65"/>
      <c r="IJ53" s="65"/>
      <c r="IK53" s="65"/>
      <c r="IL53" s="65"/>
      <c r="IM53" s="65"/>
      <c r="IN53" s="65"/>
      <c r="IO53" s="65"/>
      <c r="IP53" s="65"/>
      <c r="IQ53" s="65"/>
      <c r="IR53" s="65"/>
      <c r="IS53" s="65"/>
      <c r="IT53" s="65"/>
      <c r="IU53" s="65"/>
      <c r="IV53" s="65"/>
    </row>
    <row r="54" spans="1:256" s="14" customFormat="1" ht="13.5" customHeight="1" x14ac:dyDescent="0.2">
      <c r="A54" s="34"/>
      <c r="B54" s="34" t="s">
        <v>122</v>
      </c>
      <c r="C54" s="44"/>
      <c r="D54" s="72"/>
      <c r="E54" s="34"/>
      <c r="F54" s="49">
        <f>SUM(F53)</f>
        <v>835944.86</v>
      </c>
      <c r="G54" s="120"/>
      <c r="H54" s="49">
        <f>SUM(H53)</f>
        <v>835944.86</v>
      </c>
      <c r="I54" s="89"/>
      <c r="J54" s="49">
        <f>SUM(J53)</f>
        <v>1116126.28</v>
      </c>
      <c r="K54" s="120"/>
      <c r="L54" s="49">
        <f>SUM(L53)</f>
        <v>1116126.28</v>
      </c>
      <c r="M54" s="90"/>
      <c r="N54" s="96">
        <f>SUM(L54-H54)</f>
        <v>280181.42000000004</v>
      </c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  <c r="IR54" s="65"/>
      <c r="IS54" s="65"/>
      <c r="IT54" s="65"/>
      <c r="IU54" s="65"/>
      <c r="IV54" s="65"/>
    </row>
    <row r="55" spans="1:256" s="14" customFormat="1" ht="13.5" customHeight="1" x14ac:dyDescent="0.2">
      <c r="A55" s="34"/>
      <c r="B55" s="34"/>
      <c r="C55" s="44"/>
      <c r="D55" s="72"/>
      <c r="E55" s="34"/>
      <c r="F55" s="49"/>
      <c r="G55" s="120"/>
      <c r="H55" s="49"/>
      <c r="I55" s="89"/>
      <c r="J55" s="49"/>
      <c r="K55" s="120"/>
      <c r="L55" s="49"/>
      <c r="M55" s="90"/>
      <c r="N55" s="96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  <c r="EN55" s="65"/>
      <c r="EO55" s="65"/>
      <c r="EP55" s="65"/>
      <c r="EQ55" s="65"/>
      <c r="ER55" s="65"/>
      <c r="ES55" s="65"/>
      <c r="ET55" s="65"/>
      <c r="EU55" s="65"/>
      <c r="EV55" s="65"/>
      <c r="EW55" s="65"/>
      <c r="EX55" s="65"/>
      <c r="EY55" s="65"/>
      <c r="EZ55" s="65"/>
      <c r="FA55" s="65"/>
      <c r="FB55" s="65"/>
      <c r="FC55" s="65"/>
      <c r="FD55" s="65"/>
      <c r="FE55" s="65"/>
      <c r="FF55" s="65"/>
      <c r="FG55" s="65"/>
      <c r="FH55" s="65"/>
      <c r="FI55" s="65"/>
      <c r="FJ55" s="65"/>
      <c r="FK55" s="65"/>
      <c r="FL55" s="65"/>
      <c r="FM55" s="65"/>
      <c r="FN55" s="65"/>
      <c r="FO55" s="65"/>
      <c r="FP55" s="65"/>
      <c r="FQ55" s="65"/>
      <c r="FR55" s="65"/>
      <c r="FS55" s="65"/>
      <c r="FT55" s="65"/>
      <c r="FU55" s="65"/>
      <c r="FV55" s="65"/>
      <c r="FW55" s="65"/>
      <c r="FX55" s="65"/>
      <c r="FY55" s="65"/>
      <c r="FZ55" s="65"/>
      <c r="GA55" s="65"/>
      <c r="GB55" s="65"/>
      <c r="GC55" s="65"/>
      <c r="GD55" s="65"/>
      <c r="GE55" s="65"/>
      <c r="GF55" s="65"/>
      <c r="GG55" s="65"/>
      <c r="GH55" s="65"/>
      <c r="GI55" s="65"/>
      <c r="GJ55" s="65"/>
      <c r="GK55" s="65"/>
      <c r="GL55" s="65"/>
      <c r="GM55" s="65"/>
      <c r="GN55" s="65"/>
      <c r="GO55" s="65"/>
      <c r="GP55" s="65"/>
      <c r="GQ55" s="65"/>
      <c r="GR55" s="65"/>
      <c r="GS55" s="65"/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HF55" s="65"/>
      <c r="HG55" s="65"/>
      <c r="HH55" s="65"/>
      <c r="HI55" s="65"/>
      <c r="HJ55" s="65"/>
      <c r="HK55" s="65"/>
      <c r="HL55" s="65"/>
      <c r="HM55" s="65"/>
      <c r="HN55" s="65"/>
      <c r="HO55" s="65"/>
      <c r="HP55" s="65"/>
      <c r="HQ55" s="65"/>
      <c r="HR55" s="65"/>
      <c r="HS55" s="65"/>
      <c r="HT55" s="65"/>
      <c r="HU55" s="65"/>
      <c r="HV55" s="65"/>
      <c r="HW55" s="65"/>
      <c r="HX55" s="65"/>
      <c r="HY55" s="65"/>
      <c r="HZ55" s="65"/>
      <c r="IA55" s="65"/>
      <c r="IB55" s="65"/>
      <c r="IC55" s="65"/>
      <c r="ID55" s="65"/>
      <c r="IE55" s="65"/>
      <c r="IF55" s="65"/>
      <c r="IG55" s="65"/>
      <c r="IH55" s="65"/>
      <c r="II55" s="65"/>
      <c r="IJ55" s="65"/>
      <c r="IK55" s="65"/>
      <c r="IL55" s="65"/>
      <c r="IM55" s="65"/>
      <c r="IN55" s="65"/>
      <c r="IO55" s="65"/>
      <c r="IP55" s="65"/>
      <c r="IQ55" s="65"/>
      <c r="IR55" s="65"/>
      <c r="IS55" s="65"/>
      <c r="IT55" s="65"/>
      <c r="IU55" s="65"/>
      <c r="IV55" s="65"/>
    </row>
    <row r="56" spans="1:256" x14ac:dyDescent="0.2">
      <c r="A56" s="41" t="s">
        <v>119</v>
      </c>
      <c r="B56" s="41" t="s">
        <v>122</v>
      </c>
      <c r="D56" s="71">
        <v>44286</v>
      </c>
      <c r="F56" s="22">
        <v>3054398.46</v>
      </c>
      <c r="G56" s="120">
        <f t="shared" ref="G56:G57" si="16">H56/F56</f>
        <v>1</v>
      </c>
      <c r="H56" s="22">
        <v>3054398.46</v>
      </c>
      <c r="I56" s="89" t="s">
        <v>62</v>
      </c>
      <c r="J56" s="22">
        <v>1661907.22</v>
      </c>
      <c r="K56" s="120">
        <f t="shared" ref="K56:K66" si="17">L56/J56</f>
        <v>1</v>
      </c>
      <c r="L56" s="22">
        <v>1661907.22</v>
      </c>
      <c r="M56" s="89"/>
    </row>
    <row r="57" spans="1:256" x14ac:dyDescent="0.2">
      <c r="B57" s="41" t="s">
        <v>114</v>
      </c>
      <c r="D57" s="71">
        <v>44286</v>
      </c>
      <c r="F57" s="22">
        <v>4361116.8099999996</v>
      </c>
      <c r="G57" s="120">
        <f t="shared" si="16"/>
        <v>1</v>
      </c>
      <c r="H57" s="22">
        <v>4361116.8099999996</v>
      </c>
      <c r="I57" s="89" t="s">
        <v>62</v>
      </c>
      <c r="J57" s="22">
        <v>2000244.38</v>
      </c>
      <c r="K57" s="120">
        <f t="shared" si="17"/>
        <v>1</v>
      </c>
      <c r="L57" s="22">
        <v>2000244.38</v>
      </c>
      <c r="M57" s="89"/>
    </row>
    <row r="58" spans="1:256" x14ac:dyDescent="0.2">
      <c r="F58" s="49">
        <f>SUM(F56:F57)</f>
        <v>7415515.2699999996</v>
      </c>
      <c r="G58" s="120"/>
      <c r="H58" s="49">
        <f>SUM(H56:H57)</f>
        <v>7415515.2699999996</v>
      </c>
      <c r="I58" s="89"/>
      <c r="J58" s="49">
        <f>SUM(J56:J57)</f>
        <v>3662151.5999999996</v>
      </c>
      <c r="K58" s="120"/>
      <c r="L58" s="49">
        <f>SUM(L56:L57)</f>
        <v>3662151.5999999996</v>
      </c>
      <c r="M58" s="89"/>
      <c r="N58" s="96">
        <f t="shared" ref="N58" si="18">SUM(L58-H58)</f>
        <v>-3753363.67</v>
      </c>
    </row>
    <row r="59" spans="1:256" x14ac:dyDescent="0.2">
      <c r="G59" s="120"/>
      <c r="I59" s="89"/>
      <c r="K59" s="120"/>
      <c r="M59" s="89"/>
      <c r="N59" s="22"/>
    </row>
    <row r="60" spans="1:256" s="14" customFormat="1" x14ac:dyDescent="0.2">
      <c r="A60" s="34" t="s">
        <v>100</v>
      </c>
      <c r="B60" s="41" t="s">
        <v>122</v>
      </c>
      <c r="C60" s="44"/>
      <c r="D60" s="71">
        <v>44286</v>
      </c>
      <c r="E60" s="46"/>
      <c r="F60" s="22">
        <v>1005987.98</v>
      </c>
      <c r="G60" s="120">
        <f t="shared" ref="G60" si="19">H60/F60</f>
        <v>1</v>
      </c>
      <c r="H60" s="22">
        <v>1005987.98</v>
      </c>
      <c r="I60" s="94" t="s">
        <v>62</v>
      </c>
      <c r="J60" s="22">
        <v>1010244.32</v>
      </c>
      <c r="K60" s="120">
        <f t="shared" si="17"/>
        <v>1</v>
      </c>
      <c r="L60" s="22">
        <v>1010244.32</v>
      </c>
      <c r="M60" s="92"/>
      <c r="N60" s="96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  <c r="EN60" s="65"/>
      <c r="EO60" s="65"/>
      <c r="EP60" s="65"/>
      <c r="EQ60" s="65"/>
      <c r="ER60" s="65"/>
      <c r="ES60" s="65"/>
      <c r="ET60" s="65"/>
      <c r="EU60" s="65"/>
      <c r="EV60" s="65"/>
      <c r="EW60" s="65"/>
      <c r="EX60" s="65"/>
      <c r="EY60" s="65"/>
      <c r="EZ60" s="65"/>
      <c r="FA60" s="65"/>
      <c r="FB60" s="65"/>
      <c r="FC60" s="65"/>
      <c r="FD60" s="65"/>
      <c r="FE60" s="65"/>
      <c r="FF60" s="65"/>
      <c r="FG60" s="65"/>
      <c r="FH60" s="65"/>
      <c r="FI60" s="65"/>
      <c r="FJ60" s="65"/>
      <c r="FK60" s="65"/>
      <c r="FL60" s="65"/>
      <c r="FM60" s="65"/>
      <c r="FN60" s="65"/>
      <c r="FO60" s="65"/>
      <c r="FP60" s="65"/>
      <c r="FQ60" s="65"/>
      <c r="FR60" s="65"/>
      <c r="FS60" s="65"/>
      <c r="FT60" s="65"/>
      <c r="FU60" s="65"/>
      <c r="FV60" s="65"/>
      <c r="FW60" s="65"/>
      <c r="FX60" s="65"/>
      <c r="FY60" s="65"/>
      <c r="FZ60" s="65"/>
      <c r="GA60" s="65"/>
      <c r="GB60" s="65"/>
      <c r="GC60" s="65"/>
      <c r="GD60" s="65"/>
      <c r="GE60" s="65"/>
      <c r="GF60" s="65"/>
      <c r="GG60" s="65"/>
      <c r="GH60" s="65"/>
      <c r="GI60" s="65"/>
      <c r="GJ60" s="65"/>
      <c r="GK60" s="65"/>
      <c r="GL60" s="65"/>
      <c r="GM60" s="65"/>
      <c r="GN60" s="65"/>
      <c r="GO60" s="65"/>
      <c r="GP60" s="65"/>
      <c r="GQ60" s="65"/>
      <c r="GR60" s="65"/>
      <c r="GS60" s="65"/>
      <c r="GT60" s="65"/>
      <c r="GU60" s="65"/>
      <c r="GV60" s="65"/>
      <c r="GW60" s="65"/>
      <c r="GX60" s="65"/>
      <c r="GY60" s="65"/>
      <c r="GZ60" s="65"/>
      <c r="HA60" s="65"/>
      <c r="HB60" s="65"/>
      <c r="HC60" s="65"/>
      <c r="HD60" s="65"/>
      <c r="HE60" s="65"/>
      <c r="HF60" s="65"/>
      <c r="HG60" s="65"/>
      <c r="HH60" s="65"/>
      <c r="HI60" s="65"/>
      <c r="HJ60" s="65"/>
      <c r="HK60" s="65"/>
      <c r="HL60" s="65"/>
      <c r="HM60" s="65"/>
      <c r="HN60" s="65"/>
      <c r="HO60" s="65"/>
      <c r="HP60" s="65"/>
      <c r="HQ60" s="65"/>
      <c r="HR60" s="65"/>
      <c r="HS60" s="65"/>
      <c r="HT60" s="65"/>
      <c r="HU60" s="65"/>
      <c r="HV60" s="65"/>
      <c r="HW60" s="65"/>
      <c r="HX60" s="65"/>
      <c r="HY60" s="65"/>
      <c r="HZ60" s="65"/>
      <c r="IA60" s="65"/>
      <c r="IB60" s="65"/>
      <c r="IC60" s="65"/>
      <c r="ID60" s="65"/>
      <c r="IE60" s="65"/>
      <c r="IF60" s="65"/>
      <c r="IG60" s="65"/>
      <c r="IH60" s="65"/>
      <c r="II60" s="65"/>
      <c r="IJ60" s="65"/>
      <c r="IK60" s="65"/>
      <c r="IL60" s="65"/>
      <c r="IM60" s="65"/>
      <c r="IN60" s="65"/>
      <c r="IO60" s="65"/>
      <c r="IP60" s="65"/>
      <c r="IQ60" s="65"/>
      <c r="IR60" s="65"/>
      <c r="IS60" s="65"/>
      <c r="IT60" s="65"/>
      <c r="IU60" s="65"/>
      <c r="IV60" s="65"/>
    </row>
    <row r="61" spans="1:256" s="14" customFormat="1" x14ac:dyDescent="0.2">
      <c r="A61" s="34"/>
      <c r="B61" s="34"/>
      <c r="C61" s="44"/>
      <c r="D61" s="72"/>
      <c r="E61" s="34"/>
      <c r="F61" s="49">
        <f>SUM(F60)</f>
        <v>1005987.98</v>
      </c>
      <c r="G61" s="120"/>
      <c r="H61" s="49">
        <f>SUM(H60)</f>
        <v>1005987.98</v>
      </c>
      <c r="I61" s="89"/>
      <c r="J61" s="49">
        <f>SUM(J60)</f>
        <v>1010244.32</v>
      </c>
      <c r="K61" s="120"/>
      <c r="L61" s="49">
        <f>SUM(L60)</f>
        <v>1010244.32</v>
      </c>
      <c r="M61" s="90"/>
      <c r="N61" s="96">
        <f>SUM(L61-H61)</f>
        <v>4256.3399999999674</v>
      </c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  <c r="EO61" s="65"/>
      <c r="EP61" s="65"/>
      <c r="EQ61" s="65"/>
      <c r="ER61" s="65"/>
      <c r="ES61" s="65"/>
      <c r="ET61" s="65"/>
      <c r="EU61" s="65"/>
      <c r="EV61" s="65"/>
      <c r="EW61" s="65"/>
      <c r="EX61" s="65"/>
      <c r="EY61" s="65"/>
      <c r="EZ61" s="65"/>
      <c r="FA61" s="65"/>
      <c r="FB61" s="65"/>
      <c r="FC61" s="65"/>
      <c r="FD61" s="65"/>
      <c r="FE61" s="65"/>
      <c r="FF61" s="65"/>
      <c r="FG61" s="65"/>
      <c r="FH61" s="65"/>
      <c r="FI61" s="65"/>
      <c r="FJ61" s="65"/>
      <c r="FK61" s="65"/>
      <c r="FL61" s="65"/>
      <c r="FM61" s="65"/>
      <c r="FN61" s="65"/>
      <c r="FO61" s="65"/>
      <c r="FP61" s="65"/>
      <c r="FQ61" s="65"/>
      <c r="FR61" s="65"/>
      <c r="FS61" s="65"/>
      <c r="FT61" s="65"/>
      <c r="FU61" s="65"/>
      <c r="FV61" s="65"/>
      <c r="FW61" s="65"/>
      <c r="FX61" s="65"/>
      <c r="FY61" s="65"/>
      <c r="FZ61" s="65"/>
      <c r="GA61" s="65"/>
      <c r="GB61" s="65"/>
      <c r="GC61" s="65"/>
      <c r="GD61" s="65"/>
      <c r="GE61" s="65"/>
      <c r="GF61" s="65"/>
      <c r="GG61" s="65"/>
      <c r="GH61" s="65"/>
      <c r="GI61" s="65"/>
      <c r="GJ61" s="65"/>
      <c r="GK61" s="65"/>
      <c r="GL61" s="65"/>
      <c r="GM61" s="65"/>
      <c r="GN61" s="65"/>
      <c r="GO61" s="65"/>
      <c r="GP61" s="65"/>
      <c r="GQ61" s="65"/>
      <c r="GR61" s="65"/>
      <c r="GS61" s="65"/>
      <c r="GT61" s="65"/>
      <c r="GU61" s="65"/>
      <c r="GV61" s="65"/>
      <c r="GW61" s="65"/>
      <c r="GX61" s="65"/>
      <c r="GY61" s="65"/>
      <c r="GZ61" s="65"/>
      <c r="HA61" s="65"/>
      <c r="HB61" s="65"/>
      <c r="HC61" s="65"/>
      <c r="HD61" s="65"/>
      <c r="HE61" s="65"/>
      <c r="HF61" s="65"/>
      <c r="HG61" s="65"/>
      <c r="HH61" s="65"/>
      <c r="HI61" s="65"/>
      <c r="HJ61" s="65"/>
      <c r="HK61" s="65"/>
      <c r="HL61" s="65"/>
      <c r="HM61" s="65"/>
      <c r="HN61" s="65"/>
      <c r="HO61" s="65"/>
      <c r="HP61" s="65"/>
      <c r="HQ61" s="65"/>
      <c r="HR61" s="65"/>
      <c r="HS61" s="65"/>
      <c r="HT61" s="65"/>
      <c r="HU61" s="65"/>
      <c r="HV61" s="65"/>
      <c r="HW61" s="65"/>
      <c r="HX61" s="65"/>
      <c r="HY61" s="65"/>
      <c r="HZ61" s="65"/>
      <c r="IA61" s="65"/>
      <c r="IB61" s="65"/>
      <c r="IC61" s="65"/>
      <c r="ID61" s="65"/>
      <c r="IE61" s="65"/>
      <c r="IF61" s="65"/>
      <c r="IG61" s="65"/>
      <c r="IH61" s="65"/>
      <c r="II61" s="65"/>
      <c r="IJ61" s="65"/>
      <c r="IK61" s="65"/>
      <c r="IL61" s="65"/>
      <c r="IM61" s="65"/>
      <c r="IN61" s="65"/>
      <c r="IO61" s="65"/>
      <c r="IP61" s="65"/>
      <c r="IQ61" s="65"/>
      <c r="IR61" s="65"/>
      <c r="IS61" s="65"/>
      <c r="IT61" s="65"/>
      <c r="IU61" s="65"/>
      <c r="IV61" s="65"/>
    </row>
    <row r="62" spans="1:256" s="14" customFormat="1" x14ac:dyDescent="0.2">
      <c r="A62" s="34"/>
      <c r="B62" s="34"/>
      <c r="C62" s="44"/>
      <c r="D62" s="72"/>
      <c r="E62" s="34"/>
      <c r="F62" s="49"/>
      <c r="G62" s="120"/>
      <c r="H62" s="49"/>
      <c r="I62" s="89"/>
      <c r="J62" s="49"/>
      <c r="K62" s="120"/>
      <c r="L62" s="49"/>
      <c r="M62" s="90"/>
      <c r="N62" s="96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  <c r="EO62" s="65"/>
      <c r="EP62" s="65"/>
      <c r="EQ62" s="65"/>
      <c r="ER62" s="65"/>
      <c r="ES62" s="65"/>
      <c r="ET62" s="65"/>
      <c r="EU62" s="65"/>
      <c r="EV62" s="65"/>
      <c r="EW62" s="65"/>
      <c r="EX62" s="65"/>
      <c r="EY62" s="65"/>
      <c r="EZ62" s="65"/>
      <c r="FA62" s="65"/>
      <c r="FB62" s="65"/>
      <c r="FC62" s="65"/>
      <c r="FD62" s="65"/>
      <c r="FE62" s="65"/>
      <c r="FF62" s="65"/>
      <c r="FG62" s="65"/>
      <c r="FH62" s="65"/>
      <c r="FI62" s="65"/>
      <c r="FJ62" s="65"/>
      <c r="FK62" s="65"/>
      <c r="FL62" s="65"/>
      <c r="FM62" s="65"/>
      <c r="FN62" s="65"/>
      <c r="FO62" s="65"/>
      <c r="FP62" s="65"/>
      <c r="FQ62" s="65"/>
      <c r="FR62" s="65"/>
      <c r="FS62" s="65"/>
      <c r="FT62" s="65"/>
      <c r="FU62" s="65"/>
      <c r="FV62" s="65"/>
      <c r="FW62" s="65"/>
      <c r="FX62" s="65"/>
      <c r="FY62" s="65"/>
      <c r="FZ62" s="65"/>
      <c r="GA62" s="65"/>
      <c r="GB62" s="65"/>
      <c r="GC62" s="65"/>
      <c r="GD62" s="65"/>
      <c r="GE62" s="65"/>
      <c r="GF62" s="65"/>
      <c r="GG62" s="65"/>
      <c r="GH62" s="65"/>
      <c r="GI62" s="65"/>
      <c r="GJ62" s="65"/>
      <c r="GK62" s="65"/>
      <c r="GL62" s="65"/>
      <c r="GM62" s="65"/>
      <c r="GN62" s="65"/>
      <c r="GO62" s="65"/>
      <c r="GP62" s="65"/>
      <c r="GQ62" s="65"/>
      <c r="GR62" s="65"/>
      <c r="GS62" s="65"/>
      <c r="GT62" s="65"/>
      <c r="GU62" s="65"/>
      <c r="GV62" s="65"/>
      <c r="GW62" s="65"/>
      <c r="GX62" s="65"/>
      <c r="GY62" s="65"/>
      <c r="GZ62" s="65"/>
      <c r="HA62" s="65"/>
      <c r="HB62" s="65"/>
      <c r="HC62" s="65"/>
      <c r="HD62" s="65"/>
      <c r="HE62" s="65"/>
      <c r="HF62" s="65"/>
      <c r="HG62" s="65"/>
      <c r="HH62" s="65"/>
      <c r="HI62" s="65"/>
      <c r="HJ62" s="65"/>
      <c r="HK62" s="65"/>
      <c r="HL62" s="65"/>
      <c r="HM62" s="65"/>
      <c r="HN62" s="65"/>
      <c r="HO62" s="65"/>
      <c r="HP62" s="65"/>
      <c r="HQ62" s="65"/>
      <c r="HR62" s="65"/>
      <c r="HS62" s="65"/>
      <c r="HT62" s="65"/>
      <c r="HU62" s="65"/>
      <c r="HV62" s="65"/>
      <c r="HW62" s="65"/>
      <c r="HX62" s="65"/>
      <c r="HY62" s="65"/>
      <c r="HZ62" s="65"/>
      <c r="IA62" s="65"/>
      <c r="IB62" s="65"/>
      <c r="IC62" s="65"/>
      <c r="ID62" s="65"/>
      <c r="IE62" s="65"/>
      <c r="IF62" s="65"/>
      <c r="IG62" s="65"/>
      <c r="IH62" s="65"/>
      <c r="II62" s="65"/>
      <c r="IJ62" s="65"/>
      <c r="IK62" s="65"/>
      <c r="IL62" s="65"/>
      <c r="IM62" s="65"/>
      <c r="IN62" s="65"/>
      <c r="IO62" s="65"/>
      <c r="IP62" s="65"/>
      <c r="IQ62" s="65"/>
      <c r="IR62" s="65"/>
      <c r="IS62" s="65"/>
      <c r="IT62" s="65"/>
      <c r="IU62" s="65"/>
      <c r="IV62" s="65"/>
    </row>
    <row r="63" spans="1:256" s="14" customFormat="1" x14ac:dyDescent="0.2">
      <c r="A63" s="34" t="s">
        <v>16</v>
      </c>
      <c r="B63" s="41" t="s">
        <v>122</v>
      </c>
      <c r="C63" s="64"/>
      <c r="D63" s="71">
        <v>44286</v>
      </c>
      <c r="E63" s="46"/>
      <c r="F63" s="22">
        <v>3615629.6</v>
      </c>
      <c r="G63" s="120">
        <f t="shared" ref="G63" si="20">H63/F63</f>
        <v>1</v>
      </c>
      <c r="H63" s="22">
        <v>3615629.6</v>
      </c>
      <c r="I63" s="94" t="s">
        <v>62</v>
      </c>
      <c r="J63" s="22">
        <v>2374436.11</v>
      </c>
      <c r="K63" s="120">
        <f t="shared" si="17"/>
        <v>1</v>
      </c>
      <c r="L63" s="22">
        <v>2374436.11</v>
      </c>
      <c r="M63" s="92"/>
      <c r="N63" s="96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  <c r="EO63" s="65"/>
      <c r="EP63" s="65"/>
      <c r="EQ63" s="65"/>
      <c r="ER63" s="65"/>
      <c r="ES63" s="65"/>
      <c r="ET63" s="65"/>
      <c r="EU63" s="65"/>
      <c r="EV63" s="65"/>
      <c r="EW63" s="65"/>
      <c r="EX63" s="65"/>
      <c r="EY63" s="65"/>
      <c r="EZ63" s="65"/>
      <c r="FA63" s="65"/>
      <c r="FB63" s="65"/>
      <c r="FC63" s="65"/>
      <c r="FD63" s="65"/>
      <c r="FE63" s="65"/>
      <c r="FF63" s="65"/>
      <c r="FG63" s="65"/>
      <c r="FH63" s="65"/>
      <c r="FI63" s="65"/>
      <c r="FJ63" s="65"/>
      <c r="FK63" s="65"/>
      <c r="FL63" s="65"/>
      <c r="FM63" s="65"/>
      <c r="FN63" s="65"/>
      <c r="FO63" s="65"/>
      <c r="FP63" s="65"/>
      <c r="FQ63" s="65"/>
      <c r="FR63" s="65"/>
      <c r="FS63" s="65"/>
      <c r="FT63" s="65"/>
      <c r="FU63" s="65"/>
      <c r="FV63" s="65"/>
      <c r="FW63" s="65"/>
      <c r="FX63" s="65"/>
      <c r="FY63" s="65"/>
      <c r="FZ63" s="65"/>
      <c r="GA63" s="65"/>
      <c r="GB63" s="65"/>
      <c r="GC63" s="65"/>
      <c r="GD63" s="65"/>
      <c r="GE63" s="65"/>
      <c r="GF63" s="65"/>
      <c r="GG63" s="65"/>
      <c r="GH63" s="65"/>
      <c r="GI63" s="65"/>
      <c r="GJ63" s="65"/>
      <c r="GK63" s="65"/>
      <c r="GL63" s="65"/>
      <c r="GM63" s="65"/>
      <c r="GN63" s="65"/>
      <c r="GO63" s="65"/>
      <c r="GP63" s="65"/>
      <c r="GQ63" s="65"/>
      <c r="GR63" s="65"/>
      <c r="GS63" s="65"/>
      <c r="GT63" s="65"/>
      <c r="GU63" s="65"/>
      <c r="GV63" s="65"/>
      <c r="GW63" s="65"/>
      <c r="GX63" s="65"/>
      <c r="GY63" s="65"/>
      <c r="GZ63" s="65"/>
      <c r="HA63" s="65"/>
      <c r="HB63" s="65"/>
      <c r="HC63" s="65"/>
      <c r="HD63" s="65"/>
      <c r="HE63" s="65"/>
      <c r="HF63" s="65"/>
      <c r="HG63" s="65"/>
      <c r="HH63" s="65"/>
      <c r="HI63" s="65"/>
      <c r="HJ63" s="65"/>
      <c r="HK63" s="65"/>
      <c r="HL63" s="65"/>
      <c r="HM63" s="65"/>
      <c r="HN63" s="65"/>
      <c r="HO63" s="65"/>
      <c r="HP63" s="65"/>
      <c r="HQ63" s="65"/>
      <c r="HR63" s="65"/>
      <c r="HS63" s="65"/>
      <c r="HT63" s="65"/>
      <c r="HU63" s="65"/>
      <c r="HV63" s="65"/>
      <c r="HW63" s="65"/>
      <c r="HX63" s="65"/>
      <c r="HY63" s="65"/>
      <c r="HZ63" s="65"/>
      <c r="IA63" s="65"/>
      <c r="IB63" s="65"/>
      <c r="IC63" s="65"/>
      <c r="ID63" s="65"/>
      <c r="IE63" s="65"/>
      <c r="IF63" s="65"/>
      <c r="IG63" s="65"/>
      <c r="IH63" s="65"/>
      <c r="II63" s="65"/>
      <c r="IJ63" s="65"/>
      <c r="IK63" s="65"/>
      <c r="IL63" s="65"/>
      <c r="IM63" s="65"/>
      <c r="IN63" s="65"/>
      <c r="IO63" s="65"/>
      <c r="IP63" s="65"/>
      <c r="IQ63" s="65"/>
      <c r="IR63" s="65"/>
      <c r="IS63" s="65"/>
      <c r="IT63" s="65"/>
      <c r="IU63" s="65"/>
      <c r="IV63" s="65"/>
    </row>
    <row r="64" spans="1:256" s="14" customFormat="1" ht="12.6" customHeight="1" x14ac:dyDescent="0.2">
      <c r="A64" s="36"/>
      <c r="B64" s="47"/>
      <c r="C64" s="63"/>
      <c r="D64" s="48"/>
      <c r="E64" s="36"/>
      <c r="F64" s="49">
        <f>SUM(F63)</f>
        <v>3615629.6</v>
      </c>
      <c r="G64" s="120"/>
      <c r="H64" s="49">
        <f>SUM(H63)</f>
        <v>3615629.6</v>
      </c>
      <c r="I64" s="89"/>
      <c r="J64" s="49">
        <f>SUM(J63)</f>
        <v>2374436.11</v>
      </c>
      <c r="K64" s="120"/>
      <c r="L64" s="49">
        <f>SUM(L63)</f>
        <v>2374436.11</v>
      </c>
      <c r="M64" s="90"/>
      <c r="N64" s="96">
        <f>SUM(L64-H64)</f>
        <v>-1241193.4900000002</v>
      </c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  <c r="EO64" s="65"/>
      <c r="EP64" s="65"/>
      <c r="EQ64" s="65"/>
      <c r="ER64" s="65"/>
      <c r="ES64" s="65"/>
      <c r="ET64" s="65"/>
      <c r="EU64" s="65"/>
      <c r="EV64" s="65"/>
      <c r="EW64" s="65"/>
      <c r="EX64" s="65"/>
      <c r="EY64" s="65"/>
      <c r="EZ64" s="65"/>
      <c r="FA64" s="65"/>
      <c r="FB64" s="65"/>
      <c r="FC64" s="65"/>
      <c r="FD64" s="65"/>
      <c r="FE64" s="65"/>
      <c r="FF64" s="65"/>
      <c r="FG64" s="65"/>
      <c r="FH64" s="65"/>
      <c r="FI64" s="65"/>
      <c r="FJ64" s="65"/>
      <c r="FK64" s="65"/>
      <c r="FL64" s="65"/>
      <c r="FM64" s="65"/>
      <c r="FN64" s="65"/>
      <c r="FO64" s="65"/>
      <c r="FP64" s="65"/>
      <c r="FQ64" s="65"/>
      <c r="FR64" s="65"/>
      <c r="FS64" s="65"/>
      <c r="FT64" s="65"/>
      <c r="FU64" s="65"/>
      <c r="FV64" s="65"/>
      <c r="FW64" s="65"/>
      <c r="FX64" s="65"/>
      <c r="FY64" s="65"/>
      <c r="FZ64" s="65"/>
      <c r="GA64" s="65"/>
      <c r="GB64" s="65"/>
      <c r="GC64" s="65"/>
      <c r="GD64" s="65"/>
      <c r="GE64" s="65"/>
      <c r="GF64" s="65"/>
      <c r="GG64" s="65"/>
      <c r="GH64" s="65"/>
      <c r="GI64" s="65"/>
      <c r="GJ64" s="65"/>
      <c r="GK64" s="65"/>
      <c r="GL64" s="65"/>
      <c r="GM64" s="65"/>
      <c r="GN64" s="65"/>
      <c r="GO64" s="65"/>
      <c r="GP64" s="65"/>
      <c r="GQ64" s="65"/>
      <c r="GR64" s="65"/>
      <c r="GS64" s="65"/>
      <c r="GT64" s="65"/>
      <c r="GU64" s="65"/>
      <c r="GV64" s="65"/>
      <c r="GW64" s="65"/>
      <c r="GX64" s="65"/>
      <c r="GY64" s="65"/>
      <c r="GZ64" s="65"/>
      <c r="HA64" s="65"/>
      <c r="HB64" s="65"/>
      <c r="HC64" s="65"/>
      <c r="HD64" s="65"/>
      <c r="HE64" s="65"/>
      <c r="HF64" s="65"/>
      <c r="HG64" s="65"/>
      <c r="HH64" s="65"/>
      <c r="HI64" s="65"/>
      <c r="HJ64" s="65"/>
      <c r="HK64" s="65"/>
      <c r="HL64" s="65"/>
      <c r="HM64" s="65"/>
      <c r="HN64" s="65"/>
      <c r="HO64" s="65"/>
      <c r="HP64" s="65"/>
      <c r="HQ64" s="65"/>
      <c r="HR64" s="65"/>
      <c r="HS64" s="65"/>
      <c r="HT64" s="65"/>
      <c r="HU64" s="65"/>
      <c r="HV64" s="65"/>
      <c r="HW64" s="65"/>
      <c r="HX64" s="65"/>
      <c r="HY64" s="65"/>
      <c r="HZ64" s="65"/>
      <c r="IA64" s="65"/>
      <c r="IB64" s="65"/>
      <c r="IC64" s="65"/>
      <c r="ID64" s="65"/>
      <c r="IE64" s="65"/>
      <c r="IF64" s="65"/>
      <c r="IG64" s="65"/>
      <c r="IH64" s="65"/>
      <c r="II64" s="65"/>
      <c r="IJ64" s="65"/>
      <c r="IK64" s="65"/>
      <c r="IL64" s="65"/>
      <c r="IM64" s="65"/>
      <c r="IN64" s="65"/>
      <c r="IO64" s="65"/>
      <c r="IP64" s="65"/>
      <c r="IQ64" s="65"/>
      <c r="IR64" s="65"/>
      <c r="IS64" s="65"/>
      <c r="IT64" s="65"/>
      <c r="IU64" s="65"/>
      <c r="IV64" s="65"/>
    </row>
    <row r="65" spans="1:256" s="14" customFormat="1" x14ac:dyDescent="0.2">
      <c r="A65" s="36"/>
      <c r="B65" s="47"/>
      <c r="C65" s="63"/>
      <c r="D65" s="48"/>
      <c r="E65" s="36"/>
      <c r="F65" s="49"/>
      <c r="G65" s="120"/>
      <c r="H65" s="49"/>
      <c r="I65" s="89"/>
      <c r="J65" s="49"/>
      <c r="K65" s="120"/>
      <c r="L65" s="49"/>
      <c r="M65" s="90"/>
      <c r="N65" s="96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  <c r="EO65" s="65"/>
      <c r="EP65" s="65"/>
      <c r="EQ65" s="65"/>
      <c r="ER65" s="65"/>
      <c r="ES65" s="65"/>
      <c r="ET65" s="65"/>
      <c r="EU65" s="65"/>
      <c r="EV65" s="65"/>
      <c r="EW65" s="65"/>
      <c r="EX65" s="65"/>
      <c r="EY65" s="65"/>
      <c r="EZ65" s="65"/>
      <c r="FA65" s="65"/>
      <c r="FB65" s="65"/>
      <c r="FC65" s="65"/>
      <c r="FD65" s="65"/>
      <c r="FE65" s="65"/>
      <c r="FF65" s="65"/>
      <c r="FG65" s="65"/>
      <c r="FH65" s="65"/>
      <c r="FI65" s="65"/>
      <c r="FJ65" s="65"/>
      <c r="FK65" s="65"/>
      <c r="FL65" s="65"/>
      <c r="FM65" s="65"/>
      <c r="FN65" s="65"/>
      <c r="FO65" s="65"/>
      <c r="FP65" s="65"/>
      <c r="FQ65" s="65"/>
      <c r="FR65" s="65"/>
      <c r="FS65" s="65"/>
      <c r="FT65" s="65"/>
      <c r="FU65" s="65"/>
      <c r="FV65" s="65"/>
      <c r="FW65" s="65"/>
      <c r="FX65" s="65"/>
      <c r="FY65" s="65"/>
      <c r="FZ65" s="65"/>
      <c r="GA65" s="65"/>
      <c r="GB65" s="65"/>
      <c r="GC65" s="65"/>
      <c r="GD65" s="65"/>
      <c r="GE65" s="65"/>
      <c r="GF65" s="65"/>
      <c r="GG65" s="65"/>
      <c r="GH65" s="65"/>
      <c r="GI65" s="65"/>
      <c r="GJ65" s="65"/>
      <c r="GK65" s="65"/>
      <c r="GL65" s="65"/>
      <c r="GM65" s="65"/>
      <c r="GN65" s="65"/>
      <c r="GO65" s="65"/>
      <c r="GP65" s="65"/>
      <c r="GQ65" s="65"/>
      <c r="GR65" s="65"/>
      <c r="GS65" s="65"/>
      <c r="GT65" s="65"/>
      <c r="GU65" s="65"/>
      <c r="GV65" s="65"/>
      <c r="GW65" s="65"/>
      <c r="GX65" s="65"/>
      <c r="GY65" s="65"/>
      <c r="GZ65" s="65"/>
      <c r="HA65" s="65"/>
      <c r="HB65" s="65"/>
      <c r="HC65" s="65"/>
      <c r="HD65" s="65"/>
      <c r="HE65" s="65"/>
      <c r="HF65" s="65"/>
      <c r="HG65" s="65"/>
      <c r="HH65" s="65"/>
      <c r="HI65" s="65"/>
      <c r="HJ65" s="65"/>
      <c r="HK65" s="65"/>
      <c r="HL65" s="65"/>
      <c r="HM65" s="65"/>
      <c r="HN65" s="65"/>
      <c r="HO65" s="65"/>
      <c r="HP65" s="65"/>
      <c r="HQ65" s="65"/>
      <c r="HR65" s="65"/>
      <c r="HS65" s="65"/>
      <c r="HT65" s="65"/>
      <c r="HU65" s="65"/>
      <c r="HV65" s="65"/>
      <c r="HW65" s="65"/>
      <c r="HX65" s="65"/>
      <c r="HY65" s="65"/>
      <c r="HZ65" s="65"/>
      <c r="IA65" s="65"/>
      <c r="IB65" s="65"/>
      <c r="IC65" s="65"/>
      <c r="ID65" s="65"/>
      <c r="IE65" s="65"/>
      <c r="IF65" s="65"/>
      <c r="IG65" s="65"/>
      <c r="IH65" s="65"/>
      <c r="II65" s="65"/>
      <c r="IJ65" s="65"/>
      <c r="IK65" s="65"/>
      <c r="IL65" s="65"/>
      <c r="IM65" s="65"/>
      <c r="IN65" s="65"/>
      <c r="IO65" s="65"/>
      <c r="IP65" s="65"/>
      <c r="IQ65" s="65"/>
      <c r="IR65" s="65"/>
      <c r="IS65" s="65"/>
      <c r="IT65" s="65"/>
      <c r="IU65" s="65"/>
      <c r="IV65" s="65"/>
    </row>
    <row r="66" spans="1:256" s="14" customFormat="1" outlineLevel="1" x14ac:dyDescent="0.2">
      <c r="A66" s="34" t="s">
        <v>17</v>
      </c>
      <c r="B66" s="41" t="s">
        <v>122</v>
      </c>
      <c r="C66" s="44"/>
      <c r="D66" s="71">
        <v>44286</v>
      </c>
      <c r="E66" s="46"/>
      <c r="F66" s="22">
        <v>15231560.58</v>
      </c>
      <c r="G66" s="120">
        <f t="shared" ref="G66" si="21">H66/F66</f>
        <v>1</v>
      </c>
      <c r="H66" s="22">
        <v>15231560.58</v>
      </c>
      <c r="I66" s="94" t="s">
        <v>62</v>
      </c>
      <c r="J66" s="22">
        <v>17435794.170000002</v>
      </c>
      <c r="K66" s="120">
        <f t="shared" si="17"/>
        <v>1</v>
      </c>
      <c r="L66" s="22">
        <v>17435794.170000002</v>
      </c>
      <c r="M66" s="92"/>
      <c r="N66" s="96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  <c r="EO66" s="65"/>
      <c r="EP66" s="65"/>
      <c r="EQ66" s="65"/>
      <c r="ER66" s="65"/>
      <c r="ES66" s="65"/>
      <c r="ET66" s="65"/>
      <c r="EU66" s="65"/>
      <c r="EV66" s="65"/>
      <c r="EW66" s="65"/>
      <c r="EX66" s="65"/>
      <c r="EY66" s="65"/>
      <c r="EZ66" s="65"/>
      <c r="FA66" s="65"/>
      <c r="FB66" s="65"/>
      <c r="FC66" s="65"/>
      <c r="FD66" s="65"/>
      <c r="FE66" s="65"/>
      <c r="FF66" s="65"/>
      <c r="FG66" s="65"/>
      <c r="FH66" s="65"/>
      <c r="FI66" s="65"/>
      <c r="FJ66" s="65"/>
      <c r="FK66" s="65"/>
      <c r="FL66" s="65"/>
      <c r="FM66" s="65"/>
      <c r="FN66" s="65"/>
      <c r="FO66" s="65"/>
      <c r="FP66" s="65"/>
      <c r="FQ66" s="65"/>
      <c r="FR66" s="65"/>
      <c r="FS66" s="65"/>
      <c r="FT66" s="65"/>
      <c r="FU66" s="65"/>
      <c r="FV66" s="65"/>
      <c r="FW66" s="65"/>
      <c r="FX66" s="65"/>
      <c r="FY66" s="65"/>
      <c r="FZ66" s="65"/>
      <c r="GA66" s="65"/>
      <c r="GB66" s="65"/>
      <c r="GC66" s="65"/>
      <c r="GD66" s="65"/>
      <c r="GE66" s="65"/>
      <c r="GF66" s="65"/>
      <c r="GG66" s="65"/>
      <c r="GH66" s="65"/>
      <c r="GI66" s="65"/>
      <c r="GJ66" s="65"/>
      <c r="GK66" s="65"/>
      <c r="GL66" s="65"/>
      <c r="GM66" s="65"/>
      <c r="GN66" s="65"/>
      <c r="GO66" s="65"/>
      <c r="GP66" s="65"/>
      <c r="GQ66" s="65"/>
      <c r="GR66" s="65"/>
      <c r="GS66" s="65"/>
      <c r="GT66" s="65"/>
      <c r="GU66" s="65"/>
      <c r="GV66" s="65"/>
      <c r="GW66" s="65"/>
      <c r="GX66" s="65"/>
      <c r="GY66" s="65"/>
      <c r="GZ66" s="65"/>
      <c r="HA66" s="65"/>
      <c r="HB66" s="65"/>
      <c r="HC66" s="65"/>
      <c r="HD66" s="65"/>
      <c r="HE66" s="65"/>
      <c r="HF66" s="65"/>
      <c r="HG66" s="65"/>
      <c r="HH66" s="65"/>
      <c r="HI66" s="65"/>
      <c r="HJ66" s="65"/>
      <c r="HK66" s="65"/>
      <c r="HL66" s="65"/>
      <c r="HM66" s="65"/>
      <c r="HN66" s="65"/>
      <c r="HO66" s="65"/>
      <c r="HP66" s="65"/>
      <c r="HQ66" s="65"/>
      <c r="HR66" s="65"/>
      <c r="HS66" s="65"/>
      <c r="HT66" s="65"/>
      <c r="HU66" s="65"/>
      <c r="HV66" s="65"/>
      <c r="HW66" s="65"/>
      <c r="HX66" s="65"/>
      <c r="HY66" s="65"/>
      <c r="HZ66" s="65"/>
      <c r="IA66" s="65"/>
      <c r="IB66" s="65"/>
      <c r="IC66" s="65"/>
      <c r="ID66" s="65"/>
      <c r="IE66" s="65"/>
      <c r="IF66" s="65"/>
      <c r="IG66" s="65"/>
      <c r="IH66" s="65"/>
      <c r="II66" s="65"/>
      <c r="IJ66" s="65"/>
      <c r="IK66" s="65"/>
      <c r="IL66" s="65"/>
      <c r="IM66" s="65"/>
      <c r="IN66" s="65"/>
      <c r="IO66" s="65"/>
      <c r="IP66" s="65"/>
      <c r="IQ66" s="65"/>
      <c r="IR66" s="65"/>
      <c r="IS66" s="65"/>
      <c r="IT66" s="65"/>
      <c r="IU66" s="65"/>
      <c r="IV66" s="65"/>
    </row>
    <row r="67" spans="1:256" s="14" customFormat="1" x14ac:dyDescent="0.2">
      <c r="A67" s="34"/>
      <c r="B67" s="34"/>
      <c r="C67" s="44"/>
      <c r="D67" s="74"/>
      <c r="E67" s="34"/>
      <c r="F67" s="49">
        <f>SUM(F66)</f>
        <v>15231560.58</v>
      </c>
      <c r="G67" s="120"/>
      <c r="H67" s="49">
        <f>SUM(H66)</f>
        <v>15231560.58</v>
      </c>
      <c r="I67" s="89"/>
      <c r="J67" s="49">
        <f>SUM(J66)</f>
        <v>17435794.170000002</v>
      </c>
      <c r="K67" s="120"/>
      <c r="L67" s="49">
        <f>SUM(L66)</f>
        <v>17435794.170000002</v>
      </c>
      <c r="M67" s="90"/>
      <c r="N67" s="96">
        <f>SUM(L67-H67)</f>
        <v>2204233.5900000017</v>
      </c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  <c r="EO67" s="65"/>
      <c r="EP67" s="65"/>
      <c r="EQ67" s="65"/>
      <c r="ER67" s="65"/>
      <c r="ES67" s="65"/>
      <c r="ET67" s="65"/>
      <c r="EU67" s="65"/>
      <c r="EV67" s="65"/>
      <c r="EW67" s="65"/>
      <c r="EX67" s="65"/>
      <c r="EY67" s="65"/>
      <c r="EZ67" s="65"/>
      <c r="FA67" s="65"/>
      <c r="FB67" s="65"/>
      <c r="FC67" s="65"/>
      <c r="FD67" s="65"/>
      <c r="FE67" s="65"/>
      <c r="FF67" s="65"/>
      <c r="FG67" s="65"/>
      <c r="FH67" s="65"/>
      <c r="FI67" s="65"/>
      <c r="FJ67" s="65"/>
      <c r="FK67" s="65"/>
      <c r="FL67" s="65"/>
      <c r="FM67" s="65"/>
      <c r="FN67" s="65"/>
      <c r="FO67" s="65"/>
      <c r="FP67" s="65"/>
      <c r="FQ67" s="65"/>
      <c r="FR67" s="65"/>
      <c r="FS67" s="65"/>
      <c r="FT67" s="65"/>
      <c r="FU67" s="65"/>
      <c r="FV67" s="65"/>
      <c r="FW67" s="65"/>
      <c r="FX67" s="65"/>
      <c r="FY67" s="65"/>
      <c r="FZ67" s="65"/>
      <c r="GA67" s="65"/>
      <c r="GB67" s="65"/>
      <c r="GC67" s="65"/>
      <c r="GD67" s="65"/>
      <c r="GE67" s="65"/>
      <c r="GF67" s="65"/>
      <c r="GG67" s="65"/>
      <c r="GH67" s="65"/>
      <c r="GI67" s="65"/>
      <c r="GJ67" s="65"/>
      <c r="GK67" s="65"/>
      <c r="GL67" s="65"/>
      <c r="GM67" s="65"/>
      <c r="GN67" s="65"/>
      <c r="GO67" s="65"/>
      <c r="GP67" s="65"/>
      <c r="GQ67" s="65"/>
      <c r="GR67" s="65"/>
      <c r="GS67" s="65"/>
      <c r="GT67" s="65"/>
      <c r="GU67" s="65"/>
      <c r="GV67" s="65"/>
      <c r="GW67" s="65"/>
      <c r="GX67" s="65"/>
      <c r="GY67" s="65"/>
      <c r="GZ67" s="65"/>
      <c r="HA67" s="65"/>
      <c r="HB67" s="65"/>
      <c r="HC67" s="65"/>
      <c r="HD67" s="65"/>
      <c r="HE67" s="65"/>
      <c r="HF67" s="65"/>
      <c r="HG67" s="65"/>
      <c r="HH67" s="65"/>
      <c r="HI67" s="65"/>
      <c r="HJ67" s="65"/>
      <c r="HK67" s="65"/>
      <c r="HL67" s="65"/>
      <c r="HM67" s="65"/>
      <c r="HN67" s="65"/>
      <c r="HO67" s="65"/>
      <c r="HP67" s="65"/>
      <c r="HQ67" s="65"/>
      <c r="HR67" s="65"/>
      <c r="HS67" s="65"/>
      <c r="HT67" s="65"/>
      <c r="HU67" s="65"/>
      <c r="HV67" s="65"/>
      <c r="HW67" s="65"/>
      <c r="HX67" s="65"/>
      <c r="HY67" s="65"/>
      <c r="HZ67" s="65"/>
      <c r="IA67" s="65"/>
      <c r="IB67" s="65"/>
      <c r="IC67" s="65"/>
      <c r="ID67" s="65"/>
      <c r="IE67" s="65"/>
      <c r="IF67" s="65"/>
      <c r="IG67" s="65"/>
      <c r="IH67" s="65"/>
      <c r="II67" s="65"/>
      <c r="IJ67" s="65"/>
      <c r="IK67" s="65"/>
      <c r="IL67" s="65"/>
      <c r="IM67" s="65"/>
      <c r="IN67" s="65"/>
      <c r="IO67" s="65"/>
      <c r="IP67" s="65"/>
      <c r="IQ67" s="65"/>
      <c r="IR67" s="65"/>
      <c r="IS67" s="65"/>
      <c r="IT67" s="65"/>
      <c r="IU67" s="65"/>
      <c r="IV67" s="65"/>
    </row>
    <row r="68" spans="1:256" s="14" customFormat="1" x14ac:dyDescent="0.2">
      <c r="A68" s="215" t="s">
        <v>150</v>
      </c>
      <c r="B68" s="34"/>
      <c r="C68" s="44"/>
      <c r="D68" s="71"/>
      <c r="E68" s="34"/>
      <c r="F68" s="22"/>
      <c r="G68" s="120"/>
      <c r="H68" s="22"/>
      <c r="I68" s="94"/>
      <c r="J68" s="22"/>
      <c r="K68" s="120"/>
      <c r="L68" s="22"/>
      <c r="M68" s="92"/>
      <c r="N68" s="96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  <c r="EO68" s="65"/>
      <c r="EP68" s="65"/>
      <c r="EQ68" s="65"/>
      <c r="ER68" s="65"/>
      <c r="ES68" s="65"/>
      <c r="ET68" s="65"/>
      <c r="EU68" s="65"/>
      <c r="EV68" s="65"/>
      <c r="EW68" s="65"/>
      <c r="EX68" s="65"/>
      <c r="EY68" s="65"/>
      <c r="EZ68" s="65"/>
      <c r="FA68" s="65"/>
      <c r="FB68" s="65"/>
      <c r="FC68" s="65"/>
      <c r="FD68" s="65"/>
      <c r="FE68" s="65"/>
      <c r="FF68" s="65"/>
      <c r="FG68" s="65"/>
      <c r="FH68" s="65"/>
      <c r="FI68" s="65"/>
      <c r="FJ68" s="65"/>
      <c r="FK68" s="65"/>
      <c r="FL68" s="65"/>
      <c r="FM68" s="65"/>
      <c r="FN68" s="65"/>
      <c r="FO68" s="65"/>
      <c r="FP68" s="65"/>
      <c r="FQ68" s="65"/>
      <c r="FR68" s="65"/>
      <c r="FS68" s="65"/>
      <c r="FT68" s="65"/>
      <c r="FU68" s="65"/>
      <c r="FV68" s="65"/>
      <c r="FW68" s="65"/>
      <c r="FX68" s="65"/>
      <c r="FY68" s="65"/>
      <c r="FZ68" s="65"/>
      <c r="GA68" s="65"/>
      <c r="GB68" s="65"/>
      <c r="GC68" s="65"/>
      <c r="GD68" s="65"/>
      <c r="GE68" s="65"/>
      <c r="GF68" s="65"/>
      <c r="GG68" s="65"/>
      <c r="GH68" s="65"/>
      <c r="GI68" s="65"/>
      <c r="GJ68" s="65"/>
      <c r="GK68" s="65"/>
      <c r="GL68" s="65"/>
      <c r="GM68" s="65"/>
      <c r="GN68" s="65"/>
      <c r="GO68" s="65"/>
      <c r="GP68" s="65"/>
      <c r="GQ68" s="65"/>
      <c r="GR68" s="65"/>
      <c r="GS68" s="65"/>
      <c r="GT68" s="65"/>
      <c r="GU68" s="65"/>
      <c r="GV68" s="65"/>
      <c r="GW68" s="65"/>
      <c r="GX68" s="65"/>
      <c r="GY68" s="65"/>
      <c r="GZ68" s="65"/>
      <c r="HA68" s="65"/>
      <c r="HB68" s="65"/>
      <c r="HC68" s="65"/>
      <c r="HD68" s="65"/>
      <c r="HE68" s="65"/>
      <c r="HF68" s="65"/>
      <c r="HG68" s="65"/>
      <c r="HH68" s="65"/>
      <c r="HI68" s="65"/>
      <c r="HJ68" s="65"/>
      <c r="HK68" s="65"/>
      <c r="HL68" s="65"/>
      <c r="HM68" s="65"/>
      <c r="HN68" s="65"/>
      <c r="HO68" s="65"/>
      <c r="HP68" s="65"/>
      <c r="HQ68" s="65"/>
      <c r="HR68" s="65"/>
      <c r="HS68" s="65"/>
      <c r="HT68" s="65"/>
      <c r="HU68" s="65"/>
      <c r="HV68" s="65"/>
      <c r="HW68" s="65"/>
      <c r="HX68" s="65"/>
      <c r="HY68" s="65"/>
      <c r="HZ68" s="65"/>
      <c r="IA68" s="65"/>
      <c r="IB68" s="65"/>
      <c r="IC68" s="65"/>
      <c r="ID68" s="65"/>
      <c r="IE68" s="65"/>
      <c r="IF68" s="65"/>
      <c r="IG68" s="65"/>
      <c r="IH68" s="65"/>
      <c r="II68" s="65"/>
      <c r="IJ68" s="65"/>
      <c r="IK68" s="65"/>
      <c r="IL68" s="65"/>
      <c r="IM68" s="65"/>
      <c r="IN68" s="65"/>
      <c r="IO68" s="65"/>
      <c r="IP68" s="65"/>
      <c r="IQ68" s="65"/>
      <c r="IR68" s="65"/>
      <c r="IS68" s="65"/>
      <c r="IT68" s="65"/>
      <c r="IU68" s="65"/>
      <c r="IV68" s="65"/>
    </row>
    <row r="69" spans="1:256" s="99" customFormat="1" ht="13.5" thickBot="1" x14ac:dyDescent="0.25">
      <c r="A69" s="98" t="s">
        <v>65</v>
      </c>
      <c r="B69" s="105"/>
      <c r="C69" s="100"/>
      <c r="D69" s="101"/>
      <c r="F69" s="138">
        <v>91372689.060000002</v>
      </c>
      <c r="G69" s="141"/>
      <c r="H69" s="139">
        <v>91380411.890000001</v>
      </c>
      <c r="I69" s="140"/>
      <c r="J69" s="138">
        <v>95164930.349999994</v>
      </c>
      <c r="K69" s="141"/>
      <c r="L69" s="139">
        <v>95168055.709999993</v>
      </c>
      <c r="M69" s="142"/>
      <c r="N69" s="147">
        <f t="shared" ref="N69" si="22">SUM(L69-H69)</f>
        <v>3787643.8199999928</v>
      </c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  <c r="DD69" s="104"/>
      <c r="DE69" s="104"/>
      <c r="DF69" s="104"/>
      <c r="DG69" s="104"/>
      <c r="DH69" s="104"/>
      <c r="DI69" s="104"/>
      <c r="DJ69" s="104"/>
      <c r="DK69" s="104"/>
      <c r="DL69" s="104"/>
      <c r="DM69" s="104"/>
      <c r="DN69" s="104"/>
      <c r="DO69" s="104"/>
      <c r="DP69" s="104"/>
      <c r="DQ69" s="104"/>
      <c r="DR69" s="104"/>
      <c r="DS69" s="104"/>
      <c r="DT69" s="104"/>
      <c r="DU69" s="104"/>
      <c r="DV69" s="104"/>
      <c r="DW69" s="104"/>
      <c r="DX69" s="104"/>
      <c r="DY69" s="104"/>
      <c r="DZ69" s="104"/>
      <c r="EA69" s="104"/>
      <c r="EB69" s="104"/>
      <c r="EC69" s="104"/>
      <c r="ED69" s="104"/>
      <c r="EE69" s="104"/>
      <c r="EF69" s="104"/>
      <c r="EG69" s="104"/>
      <c r="EH69" s="104"/>
      <c r="EI69" s="104"/>
      <c r="EJ69" s="104"/>
      <c r="EK69" s="104"/>
      <c r="EL69" s="104"/>
      <c r="EM69" s="104"/>
      <c r="EN69" s="104"/>
      <c r="EO69" s="104"/>
      <c r="EP69" s="104"/>
      <c r="EQ69" s="104"/>
      <c r="ER69" s="104"/>
      <c r="ES69" s="104"/>
      <c r="ET69" s="104"/>
      <c r="EU69" s="104"/>
      <c r="EV69" s="104"/>
      <c r="EW69" s="104"/>
      <c r="EX69" s="104"/>
      <c r="EY69" s="104"/>
      <c r="EZ69" s="104"/>
      <c r="FA69" s="104"/>
      <c r="FB69" s="104"/>
      <c r="FC69" s="104"/>
      <c r="FD69" s="104"/>
      <c r="FE69" s="104"/>
      <c r="FF69" s="104"/>
      <c r="FG69" s="104"/>
      <c r="FH69" s="104"/>
      <c r="FI69" s="104"/>
      <c r="FJ69" s="104"/>
      <c r="FK69" s="104"/>
      <c r="FL69" s="104"/>
      <c r="FM69" s="104"/>
      <c r="FN69" s="104"/>
      <c r="FO69" s="104"/>
      <c r="FP69" s="104"/>
      <c r="FQ69" s="104"/>
      <c r="FR69" s="104"/>
      <c r="FS69" s="104"/>
      <c r="FT69" s="104"/>
      <c r="FU69" s="104"/>
      <c r="FV69" s="104"/>
      <c r="FW69" s="104"/>
      <c r="FX69" s="104"/>
      <c r="FY69" s="104"/>
      <c r="FZ69" s="104"/>
      <c r="GA69" s="104"/>
      <c r="GB69" s="104"/>
      <c r="GC69" s="104"/>
      <c r="GD69" s="104"/>
      <c r="GE69" s="104"/>
      <c r="GF69" s="104"/>
      <c r="GG69" s="104"/>
      <c r="GH69" s="104"/>
      <c r="GI69" s="104"/>
      <c r="GJ69" s="104"/>
      <c r="GK69" s="104"/>
      <c r="GL69" s="104"/>
      <c r="GM69" s="104"/>
      <c r="GN69" s="104"/>
      <c r="GO69" s="104"/>
      <c r="GP69" s="104"/>
      <c r="GQ69" s="104"/>
      <c r="GR69" s="104"/>
      <c r="GS69" s="104"/>
      <c r="GT69" s="104"/>
      <c r="GU69" s="104"/>
      <c r="GV69" s="104"/>
      <c r="GW69" s="104"/>
      <c r="GX69" s="104"/>
      <c r="GY69" s="104"/>
      <c r="GZ69" s="104"/>
      <c r="HA69" s="104"/>
      <c r="HB69" s="104"/>
      <c r="HC69" s="104"/>
      <c r="HD69" s="104"/>
      <c r="HE69" s="104"/>
      <c r="HF69" s="104"/>
      <c r="HG69" s="104"/>
      <c r="HH69" s="104"/>
      <c r="HI69" s="104"/>
      <c r="HJ69" s="104"/>
      <c r="HK69" s="104"/>
      <c r="HL69" s="104"/>
      <c r="HM69" s="104"/>
      <c r="HN69" s="104"/>
      <c r="HO69" s="104"/>
      <c r="HP69" s="104"/>
      <c r="HQ69" s="104"/>
      <c r="HR69" s="104"/>
      <c r="HS69" s="104"/>
      <c r="HT69" s="104"/>
      <c r="HU69" s="104"/>
      <c r="HV69" s="104"/>
      <c r="HW69" s="104"/>
      <c r="HX69" s="104"/>
      <c r="HY69" s="104"/>
      <c r="HZ69" s="104"/>
      <c r="IA69" s="104"/>
      <c r="IB69" s="104"/>
      <c r="IC69" s="104"/>
      <c r="ID69" s="104"/>
      <c r="IE69" s="104"/>
      <c r="IF69" s="104"/>
      <c r="IG69" s="104"/>
      <c r="IH69" s="104"/>
      <c r="II69" s="104"/>
      <c r="IJ69" s="104"/>
      <c r="IK69" s="104"/>
      <c r="IL69" s="104"/>
      <c r="IM69" s="104"/>
      <c r="IN69" s="104"/>
      <c r="IO69" s="104"/>
      <c r="IP69" s="104"/>
      <c r="IQ69" s="104"/>
      <c r="IR69" s="104"/>
      <c r="IS69" s="104"/>
      <c r="IT69" s="104"/>
      <c r="IU69" s="104"/>
      <c r="IV69" s="104"/>
    </row>
    <row r="70" spans="1:256" ht="13.5" thickTop="1" x14ac:dyDescent="0.2">
      <c r="A70" s="200"/>
      <c r="B70" s="53"/>
      <c r="G70" s="51"/>
      <c r="H70" s="22" t="s">
        <v>0</v>
      </c>
      <c r="K70" s="51"/>
      <c r="L70" s="22" t="s">
        <v>0</v>
      </c>
      <c r="N70" s="22"/>
    </row>
    <row r="71" spans="1:256" x14ac:dyDescent="0.2">
      <c r="A71" s="166"/>
      <c r="N71" s="22"/>
    </row>
    <row r="72" spans="1:256" x14ac:dyDescent="0.2">
      <c r="F72" s="102"/>
      <c r="G72" s="103"/>
      <c r="H72" s="102"/>
      <c r="N72" s="22"/>
    </row>
    <row r="73" spans="1:256" x14ac:dyDescent="0.2">
      <c r="N73" s="22"/>
      <c r="P73" s="22">
        <f>SUM(P12:P72)</f>
        <v>0</v>
      </c>
    </row>
    <row r="74" spans="1:256" x14ac:dyDescent="0.2">
      <c r="N74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4" orientation="landscape" useFirstPageNumber="1" r:id="rId1"/>
  <headerFooter alignWithMargins="0">
    <oddHeader>&amp;CMarket Value Comparison</oddHeader>
    <oddFooter>&amp;C&amp;P</oddFooter>
  </headerFooter>
  <cellWatches>
    <cellWatch r="J69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</vt:lpstr>
      <vt:lpstr>Gov Code</vt:lpstr>
      <vt:lpstr>Recap Sheet</vt:lpstr>
      <vt:lpstr>Report</vt:lpstr>
      <vt:lpstr>Market Comp</vt:lpstr>
      <vt:lpstr>'Market Comp'!Print_Area</vt:lpstr>
      <vt:lpstr>'Recap Sheet'!Print_Area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2021-05-25T13:50:39Z</cp:lastPrinted>
  <dcterms:created xsi:type="dcterms:W3CDTF">2010-07-30T14:08:17Z</dcterms:created>
  <dcterms:modified xsi:type="dcterms:W3CDTF">2021-05-25T18:51:43Z</dcterms:modified>
</cp:coreProperties>
</file>