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ocuments\Investments\Investment Reports\"/>
    </mc:Choice>
  </mc:AlternateContent>
  <bookViews>
    <workbookView xWindow="0" yWindow="480" windowWidth="4770" windowHeight="2835" tabRatio="272" firstSheet="1" activeTab="1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Comp'!$A$1:$N$72</definedName>
    <definedName name="_xlnm.Print_Area" localSheetId="2">'Recap Sheet'!$A$4:$L$45</definedName>
    <definedName name="_xlnm.Print_Area" localSheetId="3">Report!$A$1:$K$101</definedName>
  </definedNames>
  <calcPr calcId="162913"/>
</workbook>
</file>

<file path=xl/calcChain.xml><?xml version="1.0" encoding="utf-8"?>
<calcChain xmlns="http://schemas.openxmlformats.org/spreadsheetml/2006/main">
  <c r="E29" i="1" l="1"/>
  <c r="D29" i="1"/>
  <c r="C29" i="1"/>
  <c r="B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9" i="1" s="1"/>
  <c r="L70" i="3"/>
  <c r="L67" i="3"/>
  <c r="L64" i="3"/>
  <c r="L61" i="3"/>
  <c r="L58" i="3"/>
  <c r="L55" i="3"/>
  <c r="L52" i="3"/>
  <c r="L49" i="3"/>
  <c r="L46" i="3"/>
  <c r="L38" i="3"/>
  <c r="L34" i="3"/>
  <c r="L30" i="3"/>
  <c r="L27" i="3"/>
  <c r="L24" i="3"/>
  <c r="L21" i="3"/>
  <c r="L18" i="3"/>
  <c r="L15" i="3"/>
  <c r="L11" i="3"/>
  <c r="J70" i="3"/>
  <c r="J67" i="3"/>
  <c r="J64" i="3"/>
  <c r="J61" i="3"/>
  <c r="J58" i="3"/>
  <c r="J55" i="3"/>
  <c r="J52" i="3"/>
  <c r="J49" i="3"/>
  <c r="J46" i="3"/>
  <c r="J38" i="3"/>
  <c r="J34" i="3"/>
  <c r="J30" i="3"/>
  <c r="J27" i="3"/>
  <c r="J24" i="3"/>
  <c r="J21" i="3"/>
  <c r="J18" i="3"/>
  <c r="J15" i="3"/>
  <c r="J11" i="3"/>
  <c r="H70" i="3"/>
  <c r="F70" i="3"/>
  <c r="G69" i="3"/>
  <c r="H67" i="3"/>
  <c r="F67" i="3"/>
  <c r="G66" i="3"/>
  <c r="H64" i="3"/>
  <c r="F64" i="3"/>
  <c r="G63" i="3"/>
  <c r="H61" i="3"/>
  <c r="F61" i="3"/>
  <c r="G60" i="3"/>
  <c r="H58" i="3"/>
  <c r="F58" i="3"/>
  <c r="G57" i="3"/>
  <c r="H55" i="3"/>
  <c r="F55" i="3"/>
  <c r="G54" i="3"/>
  <c r="H52" i="3"/>
  <c r="F52" i="3"/>
  <c r="G51" i="3"/>
  <c r="H49" i="3"/>
  <c r="F49" i="3"/>
  <c r="G48" i="3"/>
  <c r="H46" i="3"/>
  <c r="F46" i="3"/>
  <c r="G45" i="3"/>
  <c r="H38" i="3"/>
  <c r="F38" i="3"/>
  <c r="G36" i="3"/>
  <c r="H34" i="3"/>
  <c r="F34" i="3"/>
  <c r="G32" i="3"/>
  <c r="H30" i="3"/>
  <c r="F30" i="3"/>
  <c r="G29" i="3"/>
  <c r="H27" i="3"/>
  <c r="F27" i="3"/>
  <c r="H24" i="3"/>
  <c r="F24" i="3"/>
  <c r="G23" i="3"/>
  <c r="H21" i="3"/>
  <c r="F21" i="3"/>
  <c r="G20" i="3"/>
  <c r="H18" i="3"/>
  <c r="F18" i="3"/>
  <c r="G17" i="3"/>
  <c r="H15" i="3"/>
  <c r="G15" i="3" s="1"/>
  <c r="F15" i="3"/>
  <c r="G14" i="3"/>
  <c r="H11" i="3"/>
  <c r="F11" i="3"/>
  <c r="G9" i="3"/>
  <c r="G8" i="3"/>
  <c r="G7" i="3"/>
  <c r="G6" i="3"/>
  <c r="K101" i="2"/>
  <c r="J98" i="2"/>
  <c r="H98" i="2"/>
  <c r="I98" i="2"/>
  <c r="G98" i="2" l="1"/>
  <c r="K72" i="2"/>
  <c r="K75" i="2"/>
  <c r="K76" i="2"/>
  <c r="K78" i="2"/>
  <c r="K79" i="2"/>
  <c r="K81" i="2"/>
  <c r="K82" i="2"/>
  <c r="K83" i="2"/>
  <c r="K84" i="2"/>
  <c r="K85" i="2"/>
  <c r="K86" i="2"/>
  <c r="K87" i="2"/>
  <c r="K91" i="2"/>
  <c r="K93" i="2"/>
  <c r="K94" i="2"/>
  <c r="K96" i="2"/>
  <c r="K97" i="2"/>
  <c r="K74" i="2"/>
  <c r="K51" i="2"/>
  <c r="K52" i="2"/>
  <c r="K55" i="2"/>
  <c r="K57" i="2"/>
  <c r="K59" i="2"/>
  <c r="K61" i="2"/>
  <c r="K62" i="2"/>
  <c r="K64" i="2"/>
  <c r="K49" i="2"/>
  <c r="K23" i="2"/>
  <c r="K25" i="2"/>
  <c r="K27" i="2"/>
  <c r="K29" i="2"/>
  <c r="K31" i="2"/>
  <c r="K33" i="2"/>
  <c r="K34" i="2"/>
  <c r="K36" i="2"/>
  <c r="K37" i="2"/>
  <c r="K21" i="2"/>
  <c r="K6" i="2"/>
  <c r="K7" i="2"/>
  <c r="K8" i="2"/>
  <c r="K9" i="2"/>
  <c r="K10" i="2"/>
  <c r="K5" i="2"/>
  <c r="N98" i="2"/>
  <c r="N11" i="2"/>
  <c r="L11" i="1" l="1"/>
  <c r="K14" i="3"/>
  <c r="M11" i="2"/>
  <c r="L11" i="2"/>
  <c r="J11" i="2"/>
  <c r="K11" i="2" s="1"/>
  <c r="K15" i="3" l="1"/>
  <c r="M98" i="2"/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0" i="1"/>
  <c r="K7" i="3"/>
  <c r="K8" i="3"/>
  <c r="K9" i="3"/>
  <c r="L98" i="2"/>
  <c r="L29" i="1" l="1"/>
  <c r="H29" i="1"/>
  <c r="I29" i="1"/>
  <c r="J29" i="1"/>
  <c r="K29" i="1"/>
  <c r="K98" i="2"/>
  <c r="I11" i="2"/>
  <c r="H11" i="2"/>
  <c r="G11" i="2"/>
  <c r="G28" i="1" l="1"/>
  <c r="P76" i="3"/>
  <c r="K63" i="3" l="1"/>
  <c r="K66" i="3"/>
  <c r="K69" i="3"/>
  <c r="K17" i="3"/>
  <c r="K20" i="3"/>
  <c r="K23" i="3"/>
  <c r="K29" i="3"/>
  <c r="K36" i="3" l="1"/>
  <c r="N24" i="3" l="1"/>
  <c r="N72" i="3" l="1"/>
  <c r="N61" i="3" l="1"/>
  <c r="G24" i="1" l="1"/>
  <c r="K60" i="3" l="1"/>
  <c r="K32" i="3" l="1"/>
  <c r="K45" i="3"/>
  <c r="K48" i="3"/>
  <c r="K51" i="3"/>
  <c r="K54" i="3"/>
  <c r="K57" i="3"/>
  <c r="K6" i="3"/>
  <c r="N11" i="3" l="1"/>
  <c r="B17" i="2"/>
  <c r="B19" i="2" s="1"/>
  <c r="N34" i="3" l="1"/>
  <c r="N18" i="3"/>
  <c r="N30" i="3"/>
  <c r="N21" i="3"/>
  <c r="N46" i="3" l="1"/>
  <c r="N49" i="3"/>
  <c r="G26" i="1"/>
  <c r="G25" i="1"/>
  <c r="G23" i="1"/>
  <c r="G21" i="1"/>
  <c r="G20" i="1"/>
  <c r="G18" i="1"/>
  <c r="G17" i="1"/>
  <c r="G10" i="1"/>
  <c r="N55" i="3"/>
  <c r="N58" i="3"/>
  <c r="N70" i="3"/>
  <c r="G12" i="1"/>
  <c r="G16" i="1"/>
  <c r="G19" i="1"/>
  <c r="G22" i="1"/>
  <c r="G27" i="1"/>
  <c r="N52" i="3" l="1"/>
  <c r="N67" i="3"/>
  <c r="N64" i="3"/>
  <c r="N38" i="3"/>
  <c r="G29" i="1"/>
  <c r="I31" i="1"/>
  <c r="J31" i="1"/>
  <c r="K31" i="1"/>
  <c r="H31" i="1"/>
  <c r="L31" i="1" l="1"/>
</calcChain>
</file>

<file path=xl/sharedStrings.xml><?xml version="1.0" encoding="utf-8"?>
<sst xmlns="http://schemas.openxmlformats.org/spreadsheetml/2006/main" count="395" uniqueCount="156">
  <si>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</si>
  <si>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</si>
  <si>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</si>
  <si>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</si>
  <si>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</si>
  <si>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</si>
  <si>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</si>
  <si>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</si>
  <si>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</si>
  <si>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</si>
  <si>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</si>
  <si>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</si>
  <si>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</si>
  <si>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</si>
  <si>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</si>
  <si>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</si>
  <si>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</si>
  <si>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</si>
  <si>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</si>
  <si>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</si>
  <si>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</si>
  <si>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</si>
  <si>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</si>
  <si>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</si>
  <si>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</si>
  <si>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</si>
  <si>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</si>
  <si>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</si>
  <si>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</si>
  <si>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</si>
  <si>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</si>
  <si>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</si>
  <si>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</si>
  <si>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</si>
  <si>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</si>
  <si>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</si>
  <si>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</si>
  <si>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</si>
  <si>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</si>
  <si>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</si>
  <si>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</si>
  <si>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</si>
  <si>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</si>
  <si>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</si>
  <si>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</si>
  <si>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</si>
  <si>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</si>
  <si>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</si>
  <si>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</si>
  <si>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</si>
  <si>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</si>
  <si>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</si>
  <si>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</si>
  <si>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</si>
  <si>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</si>
  <si>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</si>
  <si>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</si>
  <si>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</si>
  <si>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</si>
  <si>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</si>
  <si>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</si>
  <si>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</si>
  <si>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</si>
  <si>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</si>
  <si>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</si>
  <si>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</si>
  <si>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</si>
  <si>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</si>
  <si>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</si>
  <si>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</si>
  <si>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</si>
  <si>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</si>
  <si>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</si>
  <si>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</si>
  <si>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</si>
  <si>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</si>
  <si>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</si>
  <si>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</si>
  <si>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</si>
  <si>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</si>
  <si>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</si>
  <si>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</si>
  <si>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</si>
  <si>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</si>
  <si>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</si>
  <si>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</si>
  <si>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</si>
  <si>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</si>
  <si>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</si>
  <si>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</si>
  <si>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</si>
  <si>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</si>
  <si>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</si>
  <si>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</si>
  <si>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</si>
  <si>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</si>
  <si>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</si>
  <si>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</si>
  <si>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</si>
  <si>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</si>
  <si>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</si>
  <si>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</si>
  <si>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</si>
  <si>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</si>
  <si>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</si>
  <si>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</si>
  <si>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</si>
  <si>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</si>
  <si>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</si>
  <si>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</si>
  <si>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</si>
  <si>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</si>
  <si>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</si>
  <si>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</si>
  <si>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</si>
  <si>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</si>
  <si>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</si>
  <si>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</si>
  <si>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</si>
  <si>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</si>
  <si>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</si>
  <si>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</si>
  <si>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</si>
  <si>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</si>
  <si>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</si>
  <si>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</si>
  <si>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</si>
  <si>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</si>
  <si>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</si>
  <si>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</si>
  <si>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WF (FarmerMac)</t>
  </si>
  <si>
    <t>31422BJC5</t>
  </si>
  <si>
    <t>FFIN Investments</t>
  </si>
  <si>
    <t>`31422BJC5</t>
  </si>
  <si>
    <t xml:space="preserve">Tex Term </t>
  </si>
  <si>
    <t>Local Provider Particpation Fund</t>
  </si>
  <si>
    <t>Texas Daily</t>
  </si>
  <si>
    <t>Money Mkt/FFIN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</si>
  <si>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</si>
  <si>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</si>
  <si>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</si>
  <si>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</si>
  <si>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</si>
  <si>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</si>
  <si>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</si>
  <si>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</si>
  <si>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>2nd Qtr</t>
  </si>
  <si>
    <t xml:space="preserve">  Juvenile Probation Comm/TDA/State</t>
  </si>
  <si>
    <t>* Denotes Fund Balance Change</t>
  </si>
  <si>
    <t>3rd Qtr</t>
  </si>
  <si>
    <t>* Jail Comm Ck intr to Jail Commissary 7/1</t>
  </si>
  <si>
    <t>Jail Comm Ch(change 7/1) *</t>
  </si>
  <si>
    <t>American Rescue Plan Act</t>
  </si>
  <si>
    <t>4th Qtr</t>
  </si>
  <si>
    <t>Pct 1</t>
  </si>
  <si>
    <t>Randall D. Williams County Commissioner Pct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</si>
</sst>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164" fontId="2" fillId="8" borderId="0" xfId="1" applyFont="1" applyFill="1" applyBorder="1" applyAlignment="1" applyProtection="1">
      <alignment horizontal="center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64" fontId="14" fillId="8" borderId="9" xfId="1" applyFill="1" applyBorder="1" applyAlignment="1" applyProtection="1">
      <alignment horizontal="center"/>
    </xf>
    <xf numFmtId="14" fontId="3" fillId="0" borderId="0" xfId="0" applyNumberFormat="1" applyFont="1" applyFill="1" applyAlignment="1">
      <alignment horizontal="right"/>
    </xf>
    <xf numFmtId="0" fontId="19" fillId="0" borderId="0" xfId="0" applyFont="1" applyBorder="1"/>
    <xf numFmtId="0" fontId="17" fillId="0" borderId="0" xfId="0" applyFont="1" applyFill="1"/>
    <xf numFmtId="0" fontId="2" fillId="0" borderId="0" xfId="0" applyFont="1" applyFill="1"/>
    <xf numFmtId="164" fontId="3" fillId="0" borderId="0" xfId="1" applyFont="1" applyFill="1"/>
    <xf numFmtId="0" fontId="7" fillId="0" borderId="0" xfId="0" applyFont="1" applyBorder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 applyBorder="1"/>
    <xf numFmtId="170" fontId="20" fillId="0" borderId="0" xfId="0" applyNumberFormat="1" applyFont="1" applyFill="1" applyBorder="1" applyAlignment="1">
      <alignment horizontal="center"/>
    </xf>
    <xf numFmtId="0" fontId="20" fillId="0" borderId="0" xfId="0" applyFont="1"/>
    <xf numFmtId="14" fontId="20" fillId="0" borderId="0" xfId="0" applyNumberFormat="1" applyFont="1" applyFill="1" applyAlignment="1">
      <alignment horizontal="right"/>
    </xf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0" fontId="20" fillId="0" borderId="0" xfId="0" applyFont="1" applyBorder="1"/>
    <xf numFmtId="164" fontId="2" fillId="0" borderId="0" xfId="1" applyFont="1" applyFill="1" applyBorder="1" applyAlignment="1" applyProtection="1">
      <alignment horizontal="center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2" fontId="3" fillId="0" borderId="0" xfId="0" applyNumberFormat="1" applyFont="1" applyBorder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7.5324471335158516E-2"/>
                  <c:y val="8.855643044619422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3"/>
              <c:layout>
                <c:manualLayout>
                  <c:x val="-6.1033753186596741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82326924.780000001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3.0368849633706101E-2"/>
                  <c:y val="-1.0181899409575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0.10976677242698922"/>
                  <c:y val="3.997268716652197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Sheet'!$B$29:$E$29</c:f>
              <c:numCache>
                <c:formatCode>_(* #,##0.00_);_(* \(#,##0.00\);_(* \-??_);_(@_)</c:formatCode>
                <c:ptCount val="4"/>
                <c:pt idx="0">
                  <c:v>98588097.450000018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82326924.780000001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Sheet'!$H$29:$K$29</c:f>
              <c:numCache>
                <c:formatCode>_(* #,##0.00_);_(* \(#,##0.00\);_(* \-??_);_(@_)</c:formatCode>
                <c:ptCount val="4"/>
                <c:pt idx="0">
                  <c:v>82326924.780000001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38100</xdr:rowOff>
    </xdr:from>
    <xdr:to>
      <xdr:col>1</xdr:col>
      <xdr:colOff>0</xdr:colOff>
      <xdr:row>31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31</xdr:row>
      <xdr:rowOff>51435</xdr:rowOff>
    </xdr:from>
    <xdr:to>
      <xdr:col>10</xdr:col>
      <xdr:colOff>228600</xdr:colOff>
      <xdr:row>43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31</xdr:row>
      <xdr:rowOff>45720</xdr:rowOff>
    </xdr:from>
    <xdr:to>
      <xdr:col>10</xdr:col>
      <xdr:colOff>236220</xdr:colOff>
      <xdr:row>43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31</xdr:row>
      <xdr:rowOff>0</xdr:rowOff>
    </xdr:from>
    <xdr:to>
      <xdr:col>4</xdr:col>
      <xdr:colOff>68580</xdr:colOff>
      <xdr:row>43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workbookViewId="0">
      <selection activeCell="E21" sqref="E21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4"/>
    </row>
    <row r="14" spans="2:5" ht="35.25" x14ac:dyDescent="0.5">
      <c r="B14" s="54"/>
      <c r="E14" s="55" t="s">
        <v>66</v>
      </c>
    </row>
    <row r="17" spans="5:5" ht="18" x14ac:dyDescent="0.25">
      <c r="E17" s="56" t="s">
        <v>67</v>
      </c>
    </row>
    <row r="20" spans="5:5" x14ac:dyDescent="0.2">
      <c r="E20" s="43" t="s">
        <v>68</v>
      </c>
    </row>
    <row r="21" spans="5:5" x14ac:dyDescent="0.2">
      <c r="E21" s="57">
        <v>44469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abSelected="1" topLeftCell="B1" workbookViewId="0">
      <selection activeCell="O20" sqref="O20"/>
    </sheetView>
  </sheetViews>
  <sheetFormatPr defaultRowHeight="12.75" x14ac:dyDescent="0.2"/>
  <cols>
    <col min="7" max="7" width="17.28515625" customWidth="1"/>
  </cols>
  <sheetData>
    <row r="1" spans="3:14" ht="15" x14ac:dyDescent="0.2">
      <c r="C1" s="58" t="s">
        <v>69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3:14" ht="15" x14ac:dyDescent="0.2">
      <c r="C2" s="58" t="s">
        <v>70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3:14" ht="15" x14ac:dyDescent="0.2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3:14" ht="15" x14ac:dyDescent="0.2">
      <c r="C4" s="58" t="s">
        <v>85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3:14" ht="15" x14ac:dyDescent="0.2">
      <c r="C5" s="58" t="s">
        <v>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3:14" ht="15" x14ac:dyDescent="0.2">
      <c r="C6" s="58" t="s">
        <v>72</v>
      </c>
      <c r="D6" s="58"/>
      <c r="E6" s="58"/>
      <c r="F6" s="58"/>
      <c r="G6" s="58"/>
      <c r="H6" s="58" t="s">
        <v>73</v>
      </c>
      <c r="I6" s="58"/>
      <c r="J6" s="58"/>
      <c r="K6" s="58"/>
      <c r="L6" s="58"/>
      <c r="M6" s="58"/>
      <c r="N6" s="58"/>
    </row>
    <row r="7" spans="3:14" ht="15" x14ac:dyDescent="0.2"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3:14" ht="15" x14ac:dyDescent="0.2">
      <c r="C8" s="58" t="s">
        <v>74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3:14" ht="16.5" customHeight="1" x14ac:dyDescent="0.2">
      <c r="C9" s="58" t="s">
        <v>75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3:14" ht="15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3:14" ht="15" x14ac:dyDescent="0.2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3:14" ht="15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3:14" ht="15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3:14" ht="15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 ht="15" x14ac:dyDescent="0.2">
      <c r="C15" s="59"/>
      <c r="D15" s="59"/>
      <c r="E15" s="59"/>
      <c r="F15" s="59"/>
      <c r="G15" s="58"/>
      <c r="H15" s="58"/>
      <c r="I15" s="59"/>
      <c r="J15" s="59"/>
      <c r="K15" s="59"/>
      <c r="L15" s="59"/>
      <c r="M15" s="58"/>
      <c r="N15" s="58"/>
    </row>
    <row r="16" spans="3:14" ht="15" x14ac:dyDescent="0.2">
      <c r="C16" s="60" t="s">
        <v>79</v>
      </c>
      <c r="D16" s="58" t="s">
        <v>80</v>
      </c>
      <c r="E16" s="58"/>
      <c r="F16" s="58"/>
      <c r="G16" s="58"/>
      <c r="H16" s="58"/>
      <c r="I16" s="58" t="s">
        <v>155</v>
      </c>
      <c r="J16" s="58"/>
      <c r="K16" s="58"/>
      <c r="L16" s="58"/>
      <c r="M16" s="58" t="s">
        <v>154</v>
      </c>
      <c r="N16" s="58"/>
    </row>
    <row r="17" spans="3:14" ht="15" x14ac:dyDescent="0.2">
      <c r="C17" s="60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3:14" ht="15" x14ac:dyDescent="0.2">
      <c r="C18" s="6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3:14" ht="15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3:14" ht="15" x14ac:dyDescent="0.2">
      <c r="C20" s="59"/>
      <c r="D20" s="59"/>
      <c r="E20" s="59"/>
      <c r="F20" s="59"/>
      <c r="G20" s="58"/>
      <c r="H20" s="58"/>
      <c r="I20" s="59"/>
      <c r="J20" s="59"/>
      <c r="K20" s="59"/>
      <c r="L20" s="59"/>
      <c r="M20" s="58"/>
      <c r="N20" s="58"/>
    </row>
    <row r="21" spans="3:14" ht="15" x14ac:dyDescent="0.2">
      <c r="C21" s="58" t="s">
        <v>76</v>
      </c>
      <c r="D21" s="58"/>
      <c r="E21" s="58"/>
      <c r="F21" s="58"/>
      <c r="G21" s="58"/>
      <c r="H21" s="58"/>
      <c r="I21" s="58" t="s">
        <v>118</v>
      </c>
      <c r="J21" s="58"/>
      <c r="K21" s="58"/>
      <c r="L21" s="58"/>
      <c r="M21" s="58"/>
      <c r="N21" s="58"/>
    </row>
    <row r="22" spans="3:14" ht="15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3:14" ht="15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3:14" ht="15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3:14" ht="15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3:14" ht="15" x14ac:dyDescent="0.2">
      <c r="C26" s="59"/>
      <c r="D26" s="59"/>
      <c r="E26" s="59"/>
      <c r="F26" s="59"/>
      <c r="G26" s="58"/>
      <c r="H26" s="58"/>
      <c r="I26" s="59"/>
      <c r="J26" s="59"/>
      <c r="K26" s="59"/>
      <c r="L26" s="59"/>
      <c r="M26" s="58"/>
      <c r="N26" s="58"/>
    </row>
    <row r="27" spans="3:14" ht="15" x14ac:dyDescent="0.2">
      <c r="C27" s="58" t="s">
        <v>77</v>
      </c>
      <c r="D27" s="58"/>
      <c r="E27" s="58"/>
      <c r="F27" s="58"/>
      <c r="G27" s="58"/>
      <c r="H27" s="58"/>
      <c r="I27" s="58" t="s">
        <v>86</v>
      </c>
      <c r="J27" s="58"/>
      <c r="K27" s="58"/>
      <c r="L27" s="58"/>
      <c r="M27" s="58"/>
      <c r="N27" s="58"/>
    </row>
    <row r="28" spans="3:14" ht="15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3:14" ht="15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3:14" ht="15" x14ac:dyDescent="0.2">
      <c r="C30" s="58" t="s">
        <v>87</v>
      </c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3:14" ht="15" x14ac:dyDescent="0.2">
      <c r="C31" s="58" t="s">
        <v>88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3:14" ht="15" x14ac:dyDescent="0.2"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8" sqref="H28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8" customFormat="1" ht="19.5" x14ac:dyDescent="0.3">
      <c r="B5" s="109"/>
      <c r="C5" s="109"/>
      <c r="D5" s="112" t="s">
        <v>97</v>
      </c>
      <c r="E5" s="109"/>
      <c r="F5" s="109"/>
      <c r="G5" s="110"/>
      <c r="H5" s="109"/>
      <c r="I5" s="109"/>
      <c r="J5" s="111" t="s">
        <v>97</v>
      </c>
      <c r="K5" s="109"/>
      <c r="L5" s="109"/>
    </row>
    <row r="6" spans="1:12" s="11" customFormat="1" x14ac:dyDescent="0.2">
      <c r="B6" s="3"/>
      <c r="C6" s="3"/>
      <c r="D6" s="12">
        <v>44377</v>
      </c>
      <c r="E6" s="3"/>
      <c r="F6" s="3"/>
      <c r="G6" s="10"/>
      <c r="H6" s="3"/>
      <c r="I6" s="3"/>
      <c r="J6" s="12">
        <v>44440</v>
      </c>
      <c r="K6" s="3"/>
      <c r="L6" s="3"/>
    </row>
    <row r="7" spans="1:12" x14ac:dyDescent="0.2">
      <c r="B7" s="13" t="s">
        <v>117</v>
      </c>
      <c r="C7" s="3"/>
      <c r="D7" s="13"/>
      <c r="E7" s="3"/>
      <c r="F7" s="3"/>
      <c r="G7" s="10"/>
      <c r="H7" s="13" t="s">
        <v>117</v>
      </c>
      <c r="J7" s="13"/>
    </row>
    <row r="8" spans="1:12" x14ac:dyDescent="0.2">
      <c r="B8" s="64" t="s">
        <v>136</v>
      </c>
      <c r="C8" s="13" t="s">
        <v>1</v>
      </c>
      <c r="D8" s="13" t="s">
        <v>2</v>
      </c>
      <c r="E8" s="13" t="s">
        <v>144</v>
      </c>
      <c r="F8" s="3"/>
      <c r="G8" s="10"/>
      <c r="H8" s="64" t="s">
        <v>136</v>
      </c>
      <c r="I8" s="13" t="s">
        <v>1</v>
      </c>
      <c r="J8" s="13" t="s">
        <v>2</v>
      </c>
      <c r="K8" s="13" t="s">
        <v>144</v>
      </c>
    </row>
    <row r="9" spans="1:12" s="16" customFormat="1" x14ac:dyDescent="0.2">
      <c r="A9" s="14"/>
      <c r="B9" s="206" t="s">
        <v>137</v>
      </c>
      <c r="C9" s="15" t="s">
        <v>3</v>
      </c>
      <c r="D9" s="15" t="s">
        <v>95</v>
      </c>
      <c r="E9" s="15" t="s">
        <v>4</v>
      </c>
      <c r="F9" s="15" t="s">
        <v>5</v>
      </c>
      <c r="G9" s="10"/>
      <c r="H9" s="206" t="s">
        <v>137</v>
      </c>
      <c r="I9" s="15" t="s">
        <v>3</v>
      </c>
      <c r="J9" s="15" t="s">
        <v>95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5">
        <v>43580320.950000003</v>
      </c>
      <c r="C10" s="116"/>
      <c r="D10" s="18"/>
      <c r="E10" s="18"/>
      <c r="F10" s="18">
        <f t="shared" ref="F10" si="0">SUM(B10:E10)</f>
        <v>43580320.950000003</v>
      </c>
      <c r="G10" s="19">
        <f>SUM(C10:F10)</f>
        <v>43580320.950000003</v>
      </c>
      <c r="H10" s="105">
        <v>35035744.189999998</v>
      </c>
      <c r="I10" s="116"/>
      <c r="J10" s="18"/>
      <c r="K10" s="18"/>
      <c r="L10" s="18">
        <f t="shared" ref="L10:L27" si="1">SUM(H10:K10)</f>
        <v>35035744.189999998</v>
      </c>
    </row>
    <row r="11" spans="1:12" s="17" customFormat="1" x14ac:dyDescent="0.2">
      <c r="A11" s="17" t="s">
        <v>152</v>
      </c>
      <c r="B11" s="105">
        <v>13406051.52</v>
      </c>
      <c r="C11" s="116"/>
      <c r="D11" s="18"/>
      <c r="E11" s="18"/>
      <c r="F11" s="18">
        <f>SUM(B11:E11)</f>
        <v>13406051.52</v>
      </c>
      <c r="G11" s="19"/>
      <c r="H11" s="105">
        <v>10260163.59</v>
      </c>
      <c r="I11" s="116"/>
      <c r="J11" s="18"/>
      <c r="K11" s="18"/>
      <c r="L11" s="18">
        <f>SUM(H11:K11)</f>
        <v>10260163.59</v>
      </c>
    </row>
    <row r="12" spans="1:12" s="17" customFormat="1" x14ac:dyDescent="0.2">
      <c r="A12" s="17" t="s">
        <v>7</v>
      </c>
      <c r="B12" s="18">
        <v>476722.44</v>
      </c>
      <c r="D12" s="18"/>
      <c r="E12" s="18"/>
      <c r="F12" s="18">
        <f t="shared" ref="F12:F27" si="2">SUM(B12:E12)</f>
        <v>476722.44</v>
      </c>
      <c r="G12" s="19">
        <f>SUM(C12:F12)</f>
        <v>476722.44</v>
      </c>
      <c r="H12" s="18">
        <v>476897.18</v>
      </c>
      <c r="J12" s="18"/>
      <c r="K12" s="18"/>
      <c r="L12" s="18">
        <f t="shared" si="1"/>
        <v>476897.18</v>
      </c>
    </row>
    <row r="13" spans="1:12" s="17" customFormat="1" x14ac:dyDescent="0.2">
      <c r="A13" s="17" t="s">
        <v>84</v>
      </c>
      <c r="B13" s="18">
        <v>4907.7700000000004</v>
      </c>
      <c r="D13" s="18"/>
      <c r="E13" s="18"/>
      <c r="F13" s="18">
        <f t="shared" si="2"/>
        <v>4907.7700000000004</v>
      </c>
      <c r="G13" s="19"/>
      <c r="H13" s="18">
        <v>4909.57</v>
      </c>
      <c r="J13" s="18"/>
      <c r="K13" s="18"/>
      <c r="L13" s="18">
        <f t="shared" si="1"/>
        <v>4909.57</v>
      </c>
    </row>
    <row r="14" spans="1:12" s="17" customFormat="1" x14ac:dyDescent="0.2">
      <c r="A14" s="17" t="s">
        <v>129</v>
      </c>
      <c r="B14" s="18">
        <v>9585818.5700000003</v>
      </c>
      <c r="D14" s="18"/>
      <c r="E14" s="18"/>
      <c r="F14" s="18">
        <f t="shared" si="2"/>
        <v>9585818.5700000003</v>
      </c>
      <c r="G14" s="19"/>
      <c r="H14" s="18">
        <v>9355770.3499999996</v>
      </c>
      <c r="J14" s="18"/>
      <c r="K14" s="18"/>
      <c r="L14" s="18">
        <f t="shared" si="1"/>
        <v>9355770.3499999996</v>
      </c>
    </row>
    <row r="15" spans="1:12" s="17" customFormat="1" x14ac:dyDescent="0.2">
      <c r="A15" s="17" t="s">
        <v>143</v>
      </c>
      <c r="B15" s="18">
        <v>609272.29</v>
      </c>
      <c r="D15" s="18"/>
      <c r="E15" s="18"/>
      <c r="F15" s="18">
        <f t="shared" si="2"/>
        <v>609272.29</v>
      </c>
      <c r="G15" s="19"/>
      <c r="H15" s="18">
        <v>229559.18</v>
      </c>
      <c r="J15" s="18"/>
      <c r="K15" s="18"/>
      <c r="L15" s="18">
        <f t="shared" si="1"/>
        <v>229559.18</v>
      </c>
    </row>
    <row r="16" spans="1:12" s="17" customFormat="1" x14ac:dyDescent="0.2">
      <c r="A16" s="17" t="s">
        <v>8</v>
      </c>
      <c r="B16" s="20">
        <v>4639.3999999999996</v>
      </c>
      <c r="D16" s="18"/>
      <c r="E16" s="18"/>
      <c r="F16" s="18">
        <f t="shared" si="2"/>
        <v>4639.3999999999996</v>
      </c>
      <c r="G16" s="19">
        <f t="shared" ref="G16:G25" si="3">SUM(C16:F16)</f>
        <v>4639.3999999999996</v>
      </c>
      <c r="H16" s="20">
        <v>0.26</v>
      </c>
      <c r="J16" s="18"/>
      <c r="K16" s="18"/>
      <c r="L16" s="18">
        <f t="shared" si="1"/>
        <v>0.26</v>
      </c>
    </row>
    <row r="17" spans="1:13" s="17" customFormat="1" x14ac:dyDescent="0.2">
      <c r="A17" s="17" t="s">
        <v>9</v>
      </c>
      <c r="B17" s="18">
        <v>2612888.0299999998</v>
      </c>
      <c r="D17" s="20"/>
      <c r="E17" s="18"/>
      <c r="F17" s="18">
        <f t="shared" si="2"/>
        <v>2612888.0299999998</v>
      </c>
      <c r="G17" s="19">
        <f t="shared" si="3"/>
        <v>2612888.0299999998</v>
      </c>
      <c r="H17" s="18">
        <v>2551483.64</v>
      </c>
      <c r="J17" s="20"/>
      <c r="K17" s="18"/>
      <c r="L17" s="18">
        <f t="shared" si="1"/>
        <v>2551483.64</v>
      </c>
    </row>
    <row r="18" spans="1:13" s="17" customFormat="1" x14ac:dyDescent="0.2">
      <c r="A18" s="17" t="s">
        <v>10</v>
      </c>
      <c r="B18" s="18">
        <v>1687917.94</v>
      </c>
      <c r="D18" s="18"/>
      <c r="E18" s="18"/>
      <c r="F18" s="18">
        <f t="shared" si="2"/>
        <v>1687917.94</v>
      </c>
      <c r="G18" s="19">
        <f t="shared" si="3"/>
        <v>1687917.94</v>
      </c>
      <c r="H18" s="18">
        <v>1769517.19</v>
      </c>
      <c r="J18" s="18"/>
      <c r="K18" s="18"/>
      <c r="L18" s="18">
        <f t="shared" si="1"/>
        <v>1769517.19</v>
      </c>
    </row>
    <row r="19" spans="1:13" s="17" customFormat="1" x14ac:dyDescent="0.2">
      <c r="A19" s="17" t="s">
        <v>11</v>
      </c>
      <c r="B19" s="18">
        <v>3445035.77</v>
      </c>
      <c r="D19" s="18"/>
      <c r="E19" s="18"/>
      <c r="F19" s="18">
        <f t="shared" si="2"/>
        <v>3445035.77</v>
      </c>
      <c r="G19" s="19">
        <f t="shared" si="3"/>
        <v>3445035.77</v>
      </c>
      <c r="H19" s="18">
        <v>3044983.22</v>
      </c>
      <c r="J19" s="18"/>
      <c r="K19" s="18"/>
      <c r="L19" s="18">
        <f t="shared" si="1"/>
        <v>3044983.22</v>
      </c>
    </row>
    <row r="20" spans="1:13" s="17" customFormat="1" x14ac:dyDescent="0.2">
      <c r="A20" s="17" t="s">
        <v>12</v>
      </c>
      <c r="B20" s="18">
        <v>63353.33</v>
      </c>
      <c r="D20" s="21"/>
      <c r="E20" s="18"/>
      <c r="F20" s="18">
        <f t="shared" si="2"/>
        <v>63353.33</v>
      </c>
      <c r="G20" s="19">
        <f t="shared" si="3"/>
        <v>63353.33</v>
      </c>
      <c r="H20" s="18">
        <v>62752.800000000003</v>
      </c>
      <c r="J20" s="21"/>
      <c r="K20" s="18"/>
      <c r="L20" s="18">
        <f t="shared" si="1"/>
        <v>62752.800000000003</v>
      </c>
    </row>
    <row r="21" spans="1:13" s="17" customFormat="1" x14ac:dyDescent="0.2">
      <c r="A21" s="17" t="s">
        <v>13</v>
      </c>
      <c r="B21" s="18">
        <v>632764.86</v>
      </c>
      <c r="D21" s="21"/>
      <c r="E21" s="18"/>
      <c r="F21" s="18">
        <f t="shared" si="2"/>
        <v>632764.86</v>
      </c>
      <c r="G21" s="19">
        <f t="shared" si="3"/>
        <v>632764.86</v>
      </c>
      <c r="H21" s="18">
        <v>666233.92000000004</v>
      </c>
      <c r="J21" s="21"/>
      <c r="K21" s="18"/>
      <c r="L21" s="18">
        <f t="shared" si="1"/>
        <v>666233.92000000004</v>
      </c>
    </row>
    <row r="22" spans="1:13" s="17" customFormat="1" x14ac:dyDescent="0.2">
      <c r="A22" s="17" t="s">
        <v>14</v>
      </c>
      <c r="B22" s="18">
        <v>191813.7</v>
      </c>
      <c r="D22" s="18"/>
      <c r="E22" s="18"/>
      <c r="F22" s="18">
        <f t="shared" si="2"/>
        <v>191813.7</v>
      </c>
      <c r="G22" s="19">
        <f t="shared" si="3"/>
        <v>191813.7</v>
      </c>
      <c r="H22" s="18">
        <v>71090.289999999994</v>
      </c>
      <c r="J22" s="18"/>
      <c r="K22" s="18"/>
      <c r="L22" s="18">
        <f t="shared" si="1"/>
        <v>71090.289999999994</v>
      </c>
    </row>
    <row r="23" spans="1:13" s="17" customFormat="1" x14ac:dyDescent="0.2">
      <c r="A23" s="17" t="s">
        <v>15</v>
      </c>
      <c r="B23" s="18">
        <v>1121862.3400000001</v>
      </c>
      <c r="D23" s="18"/>
      <c r="E23" s="18"/>
      <c r="F23" s="18">
        <f t="shared" si="2"/>
        <v>1121862.3400000001</v>
      </c>
      <c r="G23" s="19">
        <f t="shared" si="3"/>
        <v>1121862.3400000001</v>
      </c>
      <c r="H23" s="18">
        <v>783363.26</v>
      </c>
      <c r="J23" s="18"/>
      <c r="K23" s="18"/>
      <c r="L23" s="18">
        <f t="shared" si="1"/>
        <v>783363.26</v>
      </c>
    </row>
    <row r="24" spans="1:13" s="17" customFormat="1" x14ac:dyDescent="0.2">
      <c r="A24" s="17" t="s">
        <v>121</v>
      </c>
      <c r="B24" s="18">
        <v>805215.15</v>
      </c>
      <c r="D24" s="18"/>
      <c r="E24" s="18"/>
      <c r="F24" s="18">
        <f t="shared" si="2"/>
        <v>805215.15</v>
      </c>
      <c r="G24" s="19">
        <f t="shared" si="3"/>
        <v>805215.15</v>
      </c>
      <c r="H24" s="18">
        <v>3873.61</v>
      </c>
      <c r="J24" s="18"/>
      <c r="K24" s="18"/>
      <c r="L24" s="18">
        <f t="shared" si="1"/>
        <v>3873.61</v>
      </c>
    </row>
    <row r="25" spans="1:13" s="17" customFormat="1" x14ac:dyDescent="0.2">
      <c r="A25" s="17" t="s">
        <v>100</v>
      </c>
      <c r="B25" s="18">
        <v>1014418.51</v>
      </c>
      <c r="D25" s="18"/>
      <c r="E25" s="18"/>
      <c r="F25" s="18">
        <f t="shared" si="2"/>
        <v>1014418.51</v>
      </c>
      <c r="G25" s="19">
        <f t="shared" si="3"/>
        <v>1014418.51</v>
      </c>
      <c r="H25" s="18">
        <v>1018702.45</v>
      </c>
      <c r="J25" s="18"/>
      <c r="K25" s="18"/>
      <c r="L25" s="18">
        <f t="shared" si="1"/>
        <v>1018702.45</v>
      </c>
    </row>
    <row r="26" spans="1:13" s="17" customFormat="1" x14ac:dyDescent="0.2">
      <c r="A26" s="17" t="s">
        <v>16</v>
      </c>
      <c r="B26" s="18">
        <v>2614620.59</v>
      </c>
      <c r="D26" s="18"/>
      <c r="E26" s="18"/>
      <c r="F26" s="18">
        <f t="shared" si="2"/>
        <v>2614620.59</v>
      </c>
      <c r="G26" s="19">
        <f>SUM(C26:F26)</f>
        <v>2614620.59</v>
      </c>
      <c r="H26" s="18">
        <v>1390580.28</v>
      </c>
      <c r="J26" s="18"/>
      <c r="K26" s="18"/>
      <c r="L26" s="18">
        <f t="shared" si="1"/>
        <v>1390580.28</v>
      </c>
    </row>
    <row r="27" spans="1:13" s="17" customFormat="1" x14ac:dyDescent="0.2">
      <c r="A27" s="17" t="s">
        <v>17</v>
      </c>
      <c r="B27" s="18">
        <v>16730474.289999999</v>
      </c>
      <c r="D27" s="18"/>
      <c r="E27" s="18"/>
      <c r="F27" s="18">
        <f t="shared" si="2"/>
        <v>16730474.289999999</v>
      </c>
      <c r="G27" s="19">
        <f>SUM(C27:F27)</f>
        <v>16730474.289999999</v>
      </c>
      <c r="H27" s="18">
        <v>15601299.800000001</v>
      </c>
      <c r="J27" s="18"/>
      <c r="K27" s="18"/>
      <c r="L27" s="18">
        <f t="shared" si="1"/>
        <v>15601299.800000001</v>
      </c>
    </row>
    <row r="28" spans="1:13" s="14" customFormat="1" x14ac:dyDescent="0.2">
      <c r="B28" s="22"/>
      <c r="D28" s="22"/>
      <c r="E28" s="3"/>
      <c r="G28" s="19">
        <f>SUM(C28:F28)</f>
        <v>0</v>
      </c>
      <c r="H28" s="22"/>
      <c r="J28" s="22"/>
      <c r="K28" s="3"/>
    </row>
    <row r="29" spans="1:13" s="17" customFormat="1" x14ac:dyDescent="0.2">
      <c r="A29" s="24" t="s">
        <v>5</v>
      </c>
      <c r="B29" s="18">
        <f>SUM(B9:B27)</f>
        <v>98588097.450000018</v>
      </c>
      <c r="C29" s="117">
        <f>SUM(C10:C28)</f>
        <v>0</v>
      </c>
      <c r="D29" s="18">
        <f>SUM(D10:D28)</f>
        <v>0</v>
      </c>
      <c r="E29" s="191">
        <f>SUM(E10:E28)</f>
        <v>0</v>
      </c>
      <c r="F29" s="193">
        <f>SUM(F10:F27)</f>
        <v>98588097.450000018</v>
      </c>
      <c r="G29" s="19">
        <f t="shared" ref="G29" si="4">SUM(G10:G28)</f>
        <v>74982047.300000012</v>
      </c>
      <c r="H29" s="18">
        <f>SUM(H9:H27)</f>
        <v>82326924.780000001</v>
      </c>
      <c r="I29" s="117">
        <f>SUM(I10:I28)</f>
        <v>0</v>
      </c>
      <c r="J29" s="18">
        <f>SUM(J10:J28)</f>
        <v>0</v>
      </c>
      <c r="K29" s="191">
        <f>SUM(K10:K28)</f>
        <v>0</v>
      </c>
      <c r="L29" s="193">
        <f>SUM(L10:L27)</f>
        <v>82326924.780000001</v>
      </c>
      <c r="M29" s="192"/>
    </row>
    <row r="30" spans="1:13" x14ac:dyDescent="0.2">
      <c r="B30" s="3"/>
      <c r="C30" s="3"/>
      <c r="D30" s="3"/>
      <c r="E30" s="3"/>
      <c r="F30" s="3"/>
      <c r="G30" s="10"/>
    </row>
    <row r="31" spans="1:13" x14ac:dyDescent="0.2">
      <c r="A31" t="s">
        <v>18</v>
      </c>
      <c r="B31" s="3"/>
      <c r="C31" s="3"/>
      <c r="D31" s="3"/>
      <c r="E31" s="3"/>
      <c r="F31" s="3" t="s">
        <v>0</v>
      </c>
      <c r="G31" s="10"/>
      <c r="H31" s="3">
        <f>SUM(H29-B29)</f>
        <v>-16261172.670000017</v>
      </c>
      <c r="I31" s="3">
        <f>SUM(I29-C29)</f>
        <v>0</v>
      </c>
      <c r="J31" s="3">
        <f>SUM(J29-D29)</f>
        <v>0</v>
      </c>
      <c r="K31" s="3">
        <f>SUM(K29-E29)</f>
        <v>0</v>
      </c>
      <c r="L31" s="3">
        <f>SUM(H31:K31)</f>
        <v>-16261172.670000017</v>
      </c>
    </row>
    <row r="32" spans="1:13" x14ac:dyDescent="0.2">
      <c r="B32" s="3"/>
      <c r="C32" s="22"/>
      <c r="D32" s="3"/>
      <c r="E32" s="3"/>
      <c r="F32" s="7"/>
      <c r="G32" s="23"/>
      <c r="L32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</row>
    <row r="36" spans="2:12" x14ac:dyDescent="0.2">
      <c r="B36" s="3"/>
      <c r="C36" s="3"/>
      <c r="D36" s="3"/>
      <c r="E36" s="3"/>
      <c r="F36" s="3"/>
      <c r="G36" s="25"/>
      <c r="K36" s="3" t="s">
        <v>96</v>
      </c>
    </row>
    <row r="37" spans="2:12" x14ac:dyDescent="0.2">
      <c r="B37" s="3"/>
      <c r="C37" s="3"/>
      <c r="D37" s="3"/>
      <c r="E37" s="3" t="s">
        <v>125</v>
      </c>
      <c r="F37" s="3"/>
      <c r="G37" s="25"/>
      <c r="K37" s="3" t="s">
        <v>126</v>
      </c>
    </row>
    <row r="38" spans="2:12" x14ac:dyDescent="0.2">
      <c r="B38" s="3"/>
      <c r="C38" s="3"/>
      <c r="D38" s="3"/>
      <c r="E38" s="3" t="s">
        <v>140</v>
      </c>
      <c r="F38" s="3"/>
      <c r="G38" s="25"/>
      <c r="K38" s="3" t="s">
        <v>139</v>
      </c>
    </row>
    <row r="39" spans="2:12" x14ac:dyDescent="0.2">
      <c r="B39" s="3"/>
      <c r="C39" s="3"/>
      <c r="D39" s="3"/>
      <c r="E39" s="3" t="s">
        <v>93</v>
      </c>
      <c r="F39" s="3"/>
      <c r="G39" s="25"/>
      <c r="K39" s="3" t="s">
        <v>91</v>
      </c>
    </row>
    <row r="40" spans="2:12" x14ac:dyDescent="0.2">
      <c r="B40" s="3"/>
      <c r="C40" s="3"/>
      <c r="D40" s="3"/>
      <c r="E40" s="3" t="s">
        <v>94</v>
      </c>
      <c r="F40" s="3"/>
      <c r="G40" s="25"/>
      <c r="K40" s="3" t="s">
        <v>92</v>
      </c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</row>
    <row r="44" spans="2:12" x14ac:dyDescent="0.2">
      <c r="B44" s="3"/>
      <c r="C44" s="3"/>
      <c r="D44" s="3"/>
      <c r="E44" s="3"/>
      <c r="F44" s="3"/>
      <c r="G44" s="25"/>
      <c r="L44" s="3" t="s">
        <v>0</v>
      </c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  <c r="K46"/>
      <c r="L46"/>
    </row>
    <row r="47" spans="2:12" x14ac:dyDescent="0.2">
      <c r="B47" s="3"/>
      <c r="C47" s="3"/>
      <c r="D47" s="3"/>
      <c r="E47" s="3"/>
      <c r="F47" s="3"/>
      <c r="L47"/>
    </row>
    <row r="48" spans="2:12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F50" s="3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  <row r="175" spans="7:7" x14ac:dyDescent="0.2">
      <c r="G175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107"/>
  <sheetViews>
    <sheetView showGridLines="0" view="pageLayout" zoomScaleNormal="114" workbookViewId="0">
      <selection activeCell="R18" sqref="R18"/>
    </sheetView>
  </sheetViews>
  <sheetFormatPr defaultRowHeight="12.75" x14ac:dyDescent="0.2"/>
  <cols>
    <col min="1" max="1" width="17.85546875" style="26" customWidth="1"/>
    <col min="2" max="2" width="8.7109375" style="120" bestFit="1" customWidth="1"/>
    <col min="3" max="3" width="20.140625" style="132" customWidth="1"/>
    <col min="4" max="4" width="5.28515625" style="204" customWidth="1"/>
    <col min="5" max="5" width="11.140625" style="26" customWidth="1"/>
    <col min="6" max="6" width="13" style="27" customWidth="1"/>
    <col min="7" max="7" width="22.7109375" style="148" customWidth="1"/>
    <col min="8" max="8" width="15.42578125" style="154" customWidth="1"/>
    <col min="9" max="9" width="17.140625" style="151" bestFit="1" customWidth="1"/>
    <col min="10" max="10" width="12.42578125" style="148" bestFit="1" customWidth="1"/>
    <col min="11" max="11" width="15.140625" style="158" customWidth="1"/>
    <col min="12" max="12" width="12.42578125" style="148" customWidth="1"/>
    <col min="13" max="14" width="12.42578125" style="148" bestFit="1" customWidth="1"/>
    <col min="15" max="114" width="8.85546875" style="14"/>
  </cols>
  <sheetData>
    <row r="2" spans="1:114" s="33" customFormat="1" x14ac:dyDescent="0.2">
      <c r="B2" s="127"/>
      <c r="C2" s="128"/>
      <c r="D2" s="198"/>
      <c r="F2" s="29"/>
      <c r="G2" s="148"/>
      <c r="H2" s="154"/>
      <c r="I2" s="151"/>
      <c r="J2" s="163" t="s">
        <v>153</v>
      </c>
      <c r="K2" s="158"/>
      <c r="L2" s="163" t="s">
        <v>127</v>
      </c>
      <c r="M2" s="163" t="s">
        <v>146</v>
      </c>
      <c r="N2" s="163" t="s">
        <v>149</v>
      </c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</row>
    <row r="3" spans="1:114" x14ac:dyDescent="0.2">
      <c r="A3" s="28" t="s">
        <v>19</v>
      </c>
      <c r="C3" s="129" t="s">
        <v>20</v>
      </c>
      <c r="D3" s="198" t="s">
        <v>115</v>
      </c>
      <c r="E3" s="28" t="s">
        <v>21</v>
      </c>
      <c r="F3" s="29" t="s">
        <v>22</v>
      </c>
      <c r="G3" s="146" t="s">
        <v>23</v>
      </c>
      <c r="H3" s="160" t="s">
        <v>24</v>
      </c>
      <c r="I3" s="160" t="s">
        <v>25</v>
      </c>
      <c r="J3" s="148" t="s">
        <v>26</v>
      </c>
      <c r="K3" s="158" t="s">
        <v>78</v>
      </c>
      <c r="L3" s="148" t="s">
        <v>26</v>
      </c>
      <c r="M3" s="148" t="s">
        <v>26</v>
      </c>
      <c r="N3" s="148" t="s">
        <v>26</v>
      </c>
    </row>
    <row r="4" spans="1:114" s="16" customFormat="1" x14ac:dyDescent="0.2">
      <c r="A4" s="30"/>
      <c r="B4" s="121"/>
      <c r="C4" s="130" t="s">
        <v>27</v>
      </c>
      <c r="D4" s="199" t="s">
        <v>116</v>
      </c>
      <c r="E4" s="31" t="s">
        <v>28</v>
      </c>
      <c r="F4" s="32" t="s">
        <v>29</v>
      </c>
      <c r="G4" s="147" t="s">
        <v>30</v>
      </c>
      <c r="H4" s="156"/>
      <c r="I4" s="162"/>
      <c r="J4" s="152" t="s">
        <v>31</v>
      </c>
      <c r="K4" s="159" t="s">
        <v>31</v>
      </c>
      <c r="L4" s="152" t="s">
        <v>31</v>
      </c>
      <c r="M4" s="152" t="s">
        <v>31</v>
      </c>
      <c r="N4" s="152" t="s">
        <v>31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</row>
    <row r="5" spans="1:114" ht="14.25" customHeight="1" x14ac:dyDescent="0.2">
      <c r="A5" s="33" t="s">
        <v>32</v>
      </c>
      <c r="C5" s="131" t="s">
        <v>123</v>
      </c>
      <c r="D5" s="178">
        <v>0.1573</v>
      </c>
      <c r="F5" s="66">
        <v>44469</v>
      </c>
      <c r="G5" s="146">
        <v>14999171.48</v>
      </c>
      <c r="H5" s="146">
        <v>14999171.48</v>
      </c>
      <c r="I5" s="146">
        <v>14999171.48</v>
      </c>
      <c r="J5" s="153">
        <v>8992.65</v>
      </c>
      <c r="K5" s="227">
        <f>SUM(J5+L5+M5+N5)</f>
        <v>39338.54</v>
      </c>
      <c r="L5" s="153">
        <v>5734.49</v>
      </c>
      <c r="M5" s="153">
        <v>14543.4</v>
      </c>
      <c r="N5" s="153">
        <v>10068</v>
      </c>
    </row>
    <row r="6" spans="1:114" ht="12" customHeight="1" x14ac:dyDescent="0.2">
      <c r="A6" s="33"/>
      <c r="C6" s="131" t="s">
        <v>112</v>
      </c>
      <c r="D6" s="178">
        <v>2.7900000000000001E-2</v>
      </c>
      <c r="F6" s="66">
        <v>44469</v>
      </c>
      <c r="G6" s="146">
        <v>800</v>
      </c>
      <c r="H6" s="146">
        <v>800</v>
      </c>
      <c r="I6" s="146">
        <v>800</v>
      </c>
      <c r="J6" s="148">
        <v>5.49</v>
      </c>
      <c r="K6" s="158">
        <f t="shared" ref="K6:K11" si="0">SUM(J6+L6+M6+N6)</f>
        <v>286.12999999999994</v>
      </c>
      <c r="L6" s="148">
        <v>112.64</v>
      </c>
      <c r="M6" s="148">
        <v>166.67</v>
      </c>
      <c r="N6" s="148">
        <v>1.33</v>
      </c>
    </row>
    <row r="7" spans="1:114" ht="12" customHeight="1" x14ac:dyDescent="0.2">
      <c r="A7" s="113" t="s">
        <v>102</v>
      </c>
      <c r="B7" s="141">
        <v>6.47</v>
      </c>
      <c r="C7" s="131" t="s">
        <v>113</v>
      </c>
      <c r="D7" s="178">
        <v>6.2899999999999998E-2</v>
      </c>
      <c r="F7" s="66">
        <v>44469</v>
      </c>
      <c r="G7" s="146">
        <v>10000000</v>
      </c>
      <c r="H7" s="146">
        <v>10000000</v>
      </c>
      <c r="I7" s="146">
        <v>10000000</v>
      </c>
      <c r="J7" s="148">
        <v>1598.09</v>
      </c>
      <c r="K7" s="158">
        <f t="shared" si="0"/>
        <v>10546.64</v>
      </c>
      <c r="L7" s="148">
        <v>4488.2299999999996</v>
      </c>
      <c r="M7" s="148">
        <v>2536.73</v>
      </c>
      <c r="N7" s="148">
        <v>1923.59</v>
      </c>
    </row>
    <row r="8" spans="1:114" ht="12" customHeight="1" x14ac:dyDescent="0.2">
      <c r="A8" s="113" t="s">
        <v>103</v>
      </c>
      <c r="B8" s="122">
        <v>469.05</v>
      </c>
      <c r="C8" s="131" t="s">
        <v>136</v>
      </c>
      <c r="D8" s="178">
        <v>0.02</v>
      </c>
      <c r="F8" s="66">
        <v>44469</v>
      </c>
      <c r="G8" s="146">
        <v>10035772.710000001</v>
      </c>
      <c r="H8" s="146">
        <v>10035772.710000001</v>
      </c>
      <c r="I8" s="146">
        <v>10035772.710000001</v>
      </c>
      <c r="J8" s="148">
        <v>503.58</v>
      </c>
      <c r="K8" s="158">
        <f t="shared" si="0"/>
        <v>5346.42</v>
      </c>
      <c r="L8" s="148">
        <v>2382.9499999999998</v>
      </c>
      <c r="M8" s="148">
        <v>1446.08</v>
      </c>
      <c r="N8" s="148">
        <v>1013.81</v>
      </c>
    </row>
    <row r="9" spans="1:114" ht="12" customHeight="1" x14ac:dyDescent="0.2">
      <c r="A9" s="113" t="s">
        <v>111</v>
      </c>
      <c r="B9" s="122">
        <v>398.06</v>
      </c>
      <c r="C9" s="133" t="s">
        <v>134</v>
      </c>
      <c r="D9" s="178">
        <v>0.67</v>
      </c>
      <c r="E9" s="67"/>
      <c r="F9" s="194">
        <v>44137</v>
      </c>
      <c r="G9" s="146">
        <v>0</v>
      </c>
      <c r="H9" s="146">
        <v>0</v>
      </c>
      <c r="I9" s="146">
        <v>0</v>
      </c>
      <c r="K9" s="158">
        <f t="shared" si="0"/>
        <v>1173.56</v>
      </c>
      <c r="L9" s="148">
        <v>1173.56</v>
      </c>
      <c r="M9" s="148">
        <v>0</v>
      </c>
      <c r="N9" s="148">
        <v>0</v>
      </c>
    </row>
    <row r="10" spans="1:114" ht="12" customHeight="1" x14ac:dyDescent="0.2">
      <c r="A10" s="113" t="s">
        <v>104</v>
      </c>
      <c r="B10" s="122">
        <v>13.13</v>
      </c>
      <c r="C10" s="133" t="s">
        <v>130</v>
      </c>
      <c r="D10" s="178">
        <v>1.9</v>
      </c>
      <c r="E10" s="106" t="s">
        <v>131</v>
      </c>
      <c r="F10" s="66">
        <v>44348</v>
      </c>
      <c r="G10" s="148">
        <v>0</v>
      </c>
      <c r="H10" s="148">
        <v>0</v>
      </c>
      <c r="I10" s="148">
        <v>0</v>
      </c>
      <c r="K10" s="158">
        <f t="shared" si="0"/>
        <v>13261.619999999999</v>
      </c>
      <c r="L10" s="148">
        <v>5021.3599999999997</v>
      </c>
      <c r="M10" s="148">
        <v>4912.2</v>
      </c>
      <c r="N10" s="148">
        <v>3328.06</v>
      </c>
    </row>
    <row r="11" spans="1:114" ht="12" customHeight="1" thickBot="1" x14ac:dyDescent="0.25">
      <c r="A11" s="113" t="s">
        <v>105</v>
      </c>
      <c r="B11" s="122">
        <v>407.07</v>
      </c>
      <c r="C11" s="134"/>
      <c r="D11" s="200"/>
      <c r="E11" s="68" t="s">
        <v>81</v>
      </c>
      <c r="F11" s="69"/>
      <c r="G11" s="149">
        <f>SUM(G5:G9)</f>
        <v>35035744.189999998</v>
      </c>
      <c r="H11" s="157">
        <f>SUM(H5:H9)</f>
        <v>35035744.189999998</v>
      </c>
      <c r="I11" s="157">
        <f>SUM(I5:I9)</f>
        <v>35035744.189999998</v>
      </c>
      <c r="J11" s="155">
        <f>SUM(J5:J10)</f>
        <v>11099.81</v>
      </c>
      <c r="K11" s="181">
        <f t="shared" si="0"/>
        <v>69952.909999999989</v>
      </c>
      <c r="L11" s="155">
        <f>SUM(L5:L10)</f>
        <v>18913.23</v>
      </c>
      <c r="M11" s="155">
        <f>SUM(M5:M10)</f>
        <v>23605.079999999998</v>
      </c>
      <c r="N11" s="155">
        <f>SUM(N5:N10)</f>
        <v>16334.789999999999</v>
      </c>
    </row>
    <row r="12" spans="1:114" ht="12" customHeight="1" x14ac:dyDescent="0.2">
      <c r="A12" s="113" t="s">
        <v>106</v>
      </c>
      <c r="B12" s="122">
        <v>84.98</v>
      </c>
      <c r="C12" s="134"/>
      <c r="D12" s="200"/>
      <c r="E12" s="68"/>
      <c r="F12" s="69"/>
      <c r="G12" s="146"/>
      <c r="H12" s="151"/>
    </row>
    <row r="13" spans="1:114" ht="12" customHeight="1" x14ac:dyDescent="0.2">
      <c r="A13" s="113" t="s">
        <v>107</v>
      </c>
      <c r="B13" s="122">
        <v>2.84</v>
      </c>
      <c r="C13" s="134"/>
      <c r="D13" s="200"/>
      <c r="E13" s="68"/>
      <c r="F13" s="69"/>
      <c r="G13" s="146"/>
      <c r="H13" s="151"/>
    </row>
    <row r="14" spans="1:114" ht="12" customHeight="1" x14ac:dyDescent="0.2">
      <c r="A14" s="113" t="s">
        <v>145</v>
      </c>
      <c r="B14" s="122">
        <v>24.14</v>
      </c>
      <c r="C14" s="134"/>
      <c r="D14" s="200"/>
      <c r="E14" s="68"/>
      <c r="F14" s="69"/>
      <c r="G14" s="146"/>
      <c r="H14" s="151"/>
    </row>
    <row r="15" spans="1:114" ht="12" customHeight="1" x14ac:dyDescent="0.2">
      <c r="A15" s="113" t="s">
        <v>151</v>
      </c>
      <c r="B15" s="122">
        <v>53.55</v>
      </c>
      <c r="C15" s="134"/>
      <c r="D15" s="200"/>
      <c r="E15" s="68"/>
      <c r="F15" s="69"/>
      <c r="G15" s="146"/>
      <c r="H15" s="151"/>
      <c r="O15" s="14" t="s">
        <v>0</v>
      </c>
    </row>
    <row r="16" spans="1:114" x14ac:dyDescent="0.2">
      <c r="A16" s="136" t="s">
        <v>110</v>
      </c>
      <c r="B16" s="142">
        <v>238.66</v>
      </c>
      <c r="C16" s="134"/>
      <c r="D16" s="200"/>
      <c r="E16" s="68"/>
      <c r="F16" s="69"/>
      <c r="G16" s="146"/>
      <c r="H16" s="151"/>
    </row>
    <row r="17" spans="1:114" s="67" customFormat="1" x14ac:dyDescent="0.2">
      <c r="A17" s="114" t="s">
        <v>108</v>
      </c>
      <c r="B17" s="124">
        <f>SUM(B7:B16)</f>
        <v>1697.95</v>
      </c>
      <c r="C17" s="134"/>
      <c r="D17" s="200"/>
      <c r="E17" s="68"/>
      <c r="F17" s="69"/>
      <c r="G17" s="146"/>
      <c r="H17" s="151"/>
      <c r="I17" s="151"/>
      <c r="J17" s="148"/>
      <c r="K17" s="158"/>
      <c r="L17" s="148"/>
      <c r="M17" s="148"/>
      <c r="N17" s="148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</row>
    <row r="18" spans="1:114" ht="13.5" thickBot="1" x14ac:dyDescent="0.25">
      <c r="A18" s="114" t="s">
        <v>124</v>
      </c>
      <c r="B18" s="125">
        <v>7294.7</v>
      </c>
      <c r="C18" s="134"/>
      <c r="D18" s="200"/>
      <c r="E18" s="68"/>
      <c r="F18" s="69"/>
      <c r="G18" s="146"/>
      <c r="H18" s="151"/>
    </row>
    <row r="19" spans="1:114" s="11" customFormat="1" ht="12" customHeight="1" thickTop="1" x14ac:dyDescent="0.2">
      <c r="A19" s="114" t="s">
        <v>109</v>
      </c>
      <c r="B19" s="122">
        <f>SUM(B17:B18)</f>
        <v>8992.65</v>
      </c>
      <c r="C19" s="134"/>
      <c r="D19" s="200"/>
      <c r="E19" s="68"/>
      <c r="F19" s="69"/>
      <c r="G19" s="146"/>
      <c r="H19" s="151"/>
      <c r="I19" s="151"/>
      <c r="J19" s="148"/>
      <c r="K19" s="158"/>
      <c r="L19" s="148"/>
      <c r="M19" s="148"/>
      <c r="N19" s="148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</row>
    <row r="20" spans="1:114" s="11" customFormat="1" ht="12" customHeight="1" x14ac:dyDescent="0.2">
      <c r="A20" s="210"/>
      <c r="B20" s="180"/>
      <c r="C20" s="134"/>
      <c r="D20" s="200"/>
      <c r="E20" s="68"/>
      <c r="F20" s="69"/>
      <c r="G20" s="146"/>
      <c r="H20" s="151"/>
      <c r="I20" s="151"/>
      <c r="J20" s="148"/>
      <c r="K20" s="158"/>
      <c r="L20" s="148"/>
      <c r="M20" s="148"/>
      <c r="N20" s="148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</row>
    <row r="21" spans="1:114" s="11" customFormat="1" ht="12" customHeight="1" x14ac:dyDescent="0.2">
      <c r="A21" s="211" t="s">
        <v>152</v>
      </c>
      <c r="B21" s="180"/>
      <c r="C21" s="131" t="s">
        <v>122</v>
      </c>
      <c r="D21" s="178">
        <v>0.1573</v>
      </c>
      <c r="E21" s="68"/>
      <c r="F21" s="66">
        <v>44469</v>
      </c>
      <c r="G21" s="146">
        <v>10260163.59</v>
      </c>
      <c r="H21" s="146">
        <v>10260163.59</v>
      </c>
      <c r="I21" s="146">
        <v>10260163.59</v>
      </c>
      <c r="J21" s="148">
        <v>4168.79</v>
      </c>
      <c r="K21" s="158">
        <f>SUM(J21+L21+M21+N21)</f>
        <v>4477.3099999999995</v>
      </c>
      <c r="L21" s="148">
        <v>0</v>
      </c>
      <c r="M21" s="148">
        <v>0</v>
      </c>
      <c r="N21" s="148">
        <v>308.52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</row>
    <row r="22" spans="1:114" ht="12" customHeight="1" x14ac:dyDescent="0.2">
      <c r="C22" s="131"/>
      <c r="D22" s="201"/>
      <c r="E22" s="37"/>
      <c r="F22" s="35"/>
      <c r="G22" s="146"/>
      <c r="H22" s="146"/>
      <c r="I22" s="146"/>
    </row>
    <row r="23" spans="1:114" ht="12" customHeight="1" x14ac:dyDescent="0.2">
      <c r="A23" s="33" t="s">
        <v>7</v>
      </c>
      <c r="B23" s="180"/>
      <c r="C23" s="131" t="s">
        <v>122</v>
      </c>
      <c r="D23" s="178">
        <v>0.1573</v>
      </c>
      <c r="F23" s="66">
        <v>44469</v>
      </c>
      <c r="G23" s="148">
        <v>476897.18</v>
      </c>
      <c r="H23" s="148">
        <v>476897.18</v>
      </c>
      <c r="I23" s="148">
        <v>476897.18</v>
      </c>
      <c r="J23" s="148">
        <v>174.74</v>
      </c>
      <c r="K23" s="158">
        <f t="shared" ref="K23:K37" si="1">SUM(J23+L23+M23+N23)</f>
        <v>846.02</v>
      </c>
      <c r="L23" s="148">
        <v>288.27</v>
      </c>
      <c r="M23" s="148">
        <v>236.56</v>
      </c>
      <c r="N23" s="148">
        <v>146.44999999999999</v>
      </c>
    </row>
    <row r="24" spans="1:114" ht="12" customHeight="1" x14ac:dyDescent="0.2">
      <c r="A24" s="33"/>
      <c r="B24" s="180"/>
      <c r="C24" s="131"/>
      <c r="D24" s="178"/>
      <c r="E24"/>
      <c r="F24" s="66"/>
      <c r="G24" s="150"/>
      <c r="H24" s="150"/>
      <c r="I24" s="150"/>
    </row>
    <row r="25" spans="1:114" ht="12" customHeight="1" x14ac:dyDescent="0.2">
      <c r="A25" s="33" t="s">
        <v>84</v>
      </c>
      <c r="B25" s="180"/>
      <c r="C25" s="131" t="s">
        <v>122</v>
      </c>
      <c r="D25" s="178">
        <v>0.1573</v>
      </c>
      <c r="F25" s="66">
        <v>44469</v>
      </c>
      <c r="G25" s="150">
        <v>4909.57</v>
      </c>
      <c r="H25" s="150">
        <v>4909.57</v>
      </c>
      <c r="I25" s="150">
        <v>4909.57</v>
      </c>
      <c r="J25" s="150">
        <v>1.8</v>
      </c>
      <c r="K25" s="158">
        <f t="shared" si="1"/>
        <v>7.83</v>
      </c>
      <c r="L25" s="150">
        <v>2.4500000000000002</v>
      </c>
      <c r="M25" s="150">
        <v>2.0699999999999998</v>
      </c>
      <c r="N25" s="150">
        <v>1.51</v>
      </c>
    </row>
    <row r="26" spans="1:114" ht="12" customHeight="1" x14ac:dyDescent="0.2">
      <c r="A26" s="33"/>
      <c r="B26" s="143"/>
      <c r="C26" s="131"/>
      <c r="D26" s="178"/>
      <c r="F26" s="66"/>
      <c r="G26" s="150"/>
      <c r="H26" s="150"/>
      <c r="I26" s="150"/>
      <c r="J26" s="150"/>
      <c r="L26" s="150"/>
      <c r="M26" s="150"/>
      <c r="N26" s="150"/>
    </row>
    <row r="27" spans="1:114" ht="12" customHeight="1" x14ac:dyDescent="0.2">
      <c r="A27" s="33" t="s">
        <v>129</v>
      </c>
      <c r="B27" s="143"/>
      <c r="C27" s="131" t="s">
        <v>122</v>
      </c>
      <c r="D27" s="178">
        <v>0.1573</v>
      </c>
      <c r="F27" s="66">
        <v>44469</v>
      </c>
      <c r="G27" s="150">
        <v>9355770.3499999996</v>
      </c>
      <c r="H27" s="150">
        <v>9355770.3499999996</v>
      </c>
      <c r="I27" s="150">
        <v>9355770.3499999996</v>
      </c>
      <c r="J27" s="150">
        <v>3439.65</v>
      </c>
      <c r="K27" s="158">
        <f t="shared" si="1"/>
        <v>14961.61</v>
      </c>
      <c r="L27" s="150">
        <v>4341.57</v>
      </c>
      <c r="M27" s="150">
        <v>4170.01</v>
      </c>
      <c r="N27" s="150">
        <v>3010.38</v>
      </c>
    </row>
    <row r="28" spans="1:114" ht="12" customHeight="1" x14ac:dyDescent="0.2">
      <c r="A28" s="33"/>
      <c r="B28" s="143"/>
      <c r="C28" s="131"/>
      <c r="D28" s="178"/>
      <c r="F28" s="66"/>
      <c r="G28" s="150"/>
      <c r="H28" s="150"/>
      <c r="I28" s="150"/>
      <c r="J28" s="150"/>
      <c r="L28" s="150"/>
      <c r="M28" s="150"/>
      <c r="N28" s="150"/>
    </row>
    <row r="29" spans="1:114" ht="12" customHeight="1" x14ac:dyDescent="0.2">
      <c r="A29" s="33" t="s">
        <v>142</v>
      </c>
      <c r="B29" s="143"/>
      <c r="C29" s="131" t="s">
        <v>122</v>
      </c>
      <c r="D29" s="178">
        <v>0.1573</v>
      </c>
      <c r="F29" s="66">
        <v>44469</v>
      </c>
      <c r="G29" s="150">
        <v>229559.18</v>
      </c>
      <c r="H29" s="150">
        <v>229559.18</v>
      </c>
      <c r="I29" s="150">
        <v>229559.18</v>
      </c>
      <c r="J29" s="150">
        <v>162.34</v>
      </c>
      <c r="K29" s="158">
        <f t="shared" si="1"/>
        <v>1863.9</v>
      </c>
      <c r="L29" s="150">
        <v>1065.17</v>
      </c>
      <c r="M29" s="150">
        <v>434.52</v>
      </c>
      <c r="N29" s="150">
        <v>201.87</v>
      </c>
    </row>
    <row r="30" spans="1:114" ht="12" customHeight="1" x14ac:dyDescent="0.2">
      <c r="A30" s="33"/>
      <c r="B30" s="143"/>
      <c r="C30" s="131"/>
      <c r="D30" s="178"/>
      <c r="F30" s="66"/>
      <c r="G30" s="150"/>
      <c r="H30" s="150"/>
      <c r="I30" s="150"/>
      <c r="J30" s="150"/>
      <c r="L30" s="150"/>
      <c r="M30" s="150"/>
      <c r="N30" s="150"/>
    </row>
    <row r="31" spans="1:114" ht="12" customHeight="1" x14ac:dyDescent="0.2">
      <c r="A31" s="33" t="s">
        <v>8</v>
      </c>
      <c r="B31" s="143"/>
      <c r="C31" s="131" t="s">
        <v>122</v>
      </c>
      <c r="D31" s="178">
        <v>0.1573</v>
      </c>
      <c r="F31" s="66">
        <v>44469</v>
      </c>
      <c r="G31" s="146">
        <v>0.26</v>
      </c>
      <c r="H31" s="146">
        <v>0.26</v>
      </c>
      <c r="I31" s="146">
        <v>0.26</v>
      </c>
      <c r="J31" s="146">
        <v>1.36</v>
      </c>
      <c r="K31" s="158">
        <f t="shared" si="1"/>
        <v>7.06</v>
      </c>
      <c r="L31" s="146">
        <v>2.3199999999999998</v>
      </c>
      <c r="M31" s="146">
        <v>1.95</v>
      </c>
      <c r="N31" s="146">
        <v>1.43</v>
      </c>
    </row>
    <row r="32" spans="1:114" ht="12" customHeight="1" x14ac:dyDescent="0.2">
      <c r="A32" s="33"/>
      <c r="B32" s="143"/>
      <c r="C32" s="131"/>
      <c r="D32" s="178"/>
      <c r="F32" s="66"/>
      <c r="G32" s="146"/>
      <c r="H32" s="146"/>
      <c r="I32" s="146"/>
      <c r="J32" s="146"/>
      <c r="L32" s="146"/>
      <c r="M32" s="146"/>
      <c r="N32" s="146"/>
    </row>
    <row r="33" spans="1:14" ht="12" customHeight="1" x14ac:dyDescent="0.2">
      <c r="A33" s="33" t="s">
        <v>9</v>
      </c>
      <c r="C33" s="131" t="s">
        <v>122</v>
      </c>
      <c r="D33" s="178">
        <v>0.1573</v>
      </c>
      <c r="F33" s="66">
        <v>44469</v>
      </c>
      <c r="G33" s="148">
        <v>546777.4</v>
      </c>
      <c r="H33" s="148">
        <v>546777.4</v>
      </c>
      <c r="I33" s="148">
        <v>546777.4</v>
      </c>
      <c r="J33" s="148">
        <v>207.51</v>
      </c>
      <c r="K33" s="158">
        <f t="shared" si="1"/>
        <v>979.39</v>
      </c>
      <c r="L33" s="148">
        <v>330.75</v>
      </c>
      <c r="M33" s="148">
        <v>253.59</v>
      </c>
      <c r="N33" s="148">
        <v>187.54</v>
      </c>
    </row>
    <row r="34" spans="1:14" ht="12" customHeight="1" x14ac:dyDescent="0.2">
      <c r="C34" s="132" t="s">
        <v>136</v>
      </c>
      <c r="D34" s="178">
        <v>0.02</v>
      </c>
      <c r="F34" s="66">
        <v>44469</v>
      </c>
      <c r="G34" s="148">
        <v>2004706.24</v>
      </c>
      <c r="H34" s="148">
        <v>2004706.24</v>
      </c>
      <c r="I34" s="148">
        <v>2004706.24</v>
      </c>
      <c r="J34" s="148">
        <v>100.6</v>
      </c>
      <c r="K34" s="158">
        <f t="shared" si="1"/>
        <v>1108.56</v>
      </c>
      <c r="L34" s="148">
        <v>516.59</v>
      </c>
      <c r="M34" s="148">
        <v>288.86</v>
      </c>
      <c r="N34" s="148">
        <v>202.51</v>
      </c>
    </row>
    <row r="35" spans="1:14" ht="12" customHeight="1" x14ac:dyDescent="0.2">
      <c r="A35" s="33"/>
      <c r="C35" s="131"/>
      <c r="D35" s="178"/>
      <c r="F35" s="66"/>
      <c r="H35" s="148"/>
      <c r="I35" s="148"/>
    </row>
    <row r="36" spans="1:14" ht="12" customHeight="1" x14ac:dyDescent="0.2">
      <c r="A36" s="33" t="s">
        <v>10</v>
      </c>
      <c r="C36" s="131" t="s">
        <v>122</v>
      </c>
      <c r="D36" s="178">
        <v>0.1573</v>
      </c>
      <c r="F36" s="66">
        <v>44469</v>
      </c>
      <c r="G36" s="146">
        <v>767164.06</v>
      </c>
      <c r="H36" s="146">
        <v>767164.06</v>
      </c>
      <c r="I36" s="146">
        <v>767164.06</v>
      </c>
      <c r="J36" s="148">
        <v>266.16000000000003</v>
      </c>
      <c r="K36" s="158">
        <f t="shared" si="1"/>
        <v>1306.3</v>
      </c>
      <c r="L36" s="148">
        <v>544.17999999999995</v>
      </c>
      <c r="M36" s="148">
        <v>317.51</v>
      </c>
      <c r="N36" s="148">
        <v>178.45</v>
      </c>
    </row>
    <row r="37" spans="1:14" ht="12" customHeight="1" x14ac:dyDescent="0.2">
      <c r="C37" s="132" t="s">
        <v>136</v>
      </c>
      <c r="D37" s="178">
        <v>0.2</v>
      </c>
      <c r="F37" s="66">
        <v>44469</v>
      </c>
      <c r="G37" s="148">
        <v>1002353.13</v>
      </c>
      <c r="H37" s="148">
        <v>1002353.13</v>
      </c>
      <c r="I37" s="148">
        <v>1002353.13</v>
      </c>
      <c r="J37" s="148">
        <v>50.29</v>
      </c>
      <c r="K37" s="158">
        <f t="shared" si="1"/>
        <v>554.29000000000008</v>
      </c>
      <c r="L37" s="148">
        <v>258.31</v>
      </c>
      <c r="M37" s="148">
        <v>144.43</v>
      </c>
      <c r="N37" s="148">
        <v>101.26</v>
      </c>
    </row>
    <row r="38" spans="1:14" ht="12" customHeight="1" x14ac:dyDescent="0.2">
      <c r="D38" s="178"/>
      <c r="F38" s="66"/>
      <c r="H38" s="148"/>
      <c r="I38" s="148"/>
    </row>
    <row r="39" spans="1:14" ht="12" customHeight="1" x14ac:dyDescent="0.2">
      <c r="D39" s="178"/>
      <c r="F39" s="66"/>
      <c r="H39" s="148"/>
      <c r="I39" s="148"/>
    </row>
    <row r="40" spans="1:14" ht="12" customHeight="1" x14ac:dyDescent="0.2">
      <c r="D40" s="178"/>
      <c r="F40" s="66"/>
      <c r="H40" s="148"/>
      <c r="I40" s="148"/>
    </row>
    <row r="41" spans="1:14" ht="12" customHeight="1" x14ac:dyDescent="0.2">
      <c r="D41" s="178"/>
      <c r="F41" s="66"/>
      <c r="H41" s="148"/>
      <c r="I41" s="148"/>
    </row>
    <row r="42" spans="1:14" ht="12" customHeight="1" x14ac:dyDescent="0.2">
      <c r="D42" s="178"/>
      <c r="F42" s="66"/>
      <c r="H42" s="148"/>
      <c r="I42" s="148"/>
    </row>
    <row r="43" spans="1:14" ht="12" customHeight="1" x14ac:dyDescent="0.2">
      <c r="D43" s="178"/>
      <c r="F43" s="66"/>
      <c r="H43" s="148"/>
      <c r="I43" s="148"/>
    </row>
    <row r="44" spans="1:14" ht="12" customHeight="1" x14ac:dyDescent="0.2">
      <c r="D44" s="178"/>
      <c r="F44" s="66"/>
      <c r="H44" s="148"/>
      <c r="I44" s="148"/>
    </row>
    <row r="45" spans="1:14" ht="12" customHeight="1" x14ac:dyDescent="0.2">
      <c r="A45" s="33"/>
      <c r="C45" s="128"/>
      <c r="D45" s="198"/>
      <c r="E45" s="33"/>
      <c r="F45" s="29"/>
      <c r="H45" s="148"/>
      <c r="I45" s="148"/>
      <c r="J45" s="163" t="s">
        <v>153</v>
      </c>
      <c r="L45" s="163" t="s">
        <v>127</v>
      </c>
      <c r="M45" s="163" t="s">
        <v>146</v>
      </c>
      <c r="N45" s="163" t="s">
        <v>149</v>
      </c>
    </row>
    <row r="46" spans="1:14" ht="12" customHeight="1" x14ac:dyDescent="0.2">
      <c r="A46" s="28" t="s">
        <v>19</v>
      </c>
      <c r="C46" s="129" t="s">
        <v>20</v>
      </c>
      <c r="D46" s="198" t="s">
        <v>115</v>
      </c>
      <c r="E46" s="28" t="s">
        <v>21</v>
      </c>
      <c r="F46" s="29" t="s">
        <v>22</v>
      </c>
      <c r="G46" s="146" t="s">
        <v>23</v>
      </c>
      <c r="H46" s="158"/>
      <c r="J46" s="148" t="s">
        <v>26</v>
      </c>
      <c r="K46" s="158" t="s">
        <v>78</v>
      </c>
      <c r="L46" s="148" t="s">
        <v>26</v>
      </c>
      <c r="M46" s="148" t="s">
        <v>26</v>
      </c>
      <c r="N46" s="148" t="s">
        <v>26</v>
      </c>
    </row>
    <row r="47" spans="1:14" ht="12" customHeight="1" x14ac:dyDescent="0.2">
      <c r="A47" s="30"/>
      <c r="B47" s="121"/>
      <c r="C47" s="130" t="s">
        <v>27</v>
      </c>
      <c r="D47" s="199" t="s">
        <v>116</v>
      </c>
      <c r="E47" s="31" t="s">
        <v>28</v>
      </c>
      <c r="F47" s="32" t="s">
        <v>29</v>
      </c>
      <c r="G47" s="147" t="s">
        <v>30</v>
      </c>
      <c r="H47" s="205" t="s">
        <v>24</v>
      </c>
      <c r="I47" s="205" t="s">
        <v>25</v>
      </c>
      <c r="J47" s="152" t="s">
        <v>31</v>
      </c>
      <c r="K47" s="159" t="s">
        <v>31</v>
      </c>
      <c r="L47" s="152" t="s">
        <v>31</v>
      </c>
      <c r="M47" s="152" t="s">
        <v>31</v>
      </c>
      <c r="N47" s="152" t="s">
        <v>31</v>
      </c>
    </row>
    <row r="48" spans="1:14" ht="12" customHeight="1" x14ac:dyDescent="0.2">
      <c r="A48" s="33"/>
      <c r="B48" s="123"/>
      <c r="C48" s="131"/>
      <c r="D48" s="178"/>
      <c r="F48" s="66"/>
      <c r="G48" s="146"/>
      <c r="H48" s="146"/>
      <c r="I48" s="146"/>
    </row>
    <row r="49" spans="1:114" ht="12" customHeight="1" x14ac:dyDescent="0.2">
      <c r="A49" s="33" t="s">
        <v>11</v>
      </c>
      <c r="B49" s="123"/>
      <c r="C49" s="131" t="s">
        <v>122</v>
      </c>
      <c r="D49" s="178">
        <v>0.1573</v>
      </c>
      <c r="F49" s="66">
        <v>44469</v>
      </c>
      <c r="G49" s="146">
        <v>3044983.22</v>
      </c>
      <c r="H49" s="146">
        <v>3044983.22</v>
      </c>
      <c r="I49" s="146">
        <v>3044983.22</v>
      </c>
      <c r="J49" s="148">
        <v>1126.05</v>
      </c>
      <c r="K49" s="158">
        <f>SUM(J49+L49+M49+N49)</f>
        <v>3754.84</v>
      </c>
      <c r="L49" s="148">
        <v>1229.97</v>
      </c>
      <c r="M49" s="148">
        <v>784.46</v>
      </c>
      <c r="N49" s="148">
        <v>614.36</v>
      </c>
    </row>
    <row r="50" spans="1:114" x14ac:dyDescent="0.2">
      <c r="A50" s="33"/>
      <c r="B50" s="123"/>
      <c r="C50" s="131"/>
      <c r="D50" s="201"/>
      <c r="F50" s="66"/>
      <c r="G50" s="146"/>
      <c r="H50" s="146"/>
      <c r="I50" s="146"/>
    </row>
    <row r="51" spans="1:114" x14ac:dyDescent="0.2">
      <c r="A51" s="33" t="s">
        <v>12</v>
      </c>
      <c r="B51" s="123"/>
      <c r="C51" s="131" t="s">
        <v>122</v>
      </c>
      <c r="D51" s="178">
        <v>0.1573</v>
      </c>
      <c r="F51" s="66">
        <v>44469</v>
      </c>
      <c r="G51" s="146">
        <v>62752.800000000003</v>
      </c>
      <c r="H51" s="146">
        <v>62752.800000000003</v>
      </c>
      <c r="I51" s="146">
        <v>62752.800000000003</v>
      </c>
      <c r="J51" s="148">
        <v>23.07</v>
      </c>
      <c r="K51" s="158">
        <f t="shared" ref="K51:K72" si="2">SUM(J51+L51+M51+N51)</f>
        <v>101.35</v>
      </c>
      <c r="L51" s="148">
        <v>32.11</v>
      </c>
      <c r="M51" s="148">
        <v>26.71</v>
      </c>
      <c r="N51" s="148">
        <v>19.46</v>
      </c>
    </row>
    <row r="52" spans="1:114" s="218" customFormat="1" x14ac:dyDescent="0.2">
      <c r="A52" s="214"/>
      <c r="B52" s="215"/>
      <c r="C52" s="216"/>
      <c r="D52" s="217"/>
      <c r="F52" s="219"/>
      <c r="G52" s="220"/>
      <c r="H52" s="220"/>
      <c r="I52" s="220"/>
      <c r="J52" s="221"/>
      <c r="K52" s="158">
        <f t="shared" si="2"/>
        <v>0</v>
      </c>
      <c r="L52" s="221"/>
      <c r="M52" s="221"/>
      <c r="N52" s="221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</row>
    <row r="53" spans="1:114" x14ac:dyDescent="0.2">
      <c r="A53" s="33" t="s">
        <v>33</v>
      </c>
      <c r="C53" s="131" t="s">
        <v>122</v>
      </c>
      <c r="D53" s="178">
        <v>0.1573</v>
      </c>
      <c r="F53" s="66">
        <v>44469</v>
      </c>
      <c r="G53" s="146">
        <v>666233.92000000004</v>
      </c>
      <c r="H53" s="146">
        <v>666233.92000000004</v>
      </c>
      <c r="I53" s="146">
        <v>666233.92000000004</v>
      </c>
      <c r="J53" s="148" t="s">
        <v>98</v>
      </c>
      <c r="K53" s="148" t="s">
        <v>98</v>
      </c>
      <c r="L53" s="148" t="s">
        <v>98</v>
      </c>
      <c r="M53" s="148" t="s">
        <v>98</v>
      </c>
      <c r="N53" s="148" t="s">
        <v>98</v>
      </c>
    </row>
    <row r="54" spans="1:114" x14ac:dyDescent="0.2">
      <c r="A54" s="33"/>
      <c r="C54" s="131"/>
      <c r="D54" s="201"/>
      <c r="F54" s="66"/>
      <c r="H54" s="148"/>
      <c r="I54" s="148"/>
    </row>
    <row r="55" spans="1:114" x14ac:dyDescent="0.2">
      <c r="A55" s="33" t="s">
        <v>34</v>
      </c>
      <c r="C55" s="131" t="s">
        <v>122</v>
      </c>
      <c r="D55" s="178">
        <v>0.1573</v>
      </c>
      <c r="F55" s="66">
        <v>44469</v>
      </c>
      <c r="G55" s="146">
        <v>71090.289999999994</v>
      </c>
      <c r="H55" s="146">
        <v>71090.289999999994</v>
      </c>
      <c r="I55" s="146">
        <v>71090.289999999994</v>
      </c>
      <c r="J55" s="148">
        <v>43</v>
      </c>
      <c r="K55" s="158">
        <f t="shared" si="2"/>
        <v>196.07999999999998</v>
      </c>
      <c r="L55" s="148">
        <v>27.92</v>
      </c>
      <c r="M55" s="148">
        <v>62.33</v>
      </c>
      <c r="N55" s="148">
        <v>62.83</v>
      </c>
    </row>
    <row r="56" spans="1:114" x14ac:dyDescent="0.2">
      <c r="A56" s="33"/>
      <c r="C56" s="131"/>
      <c r="D56" s="178"/>
      <c r="F56" s="66"/>
      <c r="G56" s="146"/>
      <c r="H56" s="146"/>
      <c r="I56" s="146"/>
    </row>
    <row r="57" spans="1:114" ht="12" customHeight="1" x14ac:dyDescent="0.2">
      <c r="A57" s="33" t="s">
        <v>35</v>
      </c>
      <c r="B57" s="143"/>
      <c r="C57" s="131" t="s">
        <v>122</v>
      </c>
      <c r="D57" s="178">
        <v>0.1573</v>
      </c>
      <c r="F57" s="66">
        <v>44469</v>
      </c>
      <c r="G57" s="148">
        <v>783363.26</v>
      </c>
      <c r="H57" s="148">
        <v>783363.26</v>
      </c>
      <c r="I57" s="148">
        <v>783363.26</v>
      </c>
      <c r="J57" s="148">
        <v>219.93</v>
      </c>
      <c r="K57" s="158">
        <f t="shared" si="2"/>
        <v>1399.5500000000002</v>
      </c>
      <c r="L57" s="148">
        <v>571.19000000000005</v>
      </c>
      <c r="M57" s="148">
        <v>398.46</v>
      </c>
      <c r="N57" s="148">
        <v>209.97</v>
      </c>
    </row>
    <row r="58" spans="1:114" ht="12" customHeight="1" x14ac:dyDescent="0.2">
      <c r="B58" s="127"/>
      <c r="C58" s="131"/>
      <c r="D58" s="201"/>
      <c r="F58" s="66"/>
      <c r="H58" s="148"/>
      <c r="I58" s="148"/>
    </row>
    <row r="59" spans="1:114" ht="12" customHeight="1" x14ac:dyDescent="0.2">
      <c r="A59" s="33" t="s">
        <v>16</v>
      </c>
      <c r="C59" s="131" t="s">
        <v>122</v>
      </c>
      <c r="D59" s="178">
        <v>0.1573</v>
      </c>
      <c r="F59" s="66">
        <v>44469</v>
      </c>
      <c r="G59" s="146">
        <v>1390580.28</v>
      </c>
      <c r="H59" s="146">
        <v>1390580.28</v>
      </c>
      <c r="I59" s="146">
        <v>1390580.28</v>
      </c>
      <c r="J59" s="148">
        <v>727.52</v>
      </c>
      <c r="K59" s="158">
        <f t="shared" si="2"/>
        <v>3672.36</v>
      </c>
      <c r="L59" s="148">
        <v>828.12</v>
      </c>
      <c r="M59" s="148">
        <v>1360.11</v>
      </c>
      <c r="N59" s="148">
        <v>756.61</v>
      </c>
    </row>
    <row r="60" spans="1:114" s="161" customFormat="1" x14ac:dyDescent="0.2">
      <c r="A60" s="33"/>
      <c r="B60" s="123"/>
      <c r="C60" s="131"/>
      <c r="D60" s="178"/>
      <c r="E60" s="26"/>
      <c r="F60" s="66"/>
      <c r="G60" s="146"/>
      <c r="H60" s="146"/>
      <c r="I60" s="146"/>
      <c r="J60" s="148"/>
      <c r="K60" s="158"/>
      <c r="L60" s="148"/>
      <c r="M60" s="148"/>
      <c r="N60" s="148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131"/>
      <c r="BH60" s="131"/>
      <c r="BI60" s="131"/>
      <c r="BJ60" s="131"/>
      <c r="BK60" s="131"/>
      <c r="BL60" s="131"/>
      <c r="BM60" s="131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  <c r="BX60" s="131"/>
      <c r="BY60" s="131"/>
      <c r="BZ60" s="131"/>
      <c r="CA60" s="131"/>
      <c r="CB60" s="131"/>
      <c r="CC60" s="131"/>
      <c r="CD60" s="131"/>
      <c r="CE60" s="131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  <c r="CV60" s="131"/>
      <c r="CW60" s="131"/>
      <c r="CX60" s="131"/>
      <c r="CY60" s="131"/>
      <c r="CZ60" s="131"/>
      <c r="DA60" s="131"/>
      <c r="DB60" s="131"/>
      <c r="DC60" s="131"/>
      <c r="DD60" s="131"/>
      <c r="DE60" s="131"/>
      <c r="DF60" s="131"/>
      <c r="DG60" s="131"/>
      <c r="DH60" s="131"/>
      <c r="DI60" s="131"/>
      <c r="DJ60" s="131"/>
    </row>
    <row r="61" spans="1:114" x14ac:dyDescent="0.2">
      <c r="A61" s="33" t="s">
        <v>119</v>
      </c>
      <c r="B61" s="123"/>
      <c r="C61" s="131" t="s">
        <v>122</v>
      </c>
      <c r="D61" s="178">
        <v>0.1573</v>
      </c>
      <c r="F61" s="66">
        <v>44469</v>
      </c>
      <c r="G61" s="146">
        <v>3873.61</v>
      </c>
      <c r="H61" s="146">
        <v>3873.61</v>
      </c>
      <c r="I61" s="146">
        <v>3873.61</v>
      </c>
      <c r="J61" s="148">
        <v>37.81</v>
      </c>
      <c r="K61" s="158">
        <f t="shared" si="2"/>
        <v>1644.3799999999999</v>
      </c>
      <c r="L61" s="148">
        <v>593.13</v>
      </c>
      <c r="M61" s="148">
        <v>738.68</v>
      </c>
      <c r="N61" s="148">
        <v>274.76</v>
      </c>
    </row>
    <row r="62" spans="1:114" s="16" customFormat="1" x14ac:dyDescent="0.2">
      <c r="A62" s="33"/>
      <c r="B62" s="120"/>
      <c r="C62" s="131" t="s">
        <v>114</v>
      </c>
      <c r="D62" s="178">
        <v>7.0999999999999994E-2</v>
      </c>
      <c r="E62" s="26"/>
      <c r="F62" s="66">
        <v>44469</v>
      </c>
      <c r="G62" s="146">
        <v>0</v>
      </c>
      <c r="H62" s="146">
        <v>0</v>
      </c>
      <c r="I62" s="146">
        <v>0</v>
      </c>
      <c r="J62" s="148">
        <v>0</v>
      </c>
      <c r="K62" s="158">
        <f t="shared" si="2"/>
        <v>5202.93</v>
      </c>
      <c r="L62" s="148">
        <v>3899.18</v>
      </c>
      <c r="M62" s="148">
        <v>1011.52</v>
      </c>
      <c r="N62" s="148">
        <v>292.23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</row>
    <row r="63" spans="1:114" x14ac:dyDescent="0.2">
      <c r="A63" s="33"/>
      <c r="C63" s="131"/>
      <c r="D63" s="178"/>
      <c r="F63" s="66"/>
      <c r="H63" s="148"/>
      <c r="I63" s="148"/>
    </row>
    <row r="64" spans="1:114" x14ac:dyDescent="0.2">
      <c r="A64" s="33" t="s">
        <v>100</v>
      </c>
      <c r="C64" s="131" t="s">
        <v>122</v>
      </c>
      <c r="D64" s="178">
        <v>0.1573</v>
      </c>
      <c r="F64" s="66">
        <v>44469</v>
      </c>
      <c r="G64" s="148">
        <v>1018702.45</v>
      </c>
      <c r="H64" s="148">
        <v>1018702.45</v>
      </c>
      <c r="I64" s="148">
        <v>1018702.45</v>
      </c>
      <c r="J64" s="148">
        <v>372.61</v>
      </c>
      <c r="K64" s="158">
        <f t="shared" si="2"/>
        <v>1611.75</v>
      </c>
      <c r="L64" s="148">
        <v>503.12</v>
      </c>
      <c r="M64" s="148">
        <v>425.04</v>
      </c>
      <c r="N64" s="148">
        <v>310.98</v>
      </c>
    </row>
    <row r="65" spans="1:14" x14ac:dyDescent="0.2">
      <c r="A65" s="33"/>
      <c r="C65" s="131"/>
      <c r="D65" s="178"/>
      <c r="F65" s="66"/>
      <c r="H65" s="148"/>
      <c r="I65" s="148"/>
    </row>
    <row r="66" spans="1:14" x14ac:dyDescent="0.2">
      <c r="A66" s="33"/>
      <c r="C66" s="131"/>
      <c r="D66" s="178"/>
      <c r="F66" s="66"/>
      <c r="H66" s="148"/>
      <c r="I66" s="148"/>
    </row>
    <row r="67" spans="1:14" x14ac:dyDescent="0.2">
      <c r="A67" s="33"/>
      <c r="C67" s="131"/>
      <c r="D67" s="178"/>
      <c r="F67" s="66"/>
      <c r="H67" s="148"/>
      <c r="I67" s="148"/>
    </row>
    <row r="68" spans="1:14" ht="12" customHeight="1" x14ac:dyDescent="0.2">
      <c r="A68" s="33"/>
      <c r="C68" s="128"/>
      <c r="D68" s="198"/>
      <c r="E68" s="33"/>
      <c r="F68" s="29"/>
      <c r="H68" s="148"/>
      <c r="I68" s="148"/>
      <c r="J68" s="163" t="s">
        <v>153</v>
      </c>
      <c r="L68" s="163" t="s">
        <v>127</v>
      </c>
      <c r="M68" s="163" t="s">
        <v>146</v>
      </c>
      <c r="N68" s="163" t="s">
        <v>149</v>
      </c>
    </row>
    <row r="69" spans="1:14" ht="12" customHeight="1" x14ac:dyDescent="0.2">
      <c r="A69" s="28" t="s">
        <v>19</v>
      </c>
      <c r="C69" s="129" t="s">
        <v>20</v>
      </c>
      <c r="D69" s="198" t="s">
        <v>115</v>
      </c>
      <c r="E69" s="28" t="s">
        <v>21</v>
      </c>
      <c r="F69" s="29" t="s">
        <v>22</v>
      </c>
      <c r="G69" s="146" t="s">
        <v>23</v>
      </c>
      <c r="H69" s="158"/>
      <c r="J69" s="148" t="s">
        <v>26</v>
      </c>
      <c r="K69" s="158" t="s">
        <v>78</v>
      </c>
      <c r="L69" s="148" t="s">
        <v>26</v>
      </c>
      <c r="M69" s="148" t="s">
        <v>26</v>
      </c>
      <c r="N69" s="148" t="s">
        <v>26</v>
      </c>
    </row>
    <row r="70" spans="1:14" ht="12" customHeight="1" x14ac:dyDescent="0.2">
      <c r="A70" s="30"/>
      <c r="B70" s="121"/>
      <c r="C70" s="130" t="s">
        <v>27</v>
      </c>
      <c r="D70" s="199" t="s">
        <v>116</v>
      </c>
      <c r="E70" s="31" t="s">
        <v>28</v>
      </c>
      <c r="F70" s="32" t="s">
        <v>29</v>
      </c>
      <c r="G70" s="147" t="s">
        <v>30</v>
      </c>
      <c r="H70" s="205" t="s">
        <v>24</v>
      </c>
      <c r="I70" s="205" t="s">
        <v>25</v>
      </c>
      <c r="J70" s="152" t="s">
        <v>31</v>
      </c>
      <c r="K70" s="159" t="s">
        <v>31</v>
      </c>
      <c r="L70" s="152" t="s">
        <v>31</v>
      </c>
      <c r="M70" s="152" t="s">
        <v>31</v>
      </c>
      <c r="N70" s="152" t="s">
        <v>31</v>
      </c>
    </row>
    <row r="71" spans="1:14" x14ac:dyDescent="0.2">
      <c r="A71" s="33"/>
      <c r="C71" s="131"/>
      <c r="D71" s="178"/>
      <c r="F71" s="66"/>
      <c r="H71" s="148"/>
      <c r="I71" s="148"/>
    </row>
    <row r="72" spans="1:14" x14ac:dyDescent="0.2">
      <c r="A72" s="33" t="s">
        <v>17</v>
      </c>
      <c r="C72" s="128" t="s">
        <v>132</v>
      </c>
      <c r="D72" s="202"/>
      <c r="E72" s="33"/>
      <c r="F72" s="135"/>
      <c r="G72" s="224">
        <v>15601299.800000001</v>
      </c>
      <c r="H72" s="224">
        <v>15601299.800000001</v>
      </c>
      <c r="I72" s="224">
        <v>15601299.800000001</v>
      </c>
      <c r="J72" s="225">
        <v>3853.68</v>
      </c>
      <c r="K72" s="226">
        <f t="shared" si="2"/>
        <v>17791.09</v>
      </c>
      <c r="L72" s="225">
        <v>5479.81</v>
      </c>
      <c r="M72" s="225">
        <v>4078.18</v>
      </c>
      <c r="N72" s="225">
        <v>4379.42</v>
      </c>
    </row>
    <row r="73" spans="1:14" x14ac:dyDescent="0.2">
      <c r="A73" s="33"/>
      <c r="C73" s="128"/>
      <c r="D73" s="202"/>
      <c r="E73" s="33"/>
      <c r="F73" s="135"/>
      <c r="G73" s="126"/>
      <c r="H73" s="126"/>
      <c r="I73" s="126"/>
      <c r="J73" s="187"/>
      <c r="K73" s="223"/>
      <c r="L73" s="187"/>
      <c r="M73" s="187"/>
      <c r="N73" s="187"/>
    </row>
    <row r="74" spans="1:14" x14ac:dyDescent="0.2">
      <c r="A74" s="164"/>
      <c r="C74" s="166" t="s">
        <v>101</v>
      </c>
      <c r="D74" s="178">
        <v>0.1573</v>
      </c>
      <c r="E74" s="167"/>
      <c r="F74" s="208">
        <v>44469</v>
      </c>
      <c r="G74" s="50">
        <v>1753871.75</v>
      </c>
      <c r="H74" s="50">
        <v>1753871.75</v>
      </c>
      <c r="I74" s="50">
        <v>1753871.75</v>
      </c>
      <c r="J74" s="50">
        <v>667.86</v>
      </c>
      <c r="K74" s="160">
        <f>SUM(J74+L74+M74+N74)</f>
        <v>2648.77</v>
      </c>
      <c r="L74" s="50">
        <v>759.59</v>
      </c>
      <c r="M74" s="50">
        <v>672.71</v>
      </c>
      <c r="N74" s="50">
        <v>548.61</v>
      </c>
    </row>
    <row r="75" spans="1:14" x14ac:dyDescent="0.2">
      <c r="A75" s="168" t="s">
        <v>36</v>
      </c>
      <c r="C75" s="169" t="s">
        <v>37</v>
      </c>
      <c r="D75" s="178">
        <v>0.1573</v>
      </c>
      <c r="E75" s="170"/>
      <c r="F75" s="208">
        <v>44469</v>
      </c>
      <c r="G75" s="50">
        <v>98650.17</v>
      </c>
      <c r="H75" s="50">
        <v>98650.17</v>
      </c>
      <c r="I75" s="50">
        <v>98650.17</v>
      </c>
      <c r="J75" s="50">
        <v>35.42</v>
      </c>
      <c r="K75" s="160">
        <f t="shared" ref="K75:K98" si="3">SUM(J75+L75+M75+N75)</f>
        <v>121.86</v>
      </c>
      <c r="L75" s="50">
        <v>31.06</v>
      </c>
      <c r="M75" s="50">
        <v>30</v>
      </c>
      <c r="N75" s="50">
        <v>25.38</v>
      </c>
    </row>
    <row r="76" spans="1:14" x14ac:dyDescent="0.2">
      <c r="A76" s="168"/>
      <c r="C76" s="169" t="s">
        <v>120</v>
      </c>
      <c r="D76" s="178">
        <v>0.1573</v>
      </c>
      <c r="E76" s="170"/>
      <c r="F76" s="208">
        <v>44469</v>
      </c>
      <c r="G76" s="171">
        <v>400101.31</v>
      </c>
      <c r="H76" s="171">
        <v>400101.31</v>
      </c>
      <c r="I76" s="171">
        <v>400101.31</v>
      </c>
      <c r="J76" s="50">
        <v>119.67</v>
      </c>
      <c r="K76" s="160">
        <f t="shared" si="3"/>
        <v>491.88</v>
      </c>
      <c r="L76" s="50">
        <v>151.56</v>
      </c>
      <c r="M76" s="50">
        <v>127.64</v>
      </c>
      <c r="N76" s="50">
        <v>93.01</v>
      </c>
    </row>
    <row r="77" spans="1:14" x14ac:dyDescent="0.2">
      <c r="A77" s="164"/>
      <c r="C77" s="166" t="s">
        <v>128</v>
      </c>
      <c r="D77" s="178">
        <v>0.1573</v>
      </c>
      <c r="E77" s="170"/>
      <c r="F77" s="208">
        <v>44469</v>
      </c>
      <c r="G77" s="50">
        <v>18331.5</v>
      </c>
      <c r="H77" s="50">
        <v>18331.5</v>
      </c>
      <c r="I77" s="50">
        <v>18331.5</v>
      </c>
      <c r="J77" s="50" t="s">
        <v>98</v>
      </c>
      <c r="K77" s="50" t="s">
        <v>98</v>
      </c>
      <c r="L77" s="50" t="s">
        <v>98</v>
      </c>
      <c r="M77" s="50" t="s">
        <v>98</v>
      </c>
      <c r="N77" s="50" t="s">
        <v>98</v>
      </c>
    </row>
    <row r="78" spans="1:14" x14ac:dyDescent="0.2">
      <c r="A78" s="41"/>
      <c r="C78" s="166" t="s">
        <v>99</v>
      </c>
      <c r="D78" s="178">
        <v>0.1573</v>
      </c>
      <c r="E78" s="170"/>
      <c r="F78" s="208">
        <v>44469</v>
      </c>
      <c r="G78" s="171">
        <v>659618.77</v>
      </c>
      <c r="H78" s="171">
        <v>659618.77</v>
      </c>
      <c r="I78" s="171">
        <v>659618.77</v>
      </c>
      <c r="J78" s="50">
        <v>242.89</v>
      </c>
      <c r="K78" s="160">
        <f t="shared" si="3"/>
        <v>1023.1999999999998</v>
      </c>
      <c r="L78" s="50">
        <v>314.17</v>
      </c>
      <c r="M78" s="50">
        <v>267.83999999999997</v>
      </c>
      <c r="N78" s="50">
        <v>198.3</v>
      </c>
    </row>
    <row r="79" spans="1:14" x14ac:dyDescent="0.2">
      <c r="A79" s="164"/>
      <c r="C79" s="166" t="s">
        <v>38</v>
      </c>
      <c r="D79" s="178">
        <v>0.1573</v>
      </c>
      <c r="E79" s="170"/>
      <c r="F79" s="208">
        <v>44469</v>
      </c>
      <c r="G79" s="171">
        <v>314297.78999999998</v>
      </c>
      <c r="H79" s="171">
        <v>314297.78999999998</v>
      </c>
      <c r="I79" s="171">
        <v>314297.78999999998</v>
      </c>
      <c r="J79" s="50">
        <v>111.23</v>
      </c>
      <c r="K79" s="160">
        <f t="shared" si="3"/>
        <v>729.69</v>
      </c>
      <c r="L79" s="50">
        <v>280.91000000000003</v>
      </c>
      <c r="M79" s="50">
        <v>206.8</v>
      </c>
      <c r="N79" s="50">
        <v>130.75</v>
      </c>
    </row>
    <row r="80" spans="1:14" x14ac:dyDescent="0.2">
      <c r="A80" s="164"/>
      <c r="C80" s="166" t="s">
        <v>89</v>
      </c>
      <c r="D80" s="178">
        <v>0.1573</v>
      </c>
      <c r="E80" s="170"/>
      <c r="F80" s="208">
        <v>44469</v>
      </c>
      <c r="G80" s="22">
        <v>1305123.81</v>
      </c>
      <c r="H80" s="22">
        <v>1305123.81</v>
      </c>
      <c r="I80" s="22">
        <v>1305123.81</v>
      </c>
      <c r="J80" s="50" t="s">
        <v>98</v>
      </c>
      <c r="K80" s="50" t="s">
        <v>98</v>
      </c>
      <c r="L80" s="50" t="s">
        <v>98</v>
      </c>
      <c r="M80" s="50" t="s">
        <v>98</v>
      </c>
      <c r="N80" s="50" t="s">
        <v>98</v>
      </c>
    </row>
    <row r="81" spans="1:114" x14ac:dyDescent="0.2">
      <c r="A81" s="168"/>
      <c r="C81" s="169" t="s">
        <v>39</v>
      </c>
      <c r="D81" s="178">
        <v>0.1573</v>
      </c>
      <c r="E81" s="170"/>
      <c r="F81" s="208">
        <v>44469</v>
      </c>
      <c r="G81" s="171">
        <v>337079.47</v>
      </c>
      <c r="H81" s="171">
        <v>337079.47</v>
      </c>
      <c r="I81" s="171">
        <v>337079.47</v>
      </c>
      <c r="J81" s="50">
        <v>124.85</v>
      </c>
      <c r="K81" s="160">
        <f t="shared" si="3"/>
        <v>376.91999999999996</v>
      </c>
      <c r="L81" s="50">
        <v>97.31</v>
      </c>
      <c r="M81" s="50">
        <v>80.599999999999994</v>
      </c>
      <c r="N81" s="50">
        <v>74.16</v>
      </c>
    </row>
    <row r="82" spans="1:114" x14ac:dyDescent="0.2">
      <c r="A82" s="168"/>
      <c r="C82" s="169" t="s">
        <v>141</v>
      </c>
      <c r="D82" s="178">
        <v>0.1573</v>
      </c>
      <c r="E82" s="170"/>
      <c r="F82" s="208">
        <v>44469</v>
      </c>
      <c r="G82" s="171">
        <v>54186.34</v>
      </c>
      <c r="H82" s="171">
        <v>54186.34</v>
      </c>
      <c r="I82" s="171">
        <v>54186.34</v>
      </c>
      <c r="J82" s="50">
        <v>19.64</v>
      </c>
      <c r="K82" s="160">
        <f t="shared" si="3"/>
        <v>210.91</v>
      </c>
      <c r="L82" s="50">
        <v>84.49</v>
      </c>
      <c r="M82" s="50">
        <v>58.44</v>
      </c>
      <c r="N82" s="50">
        <v>48.34</v>
      </c>
    </row>
    <row r="83" spans="1:114" ht="12" customHeight="1" x14ac:dyDescent="0.2">
      <c r="A83" s="164"/>
      <c r="C83" s="166" t="s">
        <v>40</v>
      </c>
      <c r="D83" s="178">
        <v>0.1573</v>
      </c>
      <c r="E83" s="170"/>
      <c r="F83" s="208">
        <v>44469</v>
      </c>
      <c r="G83" s="171">
        <v>246278.77</v>
      </c>
      <c r="H83" s="171">
        <v>246278.77</v>
      </c>
      <c r="I83" s="171">
        <v>246278.77</v>
      </c>
      <c r="J83" s="50">
        <v>84.14</v>
      </c>
      <c r="K83" s="160">
        <f t="shared" si="3"/>
        <v>235.51000000000002</v>
      </c>
      <c r="L83" s="50">
        <v>63.72</v>
      </c>
      <c r="M83" s="50">
        <v>35.86</v>
      </c>
      <c r="N83" s="50">
        <v>51.79</v>
      </c>
    </row>
    <row r="84" spans="1:114" s="14" customFormat="1" x14ac:dyDescent="0.2">
      <c r="A84" s="164"/>
      <c r="B84" s="165"/>
      <c r="C84" s="166" t="s">
        <v>147</v>
      </c>
      <c r="D84" s="178">
        <v>0.1573</v>
      </c>
      <c r="E84" s="170"/>
      <c r="F84" s="208">
        <v>44469</v>
      </c>
      <c r="G84" s="171">
        <v>1130835.8400000001</v>
      </c>
      <c r="H84" s="171">
        <v>1130835.8400000001</v>
      </c>
      <c r="I84" s="171">
        <v>1130835.8400000001</v>
      </c>
      <c r="J84" s="50">
        <v>442.24</v>
      </c>
      <c r="K84" s="160">
        <f t="shared" si="3"/>
        <v>1848.67</v>
      </c>
      <c r="L84" s="50">
        <v>545.6</v>
      </c>
      <c r="M84" s="50">
        <v>495.4</v>
      </c>
      <c r="N84" s="50">
        <v>365.43</v>
      </c>
    </row>
    <row r="85" spans="1:114" x14ac:dyDescent="0.2">
      <c r="A85" s="164"/>
      <c r="B85" s="165"/>
      <c r="C85" s="166" t="s">
        <v>41</v>
      </c>
      <c r="D85" s="178">
        <v>0.1573</v>
      </c>
      <c r="E85" s="170"/>
      <c r="F85" s="208">
        <v>44469</v>
      </c>
      <c r="G85" s="171">
        <v>22934.720000000001</v>
      </c>
      <c r="H85" s="171">
        <v>22934.720000000001</v>
      </c>
      <c r="I85" s="171">
        <v>22934.720000000001</v>
      </c>
      <c r="J85" s="50">
        <v>8.36</v>
      </c>
      <c r="K85" s="160">
        <f t="shared" si="3"/>
        <v>40.739999999999995</v>
      </c>
      <c r="L85" s="50">
        <v>13.39</v>
      </c>
      <c r="M85" s="50">
        <v>11.27</v>
      </c>
      <c r="N85" s="50">
        <v>7.72</v>
      </c>
    </row>
    <row r="86" spans="1:114" x14ac:dyDescent="0.2">
      <c r="A86" s="164"/>
      <c r="B86" s="165"/>
      <c r="C86" s="166" t="s">
        <v>42</v>
      </c>
      <c r="D86" s="178">
        <v>0.1573</v>
      </c>
      <c r="E86" s="170"/>
      <c r="F86" s="208">
        <v>44469</v>
      </c>
      <c r="G86" s="171">
        <v>173596.91</v>
      </c>
      <c r="H86" s="171">
        <v>173596.91</v>
      </c>
      <c r="I86" s="171">
        <v>173596.91</v>
      </c>
      <c r="J86" s="50">
        <v>67.900000000000006</v>
      </c>
      <c r="K86" s="160">
        <f t="shared" si="3"/>
        <v>316.15999999999997</v>
      </c>
      <c r="L86" s="50">
        <v>100.3</v>
      </c>
      <c r="M86" s="50">
        <v>86.72</v>
      </c>
      <c r="N86" s="50">
        <v>61.24</v>
      </c>
    </row>
    <row r="87" spans="1:114" x14ac:dyDescent="0.2">
      <c r="A87" s="164"/>
      <c r="B87" s="165"/>
      <c r="C87" s="166" t="s">
        <v>135</v>
      </c>
      <c r="D87" s="178">
        <v>0.1573</v>
      </c>
      <c r="E87" s="170"/>
      <c r="F87" s="208">
        <v>44469</v>
      </c>
      <c r="G87" s="171">
        <v>6141320.9400000004</v>
      </c>
      <c r="H87" s="171">
        <v>6141320.9400000004</v>
      </c>
      <c r="I87" s="171">
        <v>6141320.9400000004</v>
      </c>
      <c r="J87" s="50">
        <v>1279.27</v>
      </c>
      <c r="K87" s="160">
        <f t="shared" si="3"/>
        <v>7252.4600000000009</v>
      </c>
      <c r="L87" s="50">
        <v>2083.8000000000002</v>
      </c>
      <c r="M87" s="50">
        <v>1486.21</v>
      </c>
      <c r="N87" s="50">
        <v>2403.1799999999998</v>
      </c>
    </row>
    <row r="88" spans="1:114" x14ac:dyDescent="0.2">
      <c r="A88" s="164"/>
      <c r="B88" s="165"/>
      <c r="C88" s="166" t="s">
        <v>90</v>
      </c>
      <c r="D88" s="178">
        <v>0.1573</v>
      </c>
      <c r="E88" s="170"/>
      <c r="F88" s="208">
        <v>44469</v>
      </c>
      <c r="G88" s="22">
        <v>0</v>
      </c>
      <c r="H88" s="22">
        <v>0</v>
      </c>
      <c r="I88" s="22">
        <v>0</v>
      </c>
      <c r="J88" s="50" t="s">
        <v>98</v>
      </c>
      <c r="K88" s="50" t="s">
        <v>98</v>
      </c>
      <c r="L88" s="50" t="s">
        <v>98</v>
      </c>
      <c r="M88" s="50" t="s">
        <v>98</v>
      </c>
      <c r="N88" s="50" t="s">
        <v>98</v>
      </c>
    </row>
    <row r="89" spans="1:114" x14ac:dyDescent="0.2">
      <c r="A89" s="164"/>
      <c r="B89" s="165"/>
      <c r="C89" s="166" t="s">
        <v>83</v>
      </c>
      <c r="D89" s="178">
        <v>0.1573</v>
      </c>
      <c r="E89" s="170"/>
      <c r="F89" s="208">
        <v>44469</v>
      </c>
      <c r="G89" s="22">
        <v>1</v>
      </c>
      <c r="H89" s="22">
        <v>1</v>
      </c>
      <c r="I89" s="22">
        <v>1</v>
      </c>
      <c r="J89" s="50" t="s">
        <v>98</v>
      </c>
      <c r="K89" s="50" t="s">
        <v>98</v>
      </c>
      <c r="L89" s="50" t="s">
        <v>98</v>
      </c>
      <c r="M89" s="50" t="s">
        <v>98</v>
      </c>
      <c r="N89" s="50" t="s">
        <v>98</v>
      </c>
    </row>
    <row r="90" spans="1:114" x14ac:dyDescent="0.2">
      <c r="A90" s="164"/>
      <c r="B90" s="172"/>
      <c r="C90" s="166" t="s">
        <v>43</v>
      </c>
      <c r="D90" s="178">
        <v>0.1573</v>
      </c>
      <c r="E90" s="170"/>
      <c r="F90" s="208">
        <v>44469</v>
      </c>
      <c r="G90" s="171">
        <v>639368.79</v>
      </c>
      <c r="H90" s="171">
        <v>639368.79</v>
      </c>
      <c r="I90" s="171">
        <v>639368.79</v>
      </c>
      <c r="J90" s="50" t="s">
        <v>98</v>
      </c>
      <c r="K90" s="50" t="s">
        <v>98</v>
      </c>
      <c r="L90" s="50" t="s">
        <v>98</v>
      </c>
      <c r="M90" s="50" t="s">
        <v>98</v>
      </c>
      <c r="N90" s="50" t="s">
        <v>98</v>
      </c>
    </row>
    <row r="91" spans="1:114" x14ac:dyDescent="0.2">
      <c r="A91" s="164"/>
      <c r="B91" s="165"/>
      <c r="C91" s="166" t="s">
        <v>44</v>
      </c>
      <c r="D91" s="178">
        <v>0.1573</v>
      </c>
      <c r="E91" s="170"/>
      <c r="F91" s="208">
        <v>44469</v>
      </c>
      <c r="G91" s="171">
        <v>329923.75</v>
      </c>
      <c r="H91" s="171">
        <v>329923.75</v>
      </c>
      <c r="I91" s="171">
        <v>329923.75</v>
      </c>
      <c r="J91" s="50">
        <v>118.17</v>
      </c>
      <c r="K91" s="160">
        <f t="shared" si="3"/>
        <v>417.10999999999996</v>
      </c>
      <c r="L91" s="50">
        <v>118.41</v>
      </c>
      <c r="M91" s="50">
        <v>102.96</v>
      </c>
      <c r="N91" s="50">
        <v>77.569999999999993</v>
      </c>
    </row>
    <row r="92" spans="1:114" ht="10.9" customHeight="1" x14ac:dyDescent="0.2">
      <c r="A92" s="164"/>
      <c r="B92" s="165"/>
      <c r="C92" s="166" t="s">
        <v>45</v>
      </c>
      <c r="D92" s="178">
        <v>0.1573</v>
      </c>
      <c r="E92" s="170"/>
      <c r="F92" s="208">
        <v>44469</v>
      </c>
      <c r="G92" s="171">
        <v>288331.63</v>
      </c>
      <c r="H92" s="171">
        <v>288331.63</v>
      </c>
      <c r="I92" s="171">
        <v>288331.63</v>
      </c>
      <c r="J92" s="50" t="s">
        <v>98</v>
      </c>
      <c r="K92" s="50" t="s">
        <v>98</v>
      </c>
      <c r="L92" s="50" t="s">
        <v>98</v>
      </c>
      <c r="M92" s="50" t="s">
        <v>98</v>
      </c>
      <c r="N92" s="50" t="s">
        <v>98</v>
      </c>
    </row>
    <row r="93" spans="1:114" x14ac:dyDescent="0.2">
      <c r="A93" s="164"/>
      <c r="B93" s="173"/>
      <c r="C93" s="166" t="s">
        <v>46</v>
      </c>
      <c r="D93" s="178">
        <v>0.1573</v>
      </c>
      <c r="E93" s="170"/>
      <c r="F93" s="208">
        <v>44469</v>
      </c>
      <c r="G93" s="171">
        <v>38411.550000000003</v>
      </c>
      <c r="H93" s="171">
        <v>38411.550000000003</v>
      </c>
      <c r="I93" s="171">
        <v>38411.550000000003</v>
      </c>
      <c r="J93" s="50">
        <v>14.07</v>
      </c>
      <c r="K93" s="160">
        <f t="shared" si="3"/>
        <v>61.320000000000007</v>
      </c>
      <c r="L93" s="50">
        <v>19.27</v>
      </c>
      <c r="M93" s="50">
        <v>16.18</v>
      </c>
      <c r="N93" s="50">
        <v>11.8</v>
      </c>
    </row>
    <row r="94" spans="1:114" x14ac:dyDescent="0.2">
      <c r="A94" s="164"/>
      <c r="B94" s="165"/>
      <c r="C94" s="166" t="s">
        <v>47</v>
      </c>
      <c r="D94" s="178">
        <v>0.1573</v>
      </c>
      <c r="E94" s="170"/>
      <c r="F94" s="208">
        <v>44469</v>
      </c>
      <c r="G94" s="22">
        <v>364429.45</v>
      </c>
      <c r="H94" s="22">
        <v>364429.45</v>
      </c>
      <c r="I94" s="22">
        <v>364429.45</v>
      </c>
      <c r="J94" s="50">
        <v>133.53</v>
      </c>
      <c r="K94" s="160">
        <f t="shared" si="3"/>
        <v>582.03</v>
      </c>
      <c r="L94" s="50">
        <v>183.02</v>
      </c>
      <c r="M94" s="50">
        <v>153.57</v>
      </c>
      <c r="N94" s="50">
        <v>111.91</v>
      </c>
    </row>
    <row r="95" spans="1:114" s="41" customFormat="1" ht="11.25" x14ac:dyDescent="0.2">
      <c r="A95" s="168"/>
      <c r="B95" s="165"/>
      <c r="C95" s="166" t="s">
        <v>48</v>
      </c>
      <c r="D95" s="178">
        <v>0.1573</v>
      </c>
      <c r="E95" s="170"/>
      <c r="F95" s="208">
        <v>44469</v>
      </c>
      <c r="G95" s="171">
        <v>7694.54</v>
      </c>
      <c r="H95" s="171">
        <v>7694.54</v>
      </c>
      <c r="I95" s="171">
        <v>7694.54</v>
      </c>
      <c r="J95" s="50" t="s">
        <v>98</v>
      </c>
      <c r="K95" s="50" t="s">
        <v>98</v>
      </c>
      <c r="L95" s="50" t="s">
        <v>98</v>
      </c>
      <c r="M95" s="50" t="s">
        <v>98</v>
      </c>
      <c r="N95" s="50" t="s">
        <v>98</v>
      </c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</row>
    <row r="96" spans="1:114" s="41" customFormat="1" x14ac:dyDescent="0.2">
      <c r="A96" s="164"/>
      <c r="B96" s="165"/>
      <c r="C96" s="166" t="s">
        <v>49</v>
      </c>
      <c r="D96" s="178">
        <v>0.1573</v>
      </c>
      <c r="E96" s="170"/>
      <c r="F96" s="208">
        <v>44469</v>
      </c>
      <c r="G96" s="22">
        <v>1195627.6100000001</v>
      </c>
      <c r="H96" s="22">
        <v>1195627.6100000001</v>
      </c>
      <c r="I96" s="22">
        <v>1195627.6100000001</v>
      </c>
      <c r="J96" s="50">
        <v>354.55</v>
      </c>
      <c r="K96" s="160">
        <f t="shared" si="3"/>
        <v>1302.69</v>
      </c>
      <c r="L96" s="50">
        <v>591.53</v>
      </c>
      <c r="M96" s="50">
        <v>211.5</v>
      </c>
      <c r="N96" s="50">
        <v>145.11000000000001</v>
      </c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</row>
    <row r="97" spans="1:114" s="41" customFormat="1" x14ac:dyDescent="0.2">
      <c r="A97" s="168"/>
      <c r="B97" s="165"/>
      <c r="C97" s="166" t="s">
        <v>50</v>
      </c>
      <c r="D97" s="178">
        <v>0.1573</v>
      </c>
      <c r="E97" s="170"/>
      <c r="F97" s="208">
        <v>44469</v>
      </c>
      <c r="G97" s="22">
        <v>81283.39</v>
      </c>
      <c r="H97" s="22">
        <v>81283.39</v>
      </c>
      <c r="I97" s="22">
        <v>81283.39</v>
      </c>
      <c r="J97" s="212">
        <v>29.89</v>
      </c>
      <c r="K97" s="160">
        <f t="shared" si="3"/>
        <v>129.15</v>
      </c>
      <c r="L97" s="174">
        <v>39.659999999999997</v>
      </c>
      <c r="M97" s="174">
        <v>34.479999999999997</v>
      </c>
      <c r="N97" s="212">
        <v>25.12</v>
      </c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</row>
    <row r="98" spans="1:114" s="41" customFormat="1" x14ac:dyDescent="0.2">
      <c r="A98" s="164"/>
      <c r="B98" s="165"/>
      <c r="C98" s="175"/>
      <c r="D98" s="203"/>
      <c r="F98" s="48"/>
      <c r="G98" s="176">
        <f>SUM(G73:G97)</f>
        <v>15601299.799999999</v>
      </c>
      <c r="H98" s="176">
        <f>SUM(H73:H97)</f>
        <v>15601299.799999999</v>
      </c>
      <c r="I98" s="176">
        <f>SUM(I73:I97)</f>
        <v>15601299.799999999</v>
      </c>
      <c r="J98" s="177">
        <f>SUM(J73:J97)</f>
        <v>3853.6800000000007</v>
      </c>
      <c r="K98" s="207">
        <f t="shared" si="3"/>
        <v>17789.07</v>
      </c>
      <c r="L98" s="177">
        <f>SUM(L74:L97)</f>
        <v>5477.7900000000009</v>
      </c>
      <c r="M98" s="177">
        <f>SUM(M74:M97)</f>
        <v>4078.18</v>
      </c>
      <c r="N98" s="177">
        <f>SUM(N74:N97)</f>
        <v>4379.4199999999992</v>
      </c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</row>
    <row r="99" spans="1:114" s="41" customFormat="1" x14ac:dyDescent="0.2">
      <c r="A99" s="164"/>
      <c r="B99" s="165"/>
      <c r="C99" s="175"/>
      <c r="D99" s="203"/>
      <c r="F99" s="48"/>
      <c r="G99" s="22"/>
      <c r="H99" s="22"/>
      <c r="I99" s="22"/>
      <c r="J99" s="50"/>
      <c r="K99" s="160"/>
      <c r="L99" s="50"/>
      <c r="M99" s="50"/>
      <c r="N99" s="50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</row>
    <row r="100" spans="1:114" s="41" customFormat="1" x14ac:dyDescent="0.2">
      <c r="A100" s="164" t="s">
        <v>150</v>
      </c>
      <c r="B100" s="165"/>
      <c r="C100" s="175"/>
      <c r="D100" s="203"/>
      <c r="F100" s="48"/>
      <c r="G100" s="22"/>
      <c r="H100" s="22"/>
      <c r="I100" s="22"/>
      <c r="J100" s="50"/>
      <c r="K100" s="160"/>
      <c r="L100" s="50"/>
      <c r="M100" s="50"/>
      <c r="N100" s="50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</row>
    <row r="101" spans="1:114" s="164" customFormat="1" x14ac:dyDescent="0.2">
      <c r="A101" s="98" t="s">
        <v>51</v>
      </c>
      <c r="B101" s="173"/>
      <c r="C101" s="128"/>
      <c r="D101" s="202"/>
      <c r="E101" s="33"/>
      <c r="F101" s="188"/>
      <c r="G101" s="126">
        <v>82326924.780000001</v>
      </c>
      <c r="H101" s="126">
        <v>82326924.780000001</v>
      </c>
      <c r="I101" s="126">
        <v>82326924.780000001</v>
      </c>
      <c r="J101" s="187">
        <v>26076.720000000001</v>
      </c>
      <c r="K101" s="190">
        <f>SUM(J101+L101+M101+N101)</f>
        <v>131439.51</v>
      </c>
      <c r="L101" s="187">
        <v>39427.39</v>
      </c>
      <c r="M101" s="187">
        <v>38340.07</v>
      </c>
      <c r="N101" s="187">
        <v>27595.33</v>
      </c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  <c r="BI101" s="213"/>
      <c r="BJ101" s="213"/>
      <c r="BK101" s="213"/>
      <c r="BL101" s="213"/>
      <c r="BM101" s="213"/>
      <c r="BN101" s="213"/>
      <c r="BO101" s="213"/>
      <c r="BP101" s="213"/>
      <c r="BQ101" s="213"/>
      <c r="BR101" s="213"/>
      <c r="BS101" s="213"/>
      <c r="BT101" s="213"/>
      <c r="BU101" s="213"/>
      <c r="BV101" s="213"/>
      <c r="BW101" s="213"/>
      <c r="BX101" s="213"/>
      <c r="BY101" s="213"/>
      <c r="BZ101" s="213"/>
      <c r="CA101" s="213"/>
      <c r="CB101" s="213"/>
      <c r="CC101" s="213"/>
      <c r="CD101" s="213"/>
      <c r="CE101" s="213"/>
      <c r="CF101" s="213"/>
      <c r="CG101" s="213"/>
      <c r="CH101" s="213"/>
      <c r="CI101" s="213"/>
      <c r="CJ101" s="213"/>
      <c r="CK101" s="213"/>
      <c r="CL101" s="213"/>
      <c r="CM101" s="213"/>
      <c r="CN101" s="213"/>
      <c r="CO101" s="213"/>
      <c r="CP101" s="213"/>
      <c r="CQ101" s="213"/>
      <c r="CR101" s="213"/>
      <c r="CS101" s="213"/>
      <c r="CT101" s="213"/>
      <c r="CU101" s="213"/>
      <c r="CV101" s="213"/>
      <c r="CW101" s="213"/>
      <c r="CX101" s="213"/>
      <c r="CY101" s="213"/>
      <c r="CZ101" s="213"/>
      <c r="DA101" s="213"/>
      <c r="DB101" s="213"/>
      <c r="DC101" s="213"/>
      <c r="DD101" s="213"/>
      <c r="DE101" s="213"/>
      <c r="DF101" s="213"/>
      <c r="DG101" s="213"/>
      <c r="DH101" s="213"/>
      <c r="DI101" s="213"/>
      <c r="DJ101" s="213"/>
    </row>
    <row r="102" spans="1:114" s="167" customFormat="1" x14ac:dyDescent="0.2">
      <c r="A102" s="26"/>
      <c r="B102" s="120"/>
      <c r="C102" s="132"/>
      <c r="D102" s="204"/>
      <c r="E102" s="26"/>
      <c r="F102" s="27"/>
      <c r="G102" s="148"/>
      <c r="H102" s="154"/>
      <c r="I102" s="151"/>
      <c r="J102" s="148"/>
      <c r="K102" s="158"/>
      <c r="L102" s="148"/>
      <c r="M102" s="148"/>
      <c r="N102" s="148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</row>
    <row r="103" spans="1:114" s="41" customFormat="1" x14ac:dyDescent="0.2">
      <c r="A103" s="26"/>
      <c r="B103" s="120"/>
      <c r="C103" s="132"/>
      <c r="D103" s="204"/>
      <c r="E103" s="26"/>
      <c r="F103" s="27"/>
      <c r="G103" s="148"/>
      <c r="H103" s="154"/>
      <c r="I103" s="151"/>
      <c r="J103" s="148"/>
      <c r="K103" s="158"/>
      <c r="L103" s="148"/>
      <c r="M103" s="148"/>
      <c r="N103" s="148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</row>
    <row r="104" spans="1:114" s="41" customFormat="1" x14ac:dyDescent="0.2">
      <c r="A104" s="26"/>
      <c r="B104" s="120"/>
      <c r="C104" s="132"/>
      <c r="D104" s="204"/>
      <c r="E104" s="26"/>
      <c r="F104" s="27"/>
      <c r="G104" s="148"/>
      <c r="H104" s="154"/>
      <c r="I104" s="151"/>
      <c r="J104" s="148"/>
      <c r="K104" s="158"/>
      <c r="L104" s="148"/>
      <c r="M104" s="148"/>
      <c r="N104" s="148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</row>
    <row r="105" spans="1:114" s="39" customFormat="1" x14ac:dyDescent="0.2">
      <c r="A105" s="26"/>
      <c r="B105" s="120"/>
      <c r="C105" s="132"/>
      <c r="D105" s="204"/>
      <c r="E105" s="26"/>
      <c r="F105" s="27"/>
      <c r="G105" s="148"/>
      <c r="H105" s="154"/>
      <c r="I105" s="151"/>
      <c r="J105" s="148"/>
      <c r="K105" s="158"/>
      <c r="L105" s="148"/>
      <c r="M105" s="148"/>
      <c r="N105" s="148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89"/>
      <c r="AZ105" s="189"/>
      <c r="BA105" s="189"/>
      <c r="BB105" s="189"/>
      <c r="BC105" s="189"/>
      <c r="BD105" s="189"/>
      <c r="BE105" s="189"/>
      <c r="BF105" s="189"/>
      <c r="BG105" s="189"/>
      <c r="BH105" s="189"/>
      <c r="BI105" s="189"/>
      <c r="BJ105" s="189"/>
      <c r="BK105" s="189"/>
      <c r="BL105" s="189"/>
      <c r="BM105" s="189"/>
      <c r="BN105" s="189"/>
      <c r="BO105" s="189"/>
      <c r="BP105" s="189"/>
      <c r="BQ105" s="189"/>
      <c r="BR105" s="189"/>
      <c r="BS105" s="189"/>
      <c r="BT105" s="189"/>
      <c r="BU105" s="189"/>
      <c r="BV105" s="189"/>
      <c r="BW105" s="189"/>
      <c r="BX105" s="18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  <c r="DB105" s="189"/>
      <c r="DC105" s="189"/>
      <c r="DD105" s="189"/>
      <c r="DE105" s="189"/>
      <c r="DF105" s="189"/>
      <c r="DG105" s="189"/>
      <c r="DH105" s="189"/>
      <c r="DI105" s="189"/>
      <c r="DJ105" s="189"/>
    </row>
    <row r="106" spans="1:114" s="38" customFormat="1" x14ac:dyDescent="0.2">
      <c r="A106" s="26"/>
      <c r="B106" s="120"/>
      <c r="C106" s="132"/>
      <c r="D106" s="204"/>
      <c r="E106" s="26"/>
      <c r="F106" s="27"/>
      <c r="G106" s="148"/>
      <c r="H106" s="154"/>
      <c r="I106" s="151"/>
      <c r="J106" s="148"/>
      <c r="K106" s="158"/>
      <c r="L106" s="148"/>
      <c r="M106" s="148"/>
      <c r="N106" s="148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  <c r="BV106" s="185"/>
      <c r="BW106" s="185"/>
      <c r="BX106" s="185"/>
      <c r="BY106" s="185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5"/>
      <c r="DJ106" s="185"/>
    </row>
    <row r="107" spans="1:114" s="40" customFormat="1" x14ac:dyDescent="0.2">
      <c r="A107" s="26"/>
      <c r="B107" s="120"/>
      <c r="C107" s="132"/>
      <c r="D107" s="204"/>
      <c r="E107" s="26"/>
      <c r="F107" s="27"/>
      <c r="G107" s="148"/>
      <c r="H107" s="154"/>
      <c r="I107" s="151"/>
      <c r="J107" s="148"/>
      <c r="K107" s="158"/>
      <c r="L107" s="148"/>
      <c r="M107" s="148"/>
      <c r="N107" s="148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  <c r="CV107" s="184"/>
      <c r="CW107" s="184"/>
      <c r="CX107" s="184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rowBreaks count="1" manualBreakCount="1">
    <brk id="66" max="16383" man="1"/>
  </rowBreaks>
  <cellWatches>
    <cellWatch r="C33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"/>
  <sheetViews>
    <sheetView topLeftCell="A7" zoomScaleNormal="100" workbookViewId="0">
      <selection activeCell="A13" sqref="A1:A1048576"/>
    </sheetView>
  </sheetViews>
  <sheetFormatPr defaultColWidth="9.140625" defaultRowHeight="12.75" outlineLevelRow="1" x14ac:dyDescent="0.2"/>
  <cols>
    <col min="1" max="1" width="21.7109375" style="41" customWidth="1"/>
    <col min="2" max="2" width="15" style="41" customWidth="1"/>
    <col min="3" max="3" width="11.5703125" style="44" customWidth="1"/>
    <col min="4" max="4" width="11.5703125" style="70" customWidth="1"/>
    <col min="5" max="5" width="2.28515625" style="41" customWidth="1"/>
    <col min="6" max="6" width="16.140625" style="22" bestFit="1" customWidth="1"/>
    <col min="7" max="7" width="8.140625" style="42" customWidth="1"/>
    <col min="8" max="8" width="15" style="22" customWidth="1"/>
    <col min="9" max="9" width="1.5703125" style="45" customWidth="1"/>
    <col min="10" max="10" width="16.140625" style="22" bestFit="1" customWidth="1"/>
    <col min="11" max="11" width="9.42578125" style="42" bestFit="1" customWidth="1"/>
    <col min="12" max="12" width="17.5703125" style="22" customWidth="1"/>
    <col min="13" max="13" width="1.42578125" style="22" customWidth="1"/>
    <col min="14" max="14" width="16.28515625" style="95" customWidth="1"/>
    <col min="15" max="16384" width="9.140625" style="65"/>
  </cols>
  <sheetData>
    <row r="1" spans="1:256" x14ac:dyDescent="0.2">
      <c r="A1"/>
      <c r="B1" s="43"/>
      <c r="I1" s="93"/>
      <c r="M1" s="91"/>
    </row>
    <row r="2" spans="1:256" s="76" customFormat="1" x14ac:dyDescent="0.2">
      <c r="B2" s="80"/>
      <c r="C2" s="75"/>
      <c r="D2" s="74"/>
      <c r="E2" s="74"/>
      <c r="F2" s="52"/>
      <c r="G2" s="195">
        <v>44348</v>
      </c>
      <c r="H2" s="52"/>
      <c r="I2" s="88"/>
      <c r="J2" s="52"/>
      <c r="K2" s="195">
        <v>44440</v>
      </c>
      <c r="L2" s="52"/>
      <c r="M2" s="88"/>
      <c r="N2" s="95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</row>
    <row r="3" spans="1:256" s="76" customFormat="1" x14ac:dyDescent="0.2">
      <c r="A3" s="74" t="s">
        <v>52</v>
      </c>
      <c r="B3" s="81" t="s">
        <v>20</v>
      </c>
      <c r="C3" s="75" t="s">
        <v>21</v>
      </c>
      <c r="D3" s="74" t="s">
        <v>53</v>
      </c>
      <c r="E3" s="74"/>
      <c r="F3" s="52" t="s">
        <v>54</v>
      </c>
      <c r="G3" s="77" t="s">
        <v>55</v>
      </c>
      <c r="H3" s="52"/>
      <c r="I3" s="88"/>
      <c r="J3" s="52" t="s">
        <v>54</v>
      </c>
      <c r="K3" s="77" t="s">
        <v>55</v>
      </c>
      <c r="L3" s="52"/>
      <c r="M3" s="88"/>
      <c r="N3" s="95" t="s">
        <v>56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</row>
    <row r="4" spans="1:256" s="76" customFormat="1" ht="13.5" customHeight="1" x14ac:dyDescent="0.2">
      <c r="A4" s="74"/>
      <c r="B4" s="81" t="s">
        <v>27</v>
      </c>
      <c r="C4" s="75" t="s">
        <v>28</v>
      </c>
      <c r="D4" s="74" t="s">
        <v>57</v>
      </c>
      <c r="E4" s="74"/>
      <c r="F4" s="52" t="s">
        <v>58</v>
      </c>
      <c r="G4" s="77" t="s">
        <v>59</v>
      </c>
      <c r="H4" s="52" t="s">
        <v>60</v>
      </c>
      <c r="I4" s="88"/>
      <c r="J4" s="52" t="s">
        <v>58</v>
      </c>
      <c r="K4" s="77" t="s">
        <v>59</v>
      </c>
      <c r="L4" s="52" t="s">
        <v>60</v>
      </c>
      <c r="M4" s="88"/>
      <c r="N4" s="95" t="s">
        <v>18</v>
      </c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</row>
    <row r="5" spans="1:256" s="76" customFormat="1" ht="5.25" customHeight="1" x14ac:dyDescent="0.2">
      <c r="A5" s="85"/>
      <c r="B5" s="86"/>
      <c r="C5" s="87"/>
      <c r="D5" s="85"/>
      <c r="E5" s="85"/>
      <c r="F5" s="88"/>
      <c r="G5" s="94"/>
      <c r="H5" s="88"/>
      <c r="I5" s="88"/>
      <c r="J5" s="88"/>
      <c r="K5" s="94"/>
      <c r="L5" s="88"/>
      <c r="M5" s="88"/>
      <c r="N5" s="96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</row>
    <row r="6" spans="1:256" s="14" customFormat="1" outlineLevel="1" x14ac:dyDescent="0.2">
      <c r="A6" s="34" t="s">
        <v>32</v>
      </c>
      <c r="B6" s="41" t="s">
        <v>122</v>
      </c>
      <c r="C6" s="61"/>
      <c r="D6" s="71">
        <v>44469</v>
      </c>
      <c r="E6" s="46"/>
      <c r="F6" s="22">
        <v>23544251.82</v>
      </c>
      <c r="G6" s="118">
        <f>+H6/F6</f>
        <v>1</v>
      </c>
      <c r="H6" s="22">
        <v>23544251.82</v>
      </c>
      <c r="I6" s="93" t="s">
        <v>62</v>
      </c>
      <c r="J6" s="22">
        <v>14999171.48</v>
      </c>
      <c r="K6" s="118">
        <f>+L6/J6</f>
        <v>1</v>
      </c>
      <c r="L6" s="22">
        <v>14999171.48</v>
      </c>
      <c r="M6" s="91"/>
      <c r="N6" s="144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pans="1:256" s="14" customFormat="1" outlineLevel="1" x14ac:dyDescent="0.2">
      <c r="A7" s="34"/>
      <c r="B7" s="34" t="s">
        <v>61</v>
      </c>
      <c r="C7" s="61"/>
      <c r="D7" s="71">
        <v>44469</v>
      </c>
      <c r="E7" s="46"/>
      <c r="F7" s="228">
        <v>800</v>
      </c>
      <c r="G7" s="118">
        <f t="shared" ref="G7:G9" si="0">+H7/F7</f>
        <v>1</v>
      </c>
      <c r="H7" s="228">
        <v>800</v>
      </c>
      <c r="I7" s="93"/>
      <c r="J7" s="228">
        <v>800</v>
      </c>
      <c r="K7" s="118">
        <f t="shared" ref="K7:K15" si="1">+L7/J7</f>
        <v>1</v>
      </c>
      <c r="L7" s="228">
        <v>800</v>
      </c>
      <c r="M7" s="91"/>
      <c r="N7" s="144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pans="1:256" s="14" customFormat="1" outlineLevel="1" x14ac:dyDescent="0.2">
      <c r="A8" s="34"/>
      <c r="B8" s="34" t="s">
        <v>114</v>
      </c>
      <c r="C8" s="61"/>
      <c r="D8" s="71">
        <v>44469</v>
      </c>
      <c r="E8" s="46"/>
      <c r="F8" s="22">
        <v>10000000</v>
      </c>
      <c r="G8" s="118">
        <f t="shared" si="0"/>
        <v>1</v>
      </c>
      <c r="H8" s="22">
        <v>10000000</v>
      </c>
      <c r="I8" s="93"/>
      <c r="J8" s="22">
        <v>10000000</v>
      </c>
      <c r="K8" s="118">
        <f t="shared" si="1"/>
        <v>1</v>
      </c>
      <c r="L8" s="22">
        <v>10000000</v>
      </c>
      <c r="M8" s="91"/>
      <c r="N8" s="144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pans="1:256" s="14" customFormat="1" outlineLevel="1" x14ac:dyDescent="0.2">
      <c r="A9" s="34"/>
      <c r="B9" s="34" t="s">
        <v>138</v>
      </c>
      <c r="C9" s="61"/>
      <c r="D9" s="71">
        <v>44469</v>
      </c>
      <c r="E9" s="46"/>
      <c r="F9" s="22">
        <v>10035269.130000001</v>
      </c>
      <c r="G9" s="118">
        <f t="shared" si="0"/>
        <v>1</v>
      </c>
      <c r="H9" s="22">
        <v>10035269.130000001</v>
      </c>
      <c r="I9" s="93" t="s">
        <v>62</v>
      </c>
      <c r="J9" s="22">
        <v>10035772.710000001</v>
      </c>
      <c r="K9" s="118">
        <f t="shared" si="1"/>
        <v>1</v>
      </c>
      <c r="L9" s="22">
        <v>10035772.710000001</v>
      </c>
      <c r="M9" s="91"/>
      <c r="N9" s="144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pans="1:256" s="14" customFormat="1" outlineLevel="1" x14ac:dyDescent="0.2">
      <c r="A10" s="34"/>
      <c r="B10" s="34" t="s">
        <v>130</v>
      </c>
      <c r="C10" s="61" t="s">
        <v>133</v>
      </c>
      <c r="D10" s="71">
        <v>44348</v>
      </c>
      <c r="E10" s="46"/>
      <c r="F10" s="22">
        <v>0</v>
      </c>
      <c r="G10" s="118"/>
      <c r="H10" s="22">
        <v>0</v>
      </c>
      <c r="I10" s="93" t="s">
        <v>62</v>
      </c>
      <c r="J10" s="22">
        <v>0</v>
      </c>
      <c r="K10" s="118"/>
      <c r="L10" s="22">
        <v>0</v>
      </c>
      <c r="M10" s="91"/>
      <c r="N10" s="144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pans="1:256" s="14" customFormat="1" ht="12" customHeight="1" x14ac:dyDescent="0.2">
      <c r="A11" s="34" t="s">
        <v>82</v>
      </c>
      <c r="B11" s="84"/>
      <c r="C11" s="107"/>
      <c r="D11" s="115"/>
      <c r="E11" s="46"/>
      <c r="F11" s="49">
        <f>SUM(F6:F10)</f>
        <v>43580320.950000003</v>
      </c>
      <c r="G11" s="118"/>
      <c r="H11" s="49">
        <f>SUM(H6:H10)</f>
        <v>43580320.950000003</v>
      </c>
      <c r="I11" s="88"/>
      <c r="J11" s="49">
        <f>SUM(J6:J10)</f>
        <v>35035744.189999998</v>
      </c>
      <c r="K11" s="118"/>
      <c r="L11" s="49">
        <f>SUM(L6:L10)</f>
        <v>35035744.189999998</v>
      </c>
      <c r="M11" s="89"/>
      <c r="N11" s="144">
        <f>SUM(L11-H11)</f>
        <v>-8544576.7600000054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pans="1:256" s="14" customFormat="1" ht="12" customHeight="1" x14ac:dyDescent="0.2">
      <c r="A12" s="34"/>
      <c r="B12" s="84"/>
      <c r="C12" s="107"/>
      <c r="D12" s="115"/>
      <c r="E12" s="46"/>
      <c r="F12" s="49"/>
      <c r="G12" s="118"/>
      <c r="H12" s="49"/>
      <c r="I12" s="88"/>
      <c r="J12" s="49"/>
      <c r="K12" s="118"/>
      <c r="L12" s="49"/>
      <c r="M12" s="89"/>
      <c r="N12" s="144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pans="1:256" s="14" customFormat="1" ht="12" customHeight="1" x14ac:dyDescent="0.2">
      <c r="A13" s="34"/>
      <c r="B13" s="84"/>
      <c r="C13" s="107"/>
      <c r="D13" s="115"/>
      <c r="E13" s="46"/>
      <c r="F13" s="49"/>
      <c r="G13" s="118"/>
      <c r="H13" s="49"/>
      <c r="I13" s="88"/>
      <c r="J13" s="49"/>
      <c r="K13" s="118"/>
      <c r="L13" s="49"/>
      <c r="M13" s="89"/>
      <c r="N13" s="144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pans="1:256" s="14" customFormat="1" ht="12" customHeight="1" x14ac:dyDescent="0.2">
      <c r="A14" s="34" t="s">
        <v>152</v>
      </c>
      <c r="B14" s="84" t="s">
        <v>122</v>
      </c>
      <c r="C14" s="107"/>
      <c r="D14" s="71">
        <v>44469</v>
      </c>
      <c r="E14" s="46"/>
      <c r="F14" s="22">
        <v>13406051.52</v>
      </c>
      <c r="G14" s="118">
        <f t="shared" ref="G14:G15" si="2">+H14/F14</f>
        <v>1</v>
      </c>
      <c r="H14" s="22">
        <v>13406051.52</v>
      </c>
      <c r="I14" s="88" t="s">
        <v>62</v>
      </c>
      <c r="J14" s="22">
        <v>10260163.59</v>
      </c>
      <c r="K14" s="118">
        <f t="shared" si="1"/>
        <v>1</v>
      </c>
      <c r="L14" s="22">
        <v>10260163.59</v>
      </c>
      <c r="M14" s="89"/>
      <c r="N14" s="144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pans="1:256" s="14" customFormat="1" ht="12" customHeight="1" x14ac:dyDescent="0.2">
      <c r="A15" s="34"/>
      <c r="B15" s="84"/>
      <c r="C15" s="107"/>
      <c r="D15" s="115"/>
      <c r="E15" s="46"/>
      <c r="F15" s="49">
        <f>SUM(F14)</f>
        <v>13406051.52</v>
      </c>
      <c r="G15" s="118">
        <f t="shared" si="2"/>
        <v>1</v>
      </c>
      <c r="H15" s="49">
        <f>SUM(H14)</f>
        <v>13406051.52</v>
      </c>
      <c r="I15" s="88"/>
      <c r="J15" s="49">
        <f>SUM(J14)</f>
        <v>10260163.59</v>
      </c>
      <c r="K15" s="118">
        <f t="shared" si="1"/>
        <v>1</v>
      </c>
      <c r="L15" s="49">
        <f>SUM(L14)</f>
        <v>10260163.59</v>
      </c>
      <c r="M15" s="89"/>
      <c r="N15" s="144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pans="1:256" s="14" customFormat="1" ht="9.75" customHeight="1" x14ac:dyDescent="0.2">
      <c r="A16" s="34"/>
      <c r="B16" s="84"/>
      <c r="C16" s="107"/>
      <c r="D16" s="115"/>
      <c r="E16" s="46"/>
      <c r="F16" s="49"/>
      <c r="G16" s="118"/>
      <c r="H16" s="49"/>
      <c r="I16" s="88"/>
      <c r="J16" s="49"/>
      <c r="K16" s="118"/>
      <c r="L16" s="49"/>
      <c r="M16" s="89"/>
      <c r="N16" s="144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pans="1:256" s="14" customFormat="1" x14ac:dyDescent="0.2">
      <c r="A17" s="34" t="s">
        <v>7</v>
      </c>
      <c r="B17" s="34" t="s">
        <v>122</v>
      </c>
      <c r="C17" s="61"/>
      <c r="D17" s="71">
        <v>44469</v>
      </c>
      <c r="E17" s="46"/>
      <c r="F17" s="45">
        <v>476722.44</v>
      </c>
      <c r="G17" s="118">
        <f t="shared" ref="G17" si="3">+H17/F17</f>
        <v>1</v>
      </c>
      <c r="H17" s="45">
        <v>476722.44</v>
      </c>
      <c r="I17" s="93" t="s">
        <v>62</v>
      </c>
      <c r="J17" s="45">
        <v>476897.18</v>
      </c>
      <c r="K17" s="118">
        <f t="shared" ref="K17:K29" si="4">+L17/J17</f>
        <v>1</v>
      </c>
      <c r="L17" s="45">
        <v>476897.18</v>
      </c>
      <c r="M17" s="91"/>
      <c r="N17" s="9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pans="1:256" s="14" customFormat="1" x14ac:dyDescent="0.2">
      <c r="A18" s="34"/>
      <c r="B18" s="34"/>
      <c r="C18" s="61"/>
      <c r="D18" s="71"/>
      <c r="E18" s="46"/>
      <c r="F18" s="49">
        <f>SUM(F17)</f>
        <v>476722.44</v>
      </c>
      <c r="G18" s="118"/>
      <c r="H18" s="49">
        <f>SUM(H17)</f>
        <v>476722.44</v>
      </c>
      <c r="I18" s="88"/>
      <c r="J18" s="49">
        <f>SUM(J17)</f>
        <v>476897.18</v>
      </c>
      <c r="K18" s="118"/>
      <c r="L18" s="49">
        <f>SUM(L17)</f>
        <v>476897.18</v>
      </c>
      <c r="M18" s="89"/>
      <c r="N18" s="95">
        <f>SUM(L18-H18)</f>
        <v>174.73999999999069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pans="1:256" s="14" customFormat="1" x14ac:dyDescent="0.2">
      <c r="A19" s="34"/>
      <c r="B19" s="34"/>
      <c r="C19" s="61"/>
      <c r="D19" s="71"/>
      <c r="E19" s="46"/>
      <c r="F19" s="49"/>
      <c r="G19" s="118"/>
      <c r="H19" s="49"/>
      <c r="I19" s="88"/>
      <c r="J19" s="49"/>
      <c r="K19" s="118"/>
      <c r="L19" s="49"/>
      <c r="M19" s="89"/>
      <c r="N19" s="9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pans="1:256" s="14" customFormat="1" x14ac:dyDescent="0.2">
      <c r="A20" s="34" t="s">
        <v>84</v>
      </c>
      <c r="B20" s="34" t="s">
        <v>122</v>
      </c>
      <c r="C20" s="61"/>
      <c r="D20" s="71">
        <v>44469</v>
      </c>
      <c r="E20" s="46"/>
      <c r="F20" s="22">
        <v>4907.7700000000004</v>
      </c>
      <c r="G20" s="118">
        <f t="shared" ref="G20" si="5">+H20/F20</f>
        <v>1</v>
      </c>
      <c r="H20" s="22">
        <v>4907.7700000000004</v>
      </c>
      <c r="I20" s="88" t="s">
        <v>62</v>
      </c>
      <c r="J20" s="22">
        <v>4909.57</v>
      </c>
      <c r="K20" s="118">
        <f t="shared" si="4"/>
        <v>1</v>
      </c>
      <c r="L20" s="22">
        <v>4909.57</v>
      </c>
      <c r="M20" s="91"/>
      <c r="N20" s="9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pans="1:256" s="14" customFormat="1" x14ac:dyDescent="0.2">
      <c r="A21" s="34"/>
      <c r="B21" s="34"/>
      <c r="C21" s="61"/>
      <c r="D21" s="71"/>
      <c r="E21" s="46"/>
      <c r="F21" s="49">
        <f>SUM(F20)</f>
        <v>4907.7700000000004</v>
      </c>
      <c r="G21" s="118"/>
      <c r="H21" s="49">
        <f>SUM(H20)</f>
        <v>4907.7700000000004</v>
      </c>
      <c r="I21" s="88"/>
      <c r="J21" s="49">
        <f>SUM(J20)</f>
        <v>4909.57</v>
      </c>
      <c r="K21" s="118"/>
      <c r="L21" s="49">
        <f>SUM(L20)</f>
        <v>4909.57</v>
      </c>
      <c r="M21" s="89"/>
      <c r="N21" s="95">
        <f>SUM(L21-H21)</f>
        <v>1.7999999999992724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pans="1:256" s="14" customFormat="1" x14ac:dyDescent="0.2">
      <c r="A22" s="34"/>
      <c r="B22" s="34"/>
      <c r="C22" s="61"/>
      <c r="D22" s="71"/>
      <c r="E22" s="46"/>
      <c r="F22" s="49"/>
      <c r="G22" s="118"/>
      <c r="H22" s="49"/>
      <c r="I22" s="88"/>
      <c r="J22" s="49"/>
      <c r="K22" s="118"/>
      <c r="L22" s="49"/>
      <c r="M22" s="89"/>
      <c r="N22" s="9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pans="1:256" s="14" customFormat="1" x14ac:dyDescent="0.2">
      <c r="A23" s="34" t="s">
        <v>129</v>
      </c>
      <c r="B23" s="34" t="s">
        <v>122</v>
      </c>
      <c r="C23" s="61"/>
      <c r="D23" s="71">
        <v>44469</v>
      </c>
      <c r="E23" s="46"/>
      <c r="F23" s="22">
        <v>9585818.5700000003</v>
      </c>
      <c r="G23" s="118">
        <f t="shared" ref="G23" si="6">+H23/F23</f>
        <v>1</v>
      </c>
      <c r="H23" s="22">
        <v>9585818.5700000003</v>
      </c>
      <c r="I23" s="88" t="s">
        <v>62</v>
      </c>
      <c r="J23" s="22">
        <v>9355770.3499999996</v>
      </c>
      <c r="K23" s="118">
        <f t="shared" si="4"/>
        <v>1</v>
      </c>
      <c r="L23" s="22">
        <v>9355770.3499999996</v>
      </c>
      <c r="M23" s="89"/>
      <c r="N23" s="9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pans="1:256" s="14" customFormat="1" x14ac:dyDescent="0.2">
      <c r="A24" s="34"/>
      <c r="B24" s="34"/>
      <c r="C24" s="61"/>
      <c r="D24" s="71"/>
      <c r="E24" s="46"/>
      <c r="F24" s="49">
        <f>SUM(F23)</f>
        <v>9585818.5700000003</v>
      </c>
      <c r="G24" s="118"/>
      <c r="H24" s="49">
        <f>SUM(H23)</f>
        <v>9585818.5700000003</v>
      </c>
      <c r="I24" s="88"/>
      <c r="J24" s="49">
        <f>SUM(J23)</f>
        <v>9355770.3499999996</v>
      </c>
      <c r="K24" s="118"/>
      <c r="L24" s="49">
        <f>SUM(L23)</f>
        <v>9355770.3499999996</v>
      </c>
      <c r="M24" s="89"/>
      <c r="N24" s="95">
        <f t="shared" ref="N24" si="7">SUM(L24-H24)</f>
        <v>-230048.22000000067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  <row r="25" spans="1:256" s="14" customFormat="1" x14ac:dyDescent="0.2">
      <c r="A25" s="34"/>
      <c r="B25" s="34"/>
      <c r="C25" s="61"/>
      <c r="D25" s="71"/>
      <c r="E25" s="46"/>
      <c r="F25" s="49"/>
      <c r="G25" s="118"/>
      <c r="H25" s="49"/>
      <c r="I25" s="88"/>
      <c r="J25" s="49"/>
      <c r="K25" s="118"/>
      <c r="L25" s="49"/>
      <c r="M25" s="89"/>
      <c r="N25" s="9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</row>
    <row r="26" spans="1:256" s="14" customFormat="1" x14ac:dyDescent="0.2">
      <c r="A26" s="34" t="s">
        <v>143</v>
      </c>
      <c r="B26" s="34" t="s">
        <v>122</v>
      </c>
      <c r="C26" s="61"/>
      <c r="D26" s="71">
        <v>44469</v>
      </c>
      <c r="E26" s="46"/>
      <c r="F26" s="22">
        <v>609272.29</v>
      </c>
      <c r="G26" s="118"/>
      <c r="H26" s="22">
        <v>609272.29</v>
      </c>
      <c r="I26" s="88" t="s">
        <v>62</v>
      </c>
      <c r="J26" s="22">
        <v>229559.18</v>
      </c>
      <c r="K26" s="118"/>
      <c r="L26" s="22">
        <v>229559.18</v>
      </c>
      <c r="M26" s="89"/>
      <c r="N26" s="9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</row>
    <row r="27" spans="1:256" s="14" customFormat="1" x14ac:dyDescent="0.2">
      <c r="A27" s="34"/>
      <c r="B27" s="34"/>
      <c r="C27" s="61"/>
      <c r="D27" s="71"/>
      <c r="E27" s="46"/>
      <c r="F27" s="49">
        <f>SUM(F26)</f>
        <v>609272.29</v>
      </c>
      <c r="G27" s="118"/>
      <c r="H27" s="49">
        <f>SUM(H26)</f>
        <v>609272.29</v>
      </c>
      <c r="I27" s="88"/>
      <c r="J27" s="49">
        <f>SUM(J26)</f>
        <v>229559.18</v>
      </c>
      <c r="K27" s="118"/>
      <c r="L27" s="49">
        <f>SUM(L26)</f>
        <v>229559.18</v>
      </c>
      <c r="M27" s="89"/>
      <c r="N27" s="9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</row>
    <row r="28" spans="1:256" s="14" customFormat="1" x14ac:dyDescent="0.2">
      <c r="A28" s="34"/>
      <c r="B28" s="34"/>
      <c r="C28" s="61"/>
      <c r="D28" s="71"/>
      <c r="E28" s="46"/>
      <c r="F28" s="49"/>
      <c r="G28" s="118"/>
      <c r="H28" s="49"/>
      <c r="I28" s="88"/>
      <c r="J28" s="49"/>
      <c r="K28" s="118"/>
      <c r="L28" s="49"/>
      <c r="M28" s="89"/>
      <c r="N28" s="9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</row>
    <row r="29" spans="1:256" s="14" customFormat="1" x14ac:dyDescent="0.2">
      <c r="A29" s="34" t="s">
        <v>8</v>
      </c>
      <c r="B29" s="34" t="s">
        <v>122</v>
      </c>
      <c r="C29" s="61"/>
      <c r="D29" s="71">
        <v>44469</v>
      </c>
      <c r="E29" s="46"/>
      <c r="F29" s="22">
        <v>4639.3999999999996</v>
      </c>
      <c r="G29" s="118">
        <f t="shared" ref="G29" si="8">+H29/F29</f>
        <v>1</v>
      </c>
      <c r="H29" s="22">
        <v>4639.3999999999996</v>
      </c>
      <c r="I29" s="93" t="s">
        <v>62</v>
      </c>
      <c r="J29" s="22">
        <v>0.26</v>
      </c>
      <c r="K29" s="118">
        <f t="shared" si="4"/>
        <v>1</v>
      </c>
      <c r="L29" s="22">
        <v>0.26</v>
      </c>
      <c r="M29" s="91"/>
      <c r="N29" s="9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</row>
    <row r="30" spans="1:256" s="14" customFormat="1" x14ac:dyDescent="0.2">
      <c r="A30" s="34"/>
      <c r="B30" s="34"/>
      <c r="C30" s="61"/>
      <c r="D30" s="71"/>
      <c r="E30" s="46"/>
      <c r="F30" s="49">
        <f>SUM(F29)</f>
        <v>4639.3999999999996</v>
      </c>
      <c r="G30" s="118"/>
      <c r="H30" s="49">
        <f>SUM(H29)</f>
        <v>4639.3999999999996</v>
      </c>
      <c r="I30" s="88"/>
      <c r="J30" s="49">
        <f>SUM(J29)</f>
        <v>0.26</v>
      </c>
      <c r="K30" s="118"/>
      <c r="L30" s="49">
        <f>SUM(L29)</f>
        <v>0.26</v>
      </c>
      <c r="M30" s="89"/>
      <c r="N30" s="95">
        <f>SUM(L30-H30)</f>
        <v>-4639.1399999999994</v>
      </c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</row>
    <row r="31" spans="1:256" s="14" customFormat="1" x14ac:dyDescent="0.2">
      <c r="A31" s="34"/>
      <c r="B31" s="34"/>
      <c r="C31" s="61"/>
      <c r="D31" s="71"/>
      <c r="E31" s="46"/>
      <c r="F31" s="49"/>
      <c r="G31" s="118"/>
      <c r="H31" s="49"/>
      <c r="I31" s="88"/>
      <c r="J31" s="49"/>
      <c r="K31" s="118"/>
      <c r="L31" s="49"/>
      <c r="M31" s="89"/>
      <c r="N31" s="9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</row>
    <row r="32" spans="1:256" s="14" customFormat="1" outlineLevel="1" x14ac:dyDescent="0.2">
      <c r="A32" s="34" t="s">
        <v>9</v>
      </c>
      <c r="B32" s="34" t="s">
        <v>122</v>
      </c>
      <c r="C32" s="44"/>
      <c r="D32" s="71">
        <v>44469</v>
      </c>
      <c r="E32" s="46"/>
      <c r="F32" s="50">
        <v>608282.39</v>
      </c>
      <c r="G32" s="119">
        <f>H32/F32</f>
        <v>1</v>
      </c>
      <c r="H32" s="50">
        <v>608282.39</v>
      </c>
      <c r="I32" s="93" t="s">
        <v>62</v>
      </c>
      <c r="J32" s="50">
        <v>546777.4</v>
      </c>
      <c r="K32" s="119">
        <f>L32/J32</f>
        <v>1</v>
      </c>
      <c r="L32" s="50">
        <v>546777.4</v>
      </c>
      <c r="M32" s="92"/>
      <c r="N32" s="9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</row>
    <row r="33" spans="1:256" s="14" customFormat="1" outlineLevel="1" x14ac:dyDescent="0.2">
      <c r="A33" s="34"/>
      <c r="B33" s="34" t="s">
        <v>136</v>
      </c>
      <c r="C33" s="44"/>
      <c r="D33" s="71">
        <v>44469</v>
      </c>
      <c r="E33" s="46"/>
      <c r="F33" s="50">
        <v>2004605.64</v>
      </c>
      <c r="G33" s="119"/>
      <c r="H33" s="50">
        <v>2004605.64</v>
      </c>
      <c r="I33" s="93" t="s">
        <v>62</v>
      </c>
      <c r="J33" s="50">
        <v>2004706.24</v>
      </c>
      <c r="K33" s="119"/>
      <c r="L33" s="50">
        <v>2004706.24</v>
      </c>
      <c r="M33" s="92"/>
      <c r="N33" s="9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</row>
    <row r="34" spans="1:256" s="14" customFormat="1" x14ac:dyDescent="0.2">
      <c r="A34" s="34"/>
      <c r="B34" s="34"/>
      <c r="C34" s="44"/>
      <c r="D34" s="44"/>
      <c r="E34" s="46"/>
      <c r="F34" s="49">
        <f>SUM(F32:F33)</f>
        <v>2612888.0299999998</v>
      </c>
      <c r="G34" s="119"/>
      <c r="H34" s="49">
        <f>SUM(H32:H33)</f>
        <v>2612888.0299999998</v>
      </c>
      <c r="I34" s="88"/>
      <c r="J34" s="49">
        <f>SUM(J32:J33)</f>
        <v>2551483.64</v>
      </c>
      <c r="K34" s="119"/>
      <c r="L34" s="49">
        <f>SUM(L32:L33)</f>
        <v>2551483.64</v>
      </c>
      <c r="M34" s="89"/>
      <c r="N34" s="95">
        <f>SUM(L34-H34)</f>
        <v>-61404.389999999665</v>
      </c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</row>
    <row r="35" spans="1:256" s="14" customFormat="1" x14ac:dyDescent="0.2">
      <c r="A35" s="34"/>
      <c r="B35" s="34"/>
      <c r="C35" s="44"/>
      <c r="D35" s="71"/>
      <c r="E35" s="46"/>
      <c r="F35" s="22"/>
      <c r="G35" s="119"/>
      <c r="H35" s="22"/>
      <c r="I35" s="93"/>
      <c r="J35" s="22"/>
      <c r="K35" s="119"/>
      <c r="L35" s="22"/>
      <c r="M35" s="91"/>
      <c r="N35" s="186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</row>
    <row r="36" spans="1:256" s="14" customFormat="1" x14ac:dyDescent="0.2">
      <c r="A36" s="34" t="s">
        <v>63</v>
      </c>
      <c r="B36" s="179" t="s">
        <v>122</v>
      </c>
      <c r="C36" s="44"/>
      <c r="D36" s="71">
        <v>44469</v>
      </c>
      <c r="E36" s="46"/>
      <c r="F36" s="22">
        <v>685615.1</v>
      </c>
      <c r="G36" s="119">
        <f t="shared" ref="G36" si="9">H36/F36</f>
        <v>1</v>
      </c>
      <c r="H36" s="22">
        <v>685615.1</v>
      </c>
      <c r="I36" s="93" t="s">
        <v>62</v>
      </c>
      <c r="J36" s="22">
        <v>767164.06</v>
      </c>
      <c r="K36" s="119">
        <f t="shared" ref="K36" si="10">L36/J36</f>
        <v>1</v>
      </c>
      <c r="L36" s="22">
        <v>767164.06</v>
      </c>
      <c r="M36" s="91"/>
      <c r="N36" s="186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</row>
    <row r="37" spans="1:256" s="14" customFormat="1" x14ac:dyDescent="0.2">
      <c r="A37" s="34"/>
      <c r="B37" s="41" t="s">
        <v>136</v>
      </c>
      <c r="C37" s="44"/>
      <c r="D37" s="71">
        <v>44469</v>
      </c>
      <c r="E37" s="46"/>
      <c r="F37" s="22">
        <v>1002302.84</v>
      </c>
      <c r="G37" s="119"/>
      <c r="H37" s="22">
        <v>1002302.84</v>
      </c>
      <c r="I37" s="93" t="s">
        <v>62</v>
      </c>
      <c r="J37" s="22">
        <v>1002353.13</v>
      </c>
      <c r="K37" s="119"/>
      <c r="L37" s="22">
        <v>1002353.13</v>
      </c>
      <c r="M37" s="91"/>
      <c r="N37" s="186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</row>
    <row r="38" spans="1:256" s="14" customFormat="1" x14ac:dyDescent="0.2">
      <c r="A38" s="34"/>
      <c r="B38" s="34"/>
      <c r="C38" s="44"/>
      <c r="D38" s="71"/>
      <c r="E38" s="46"/>
      <c r="F38" s="49">
        <f>SUM(F36:F37)</f>
        <v>1687917.94</v>
      </c>
      <c r="G38" s="119"/>
      <c r="H38" s="49">
        <f>SUM(H36:H37)</f>
        <v>1687917.94</v>
      </c>
      <c r="I38" s="88"/>
      <c r="J38" s="49">
        <f>SUM(J36:J37)</f>
        <v>1769517.19</v>
      </c>
      <c r="K38" s="119"/>
      <c r="L38" s="49">
        <f>SUM(L36:L37)</f>
        <v>1769517.19</v>
      </c>
      <c r="M38" s="89"/>
      <c r="N38" s="95">
        <f>SUM(L38-H38)</f>
        <v>81599.25</v>
      </c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</row>
    <row r="39" spans="1:256" s="14" customFormat="1" x14ac:dyDescent="0.2">
      <c r="A39" s="34"/>
      <c r="B39" s="34"/>
      <c r="C39" s="44"/>
      <c r="D39" s="71"/>
      <c r="E39" s="46"/>
      <c r="F39" s="49"/>
      <c r="G39" s="119"/>
      <c r="H39" s="49"/>
      <c r="I39" s="88"/>
      <c r="J39" s="49"/>
      <c r="K39" s="119"/>
      <c r="L39" s="49"/>
      <c r="M39" s="89"/>
      <c r="N39" s="9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</row>
    <row r="40" spans="1:256" s="14" customFormat="1" x14ac:dyDescent="0.2">
      <c r="A40" s="34"/>
      <c r="B40" s="34"/>
      <c r="C40" s="44"/>
      <c r="D40" s="71"/>
      <c r="E40" s="46"/>
      <c r="F40" s="49"/>
      <c r="G40" s="119"/>
      <c r="H40" s="49"/>
      <c r="I40" s="88"/>
      <c r="J40" s="49"/>
      <c r="K40" s="119"/>
      <c r="L40" s="49"/>
      <c r="M40" s="89"/>
      <c r="N40" s="9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</row>
    <row r="41" spans="1:256" s="79" customFormat="1" ht="15" customHeight="1" x14ac:dyDescent="0.2">
      <c r="A41" s="75"/>
      <c r="B41" s="75"/>
      <c r="C41" s="75"/>
      <c r="D41" s="78"/>
      <c r="E41" s="78"/>
      <c r="G41" s="195">
        <v>44348</v>
      </c>
      <c r="I41" s="88"/>
      <c r="K41" s="195">
        <v>44440</v>
      </c>
      <c r="M41" s="88"/>
      <c r="N41" s="95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</row>
    <row r="42" spans="1:256" s="79" customFormat="1" x14ac:dyDescent="0.2">
      <c r="A42" s="75" t="s">
        <v>52</v>
      </c>
      <c r="B42" s="82" t="s">
        <v>20</v>
      </c>
      <c r="C42" s="75" t="s">
        <v>21</v>
      </c>
      <c r="D42" s="75" t="s">
        <v>53</v>
      </c>
      <c r="E42" s="75"/>
      <c r="F42" s="52" t="s">
        <v>54</v>
      </c>
      <c r="G42" s="196" t="s">
        <v>55</v>
      </c>
      <c r="H42" s="52" t="s">
        <v>54</v>
      </c>
      <c r="I42" s="88"/>
      <c r="J42" s="52" t="s">
        <v>54</v>
      </c>
      <c r="K42" s="196" t="s">
        <v>55</v>
      </c>
      <c r="L42" s="52" t="s">
        <v>54</v>
      </c>
      <c r="M42" s="88"/>
      <c r="N42" s="95" t="s">
        <v>56</v>
      </c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</row>
    <row r="43" spans="1:256" s="79" customFormat="1" x14ac:dyDescent="0.2">
      <c r="A43" s="75"/>
      <c r="B43" s="82" t="s">
        <v>27</v>
      </c>
      <c r="C43" s="75" t="s">
        <v>28</v>
      </c>
      <c r="D43" s="75" t="s">
        <v>57</v>
      </c>
      <c r="E43" s="75"/>
      <c r="F43" s="52" t="s">
        <v>58</v>
      </c>
      <c r="G43" s="77" t="s">
        <v>59</v>
      </c>
      <c r="H43" s="52" t="s">
        <v>58</v>
      </c>
      <c r="I43" s="88"/>
      <c r="J43" s="52" t="s">
        <v>58</v>
      </c>
      <c r="K43" s="77" t="s">
        <v>59</v>
      </c>
      <c r="L43" s="52" t="s">
        <v>58</v>
      </c>
      <c r="M43" s="88"/>
      <c r="N43" s="95" t="s">
        <v>18</v>
      </c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</row>
    <row r="44" spans="1:256" s="79" customFormat="1" ht="7.9" customHeight="1" x14ac:dyDescent="0.2">
      <c r="A44" s="87"/>
      <c r="B44" s="90"/>
      <c r="C44" s="87"/>
      <c r="D44" s="87"/>
      <c r="E44" s="87"/>
      <c r="F44" s="88"/>
      <c r="G44" s="94"/>
      <c r="H44" s="88"/>
      <c r="I44" s="88"/>
      <c r="J44" s="88"/>
      <c r="K44" s="94"/>
      <c r="L44" s="88"/>
      <c r="M44" s="88"/>
      <c r="N44" s="96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</row>
    <row r="45" spans="1:256" s="14" customFormat="1" x14ac:dyDescent="0.2">
      <c r="A45" s="34" t="s">
        <v>64</v>
      </c>
      <c r="B45" s="34" t="s">
        <v>122</v>
      </c>
      <c r="C45" s="44"/>
      <c r="D45" s="71">
        <v>44469</v>
      </c>
      <c r="E45" s="44"/>
      <c r="F45" s="45">
        <v>3445035.77</v>
      </c>
      <c r="G45" s="119">
        <f>H45/F45</f>
        <v>1</v>
      </c>
      <c r="H45" s="45">
        <v>3445035.77</v>
      </c>
      <c r="I45" s="93" t="s">
        <v>62</v>
      </c>
      <c r="J45" s="45">
        <v>3044983.22</v>
      </c>
      <c r="K45" s="119">
        <f>L45/J45</f>
        <v>1</v>
      </c>
      <c r="L45" s="45">
        <v>3044983.22</v>
      </c>
      <c r="M45" s="93"/>
      <c r="N45" s="9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</row>
    <row r="46" spans="1:256" s="14" customFormat="1" x14ac:dyDescent="0.2">
      <c r="A46" s="34"/>
      <c r="B46" s="34"/>
      <c r="C46" s="44"/>
      <c r="D46" s="71">
        <v>44469</v>
      </c>
      <c r="E46" s="44"/>
      <c r="F46" s="52">
        <f>SUM(F45)</f>
        <v>3445035.77</v>
      </c>
      <c r="G46" s="119"/>
      <c r="H46" s="52">
        <f>SUM(H45)</f>
        <v>3445035.77</v>
      </c>
      <c r="I46" s="88"/>
      <c r="J46" s="52">
        <f>SUM(J45)</f>
        <v>3044983.22</v>
      </c>
      <c r="K46" s="119"/>
      <c r="L46" s="52">
        <f>SUM(L45)</f>
        <v>3044983.22</v>
      </c>
      <c r="M46" s="88"/>
      <c r="N46" s="95">
        <f>SUM(L46-H46)</f>
        <v>-400052.54999999981</v>
      </c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</row>
    <row r="47" spans="1:256" s="34" customFormat="1" ht="14.25" customHeight="1" x14ac:dyDescent="0.2">
      <c r="C47" s="44"/>
      <c r="D47" s="71"/>
      <c r="E47" s="46"/>
      <c r="F47" s="22"/>
      <c r="G47" s="119"/>
      <c r="H47" s="22"/>
      <c r="I47" s="93"/>
      <c r="J47" s="22"/>
      <c r="K47" s="119"/>
      <c r="L47" s="22"/>
      <c r="M47" s="91"/>
      <c r="N47" s="95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pans="1:256" s="34" customFormat="1" ht="14.25" customHeight="1" x14ac:dyDescent="0.2">
      <c r="A48" s="34" t="s">
        <v>12</v>
      </c>
      <c r="B48" s="34" t="s">
        <v>122</v>
      </c>
      <c r="C48" s="44"/>
      <c r="D48" s="71">
        <v>44469</v>
      </c>
      <c r="E48" s="46"/>
      <c r="F48" s="22">
        <v>63353.33</v>
      </c>
      <c r="G48" s="119">
        <f>H48/F48</f>
        <v>1</v>
      </c>
      <c r="H48" s="22">
        <v>63353.33</v>
      </c>
      <c r="I48" s="93" t="s">
        <v>62</v>
      </c>
      <c r="J48" s="22">
        <v>62752.800000000003</v>
      </c>
      <c r="K48" s="119">
        <f>L48/J48</f>
        <v>1</v>
      </c>
      <c r="L48" s="22">
        <v>62752.800000000003</v>
      </c>
      <c r="M48" s="91"/>
      <c r="N48" s="95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pans="1:256" s="14" customFormat="1" x14ac:dyDescent="0.2">
      <c r="C49" s="62"/>
      <c r="D49" s="71">
        <v>44469</v>
      </c>
      <c r="F49" s="49">
        <f>SUM(F48)</f>
        <v>63353.33</v>
      </c>
      <c r="G49" s="119"/>
      <c r="H49" s="49">
        <f>SUM(H48)</f>
        <v>63353.33</v>
      </c>
      <c r="I49" s="88"/>
      <c r="J49" s="49">
        <f>SUM(J48)</f>
        <v>62752.800000000003</v>
      </c>
      <c r="K49" s="119"/>
      <c r="L49" s="49">
        <f>SUM(L48)</f>
        <v>62752.800000000003</v>
      </c>
      <c r="M49" s="89"/>
      <c r="N49" s="95">
        <f>SUM(L49-H49)</f>
        <v>-600.52999999999884</v>
      </c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</row>
    <row r="50" spans="1:256" s="14" customFormat="1" x14ac:dyDescent="0.2">
      <c r="A50" s="34"/>
      <c r="B50" s="34"/>
      <c r="C50" s="44"/>
      <c r="D50" s="72"/>
      <c r="E50" s="34"/>
      <c r="F50" s="22"/>
      <c r="G50" s="119"/>
      <c r="H50" s="22"/>
      <c r="I50" s="93"/>
      <c r="J50" s="22"/>
      <c r="K50" s="119"/>
      <c r="L50" s="22"/>
      <c r="M50" s="91"/>
      <c r="N50" s="9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</row>
    <row r="51" spans="1:256" s="14" customFormat="1" x14ac:dyDescent="0.2">
      <c r="A51" s="34" t="s">
        <v>33</v>
      </c>
      <c r="B51" s="34" t="s">
        <v>122</v>
      </c>
      <c r="C51" s="44"/>
      <c r="D51" s="71">
        <v>44469</v>
      </c>
      <c r="E51" s="34"/>
      <c r="F51" s="22">
        <v>632764.86</v>
      </c>
      <c r="G51" s="119">
        <f t="shared" ref="G51" si="11">H51/F51</f>
        <v>1</v>
      </c>
      <c r="H51" s="22">
        <v>632764.86</v>
      </c>
      <c r="I51" s="93" t="s">
        <v>62</v>
      </c>
      <c r="J51" s="22">
        <v>666233.92000000004</v>
      </c>
      <c r="K51" s="119">
        <f t="shared" ref="K51:K57" si="12">L51/J51</f>
        <v>1</v>
      </c>
      <c r="L51" s="22">
        <v>666233.92000000004</v>
      </c>
      <c r="M51" s="91"/>
      <c r="N51" s="9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</row>
    <row r="52" spans="1:256" s="14" customFormat="1" x14ac:dyDescent="0.2">
      <c r="A52" s="34"/>
      <c r="B52" s="34"/>
      <c r="C52" s="44"/>
      <c r="D52" s="72"/>
      <c r="E52" s="34"/>
      <c r="F52" s="49">
        <f>SUM(F51)</f>
        <v>632764.86</v>
      </c>
      <c r="G52" s="119"/>
      <c r="H52" s="49">
        <f>SUM(H51)</f>
        <v>632764.86</v>
      </c>
      <c r="I52" s="88"/>
      <c r="J52" s="49">
        <f>SUM(J51)</f>
        <v>666233.92000000004</v>
      </c>
      <c r="K52" s="119"/>
      <c r="L52" s="49">
        <f>SUM(L51)</f>
        <v>666233.92000000004</v>
      </c>
      <c r="M52" s="89"/>
      <c r="N52" s="95">
        <f>SUM(L52-H52)</f>
        <v>33469.060000000056</v>
      </c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</row>
    <row r="53" spans="1:256" s="14" customFormat="1" x14ac:dyDescent="0.2">
      <c r="A53" s="34"/>
      <c r="B53" s="34"/>
      <c r="C53" s="44"/>
      <c r="D53" s="72"/>
      <c r="E53" s="34"/>
      <c r="F53" s="49"/>
      <c r="G53" s="119"/>
      <c r="H53" s="49"/>
      <c r="I53" s="88"/>
      <c r="J53" s="49"/>
      <c r="K53" s="119"/>
      <c r="L53" s="49"/>
      <c r="M53" s="89"/>
      <c r="N53" s="9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</row>
    <row r="54" spans="1:256" s="14" customFormat="1" x14ac:dyDescent="0.2">
      <c r="A54" s="34" t="s">
        <v>34</v>
      </c>
      <c r="B54" s="34" t="s">
        <v>122</v>
      </c>
      <c r="C54" s="44"/>
      <c r="D54" s="71">
        <v>44469</v>
      </c>
      <c r="E54" s="46"/>
      <c r="F54" s="22">
        <v>191813.7</v>
      </c>
      <c r="G54" s="119">
        <f t="shared" ref="G54" si="13">H54/F54</f>
        <v>1</v>
      </c>
      <c r="H54" s="22">
        <v>191813.7</v>
      </c>
      <c r="I54" s="93" t="s">
        <v>62</v>
      </c>
      <c r="J54" s="22">
        <v>71090.289999999994</v>
      </c>
      <c r="K54" s="119">
        <f t="shared" si="12"/>
        <v>1</v>
      </c>
      <c r="L54" s="22">
        <v>71090.289999999994</v>
      </c>
      <c r="M54" s="91"/>
      <c r="N54" s="9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</row>
    <row r="55" spans="1:256" s="14" customFormat="1" ht="11.45" customHeight="1" x14ac:dyDescent="0.2">
      <c r="A55" s="34"/>
      <c r="B55" s="47"/>
      <c r="C55" s="63"/>
      <c r="D55" s="48"/>
      <c r="E55" s="34"/>
      <c r="F55" s="49">
        <f>SUM(F54)</f>
        <v>191813.7</v>
      </c>
      <c r="G55" s="119"/>
      <c r="H55" s="49">
        <f>SUM(H54)</f>
        <v>191813.7</v>
      </c>
      <c r="I55" s="88"/>
      <c r="J55" s="49">
        <f>SUM(J54)</f>
        <v>71090.289999999994</v>
      </c>
      <c r="K55" s="119"/>
      <c r="L55" s="49">
        <f>SUM(L54)</f>
        <v>71090.289999999994</v>
      </c>
      <c r="M55" s="89"/>
      <c r="N55" s="95">
        <f>SUM(L55-H55)</f>
        <v>-120723.41000000002</v>
      </c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</row>
    <row r="56" spans="1:256" s="14" customFormat="1" ht="12" customHeight="1" x14ac:dyDescent="0.2">
      <c r="A56" s="34"/>
      <c r="B56" s="47"/>
      <c r="C56" s="63"/>
      <c r="D56" s="48"/>
      <c r="E56" s="34"/>
      <c r="F56" s="49"/>
      <c r="G56" s="119"/>
      <c r="H56" s="49"/>
      <c r="I56" s="88"/>
      <c r="J56" s="49"/>
      <c r="K56" s="119"/>
      <c r="L56" s="49"/>
      <c r="M56" s="89"/>
      <c r="N56" s="9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</row>
    <row r="57" spans="1:256" s="14" customFormat="1" x14ac:dyDescent="0.2">
      <c r="A57" s="34" t="s">
        <v>35</v>
      </c>
      <c r="B57" s="34" t="s">
        <v>122</v>
      </c>
      <c r="C57" s="44"/>
      <c r="D57" s="71">
        <v>44469</v>
      </c>
      <c r="E57" s="46"/>
      <c r="F57" s="22">
        <v>1121862.3400000001</v>
      </c>
      <c r="G57" s="119">
        <f t="shared" ref="G57" si="14">H57/F57</f>
        <v>1</v>
      </c>
      <c r="H57" s="22">
        <v>1121862.3400000001</v>
      </c>
      <c r="I57" s="93" t="s">
        <v>62</v>
      </c>
      <c r="J57" s="22">
        <v>783363.26</v>
      </c>
      <c r="K57" s="119">
        <f t="shared" si="12"/>
        <v>1</v>
      </c>
      <c r="L57" s="22">
        <v>783363.26</v>
      </c>
      <c r="M57" s="91"/>
      <c r="N57" s="9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</row>
    <row r="58" spans="1:256" s="14" customFormat="1" ht="13.5" customHeight="1" x14ac:dyDescent="0.2">
      <c r="A58" s="34"/>
      <c r="B58" s="34" t="s">
        <v>122</v>
      </c>
      <c r="C58" s="44"/>
      <c r="D58" s="72"/>
      <c r="E58" s="34"/>
      <c r="F58" s="49">
        <f>SUM(F57)</f>
        <v>1121862.3400000001</v>
      </c>
      <c r="G58" s="119"/>
      <c r="H58" s="49">
        <f>SUM(H57)</f>
        <v>1121862.3400000001</v>
      </c>
      <c r="I58" s="88"/>
      <c r="J58" s="49">
        <f>SUM(J57)</f>
        <v>783363.26</v>
      </c>
      <c r="K58" s="119"/>
      <c r="L58" s="49">
        <f>SUM(L57)</f>
        <v>783363.26</v>
      </c>
      <c r="M58" s="89"/>
      <c r="N58" s="95">
        <f>SUM(L58-H58)</f>
        <v>-338499.08000000007</v>
      </c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</row>
    <row r="59" spans="1:256" s="14" customFormat="1" ht="13.5" customHeight="1" x14ac:dyDescent="0.2">
      <c r="A59" s="34"/>
      <c r="B59" s="34"/>
      <c r="C59" s="44"/>
      <c r="D59" s="72"/>
      <c r="E59" s="34"/>
      <c r="F59" s="49"/>
      <c r="G59" s="119"/>
      <c r="H59" s="49"/>
      <c r="I59" s="88"/>
      <c r="J59" s="49"/>
      <c r="K59" s="119"/>
      <c r="L59" s="49"/>
      <c r="M59" s="89"/>
      <c r="N59" s="9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</row>
    <row r="60" spans="1:256" x14ac:dyDescent="0.2">
      <c r="A60" s="41" t="s">
        <v>119</v>
      </c>
      <c r="B60" s="41" t="s">
        <v>122</v>
      </c>
      <c r="D60" s="71">
        <v>44469</v>
      </c>
      <c r="F60" s="22">
        <v>805215.15</v>
      </c>
      <c r="G60" s="119">
        <f t="shared" ref="G60" si="15">H60/F60</f>
        <v>1</v>
      </c>
      <c r="H60" s="22">
        <v>805215.15</v>
      </c>
      <c r="I60" s="88" t="s">
        <v>62</v>
      </c>
      <c r="J60" s="22">
        <v>3873.61</v>
      </c>
      <c r="K60" s="119">
        <f t="shared" ref="K60:K69" si="16">L60/J60</f>
        <v>1</v>
      </c>
      <c r="L60" s="22">
        <v>3873.61</v>
      </c>
      <c r="M60" s="88"/>
    </row>
    <row r="61" spans="1:256" x14ac:dyDescent="0.2">
      <c r="F61" s="49">
        <f>SUM(F60:F60)</f>
        <v>805215.15</v>
      </c>
      <c r="G61" s="119"/>
      <c r="H61" s="49">
        <f>SUM(H60:H60)</f>
        <v>805215.15</v>
      </c>
      <c r="I61" s="88"/>
      <c r="J61" s="49">
        <f>SUM(J60:J60)</f>
        <v>3873.61</v>
      </c>
      <c r="K61" s="119"/>
      <c r="L61" s="49">
        <f>SUM(L60:L60)</f>
        <v>3873.61</v>
      </c>
      <c r="M61" s="88"/>
      <c r="N61" s="95">
        <f t="shared" ref="N61" si="17">SUM(L61-H61)</f>
        <v>-801341.54</v>
      </c>
    </row>
    <row r="62" spans="1:256" x14ac:dyDescent="0.2">
      <c r="G62" s="119"/>
      <c r="I62" s="88"/>
      <c r="K62" s="119"/>
      <c r="M62" s="88"/>
      <c r="N62" s="22"/>
    </row>
    <row r="63" spans="1:256" s="14" customFormat="1" x14ac:dyDescent="0.2">
      <c r="A63" s="34" t="s">
        <v>100</v>
      </c>
      <c r="B63" s="41" t="s">
        <v>122</v>
      </c>
      <c r="C63" s="44"/>
      <c r="D63" s="71">
        <v>44469</v>
      </c>
      <c r="E63" s="46"/>
      <c r="F63" s="22">
        <v>1014418.51</v>
      </c>
      <c r="G63" s="119">
        <f t="shared" ref="G63" si="18">H63/F63</f>
        <v>1</v>
      </c>
      <c r="H63" s="22">
        <v>1014418.51</v>
      </c>
      <c r="I63" s="93" t="s">
        <v>62</v>
      </c>
      <c r="J63" s="22">
        <v>1018702.45</v>
      </c>
      <c r="K63" s="119">
        <f t="shared" si="16"/>
        <v>1</v>
      </c>
      <c r="L63" s="22">
        <v>1018702.45</v>
      </c>
      <c r="M63" s="91"/>
      <c r="N63" s="9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5"/>
      <c r="EV63" s="65"/>
      <c r="EW63" s="65"/>
      <c r="EX63" s="65"/>
      <c r="EY63" s="65"/>
      <c r="EZ63" s="65"/>
      <c r="FA63" s="65"/>
      <c r="FB63" s="65"/>
      <c r="FC63" s="65"/>
      <c r="FD63" s="65"/>
      <c r="FE63" s="65"/>
      <c r="FF63" s="65"/>
      <c r="FG63" s="65"/>
      <c r="FH63" s="65"/>
      <c r="FI63" s="65"/>
      <c r="FJ63" s="65"/>
      <c r="FK63" s="65"/>
      <c r="FL63" s="65"/>
      <c r="FM63" s="65"/>
      <c r="FN63" s="65"/>
      <c r="FO63" s="65"/>
      <c r="FP63" s="65"/>
      <c r="FQ63" s="65"/>
      <c r="FR63" s="65"/>
      <c r="FS63" s="65"/>
      <c r="FT63" s="65"/>
      <c r="FU63" s="65"/>
      <c r="FV63" s="65"/>
      <c r="FW63" s="65"/>
      <c r="FX63" s="65"/>
      <c r="FY63" s="65"/>
      <c r="FZ63" s="65"/>
      <c r="GA63" s="65"/>
      <c r="GB63" s="65"/>
      <c r="GC63" s="65"/>
      <c r="GD63" s="65"/>
      <c r="GE63" s="65"/>
      <c r="GF63" s="65"/>
      <c r="GG63" s="65"/>
      <c r="GH63" s="65"/>
      <c r="GI63" s="65"/>
      <c r="GJ63" s="65"/>
      <c r="GK63" s="65"/>
      <c r="GL63" s="65"/>
      <c r="GM63" s="65"/>
      <c r="GN63" s="65"/>
      <c r="GO63" s="65"/>
      <c r="GP63" s="65"/>
      <c r="GQ63" s="65"/>
      <c r="GR63" s="65"/>
      <c r="GS63" s="65"/>
      <c r="GT63" s="65"/>
      <c r="GU63" s="65"/>
      <c r="GV63" s="65"/>
      <c r="GW63" s="65"/>
      <c r="GX63" s="65"/>
      <c r="GY63" s="65"/>
      <c r="GZ63" s="65"/>
      <c r="HA63" s="65"/>
      <c r="HB63" s="65"/>
      <c r="HC63" s="65"/>
      <c r="HD63" s="65"/>
      <c r="HE63" s="65"/>
      <c r="HF63" s="65"/>
      <c r="HG63" s="65"/>
      <c r="HH63" s="65"/>
      <c r="HI63" s="65"/>
      <c r="HJ63" s="65"/>
      <c r="HK63" s="65"/>
      <c r="HL63" s="65"/>
      <c r="HM63" s="65"/>
      <c r="HN63" s="65"/>
      <c r="HO63" s="65"/>
      <c r="HP63" s="65"/>
      <c r="HQ63" s="65"/>
      <c r="HR63" s="65"/>
      <c r="HS63" s="65"/>
      <c r="HT63" s="65"/>
      <c r="HU63" s="65"/>
      <c r="HV63" s="65"/>
      <c r="HW63" s="65"/>
      <c r="HX63" s="65"/>
      <c r="HY63" s="65"/>
      <c r="HZ63" s="65"/>
      <c r="IA63" s="65"/>
      <c r="IB63" s="65"/>
      <c r="IC63" s="65"/>
      <c r="ID63" s="65"/>
      <c r="IE63" s="65"/>
      <c r="IF63" s="65"/>
      <c r="IG63" s="65"/>
      <c r="IH63" s="65"/>
      <c r="II63" s="65"/>
      <c r="IJ63" s="65"/>
      <c r="IK63" s="65"/>
      <c r="IL63" s="65"/>
      <c r="IM63" s="65"/>
      <c r="IN63" s="65"/>
      <c r="IO63" s="65"/>
      <c r="IP63" s="65"/>
      <c r="IQ63" s="65"/>
      <c r="IR63" s="65"/>
      <c r="IS63" s="65"/>
      <c r="IT63" s="65"/>
      <c r="IU63" s="65"/>
      <c r="IV63" s="65"/>
    </row>
    <row r="64" spans="1:256" s="14" customFormat="1" x14ac:dyDescent="0.2">
      <c r="A64" s="34"/>
      <c r="B64" s="34"/>
      <c r="C64" s="44"/>
      <c r="D64" s="72"/>
      <c r="E64" s="34"/>
      <c r="F64" s="49">
        <f>SUM(F63)</f>
        <v>1014418.51</v>
      </c>
      <c r="G64" s="119"/>
      <c r="H64" s="49">
        <f>SUM(H63)</f>
        <v>1014418.51</v>
      </c>
      <c r="I64" s="88"/>
      <c r="J64" s="49">
        <f>SUM(J63)</f>
        <v>1018702.45</v>
      </c>
      <c r="K64" s="119"/>
      <c r="L64" s="49">
        <f>SUM(L63)</f>
        <v>1018702.45</v>
      </c>
      <c r="M64" s="89"/>
      <c r="N64" s="95">
        <f>SUM(L64-H64)</f>
        <v>4283.9399999999441</v>
      </c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5"/>
      <c r="EV64" s="65"/>
      <c r="EW64" s="65"/>
      <c r="EX64" s="65"/>
      <c r="EY64" s="65"/>
      <c r="EZ64" s="65"/>
      <c r="FA64" s="65"/>
      <c r="FB64" s="65"/>
      <c r="FC64" s="65"/>
      <c r="FD64" s="65"/>
      <c r="FE64" s="65"/>
      <c r="FF64" s="65"/>
      <c r="FG64" s="65"/>
      <c r="FH64" s="65"/>
      <c r="FI64" s="65"/>
      <c r="FJ64" s="65"/>
      <c r="FK64" s="65"/>
      <c r="FL64" s="65"/>
      <c r="FM64" s="65"/>
      <c r="FN64" s="65"/>
      <c r="FO64" s="65"/>
      <c r="FP64" s="65"/>
      <c r="FQ64" s="65"/>
      <c r="FR64" s="65"/>
      <c r="FS64" s="65"/>
      <c r="FT64" s="65"/>
      <c r="FU64" s="65"/>
      <c r="FV64" s="65"/>
      <c r="FW64" s="65"/>
      <c r="FX64" s="65"/>
      <c r="FY64" s="65"/>
      <c r="FZ64" s="65"/>
      <c r="GA64" s="65"/>
      <c r="GB64" s="65"/>
      <c r="GC64" s="65"/>
      <c r="GD64" s="65"/>
      <c r="GE64" s="65"/>
      <c r="GF64" s="65"/>
      <c r="GG64" s="65"/>
      <c r="GH64" s="65"/>
      <c r="GI64" s="65"/>
      <c r="GJ64" s="65"/>
      <c r="GK64" s="65"/>
      <c r="GL64" s="65"/>
      <c r="GM64" s="65"/>
      <c r="GN64" s="65"/>
      <c r="GO64" s="65"/>
      <c r="GP64" s="65"/>
      <c r="GQ64" s="65"/>
      <c r="GR64" s="65"/>
      <c r="GS64" s="65"/>
      <c r="GT64" s="65"/>
      <c r="GU64" s="65"/>
      <c r="GV64" s="65"/>
      <c r="GW64" s="65"/>
      <c r="GX64" s="65"/>
      <c r="GY64" s="65"/>
      <c r="GZ64" s="65"/>
      <c r="HA64" s="65"/>
      <c r="HB64" s="65"/>
      <c r="HC64" s="65"/>
      <c r="HD64" s="65"/>
      <c r="HE64" s="65"/>
      <c r="HF64" s="65"/>
      <c r="HG64" s="65"/>
      <c r="HH64" s="65"/>
      <c r="HI64" s="65"/>
      <c r="HJ64" s="65"/>
      <c r="HK64" s="65"/>
      <c r="HL64" s="65"/>
      <c r="HM64" s="65"/>
      <c r="HN64" s="65"/>
      <c r="HO64" s="65"/>
      <c r="HP64" s="65"/>
      <c r="HQ64" s="65"/>
      <c r="HR64" s="65"/>
      <c r="HS64" s="65"/>
      <c r="HT64" s="65"/>
      <c r="HU64" s="65"/>
      <c r="HV64" s="65"/>
      <c r="HW64" s="65"/>
      <c r="HX64" s="65"/>
      <c r="HY64" s="65"/>
      <c r="HZ64" s="65"/>
      <c r="IA64" s="65"/>
      <c r="IB64" s="65"/>
      <c r="IC64" s="65"/>
      <c r="ID64" s="65"/>
      <c r="IE64" s="65"/>
      <c r="IF64" s="65"/>
      <c r="IG64" s="65"/>
      <c r="IH64" s="65"/>
      <c r="II64" s="65"/>
      <c r="IJ64" s="65"/>
      <c r="IK64" s="65"/>
      <c r="IL64" s="65"/>
      <c r="IM64" s="65"/>
      <c r="IN64" s="65"/>
      <c r="IO64" s="65"/>
      <c r="IP64" s="65"/>
      <c r="IQ64" s="65"/>
      <c r="IR64" s="65"/>
      <c r="IS64" s="65"/>
      <c r="IT64" s="65"/>
      <c r="IU64" s="65"/>
      <c r="IV64" s="65"/>
    </row>
    <row r="65" spans="1:256" s="14" customFormat="1" x14ac:dyDescent="0.2">
      <c r="A65" s="34"/>
      <c r="B65" s="34"/>
      <c r="C65" s="44"/>
      <c r="D65" s="72"/>
      <c r="E65" s="34"/>
      <c r="F65" s="49"/>
      <c r="G65" s="119"/>
      <c r="H65" s="49"/>
      <c r="I65" s="88"/>
      <c r="J65" s="49"/>
      <c r="K65" s="119"/>
      <c r="L65" s="49"/>
      <c r="M65" s="89"/>
      <c r="N65" s="9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  <c r="EO65" s="65"/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65"/>
      <c r="FG65" s="65"/>
      <c r="FH65" s="65"/>
      <c r="FI65" s="65"/>
      <c r="FJ65" s="65"/>
      <c r="FK65" s="65"/>
      <c r="FL65" s="65"/>
      <c r="FM65" s="65"/>
      <c r="FN65" s="65"/>
      <c r="FO65" s="65"/>
      <c r="FP65" s="65"/>
      <c r="FQ65" s="65"/>
      <c r="FR65" s="65"/>
      <c r="FS65" s="65"/>
      <c r="FT65" s="65"/>
      <c r="FU65" s="65"/>
      <c r="FV65" s="65"/>
      <c r="FW65" s="65"/>
      <c r="FX65" s="65"/>
      <c r="FY65" s="65"/>
      <c r="FZ65" s="65"/>
      <c r="GA65" s="65"/>
      <c r="GB65" s="65"/>
      <c r="GC65" s="65"/>
      <c r="GD65" s="65"/>
      <c r="GE65" s="65"/>
      <c r="GF65" s="65"/>
      <c r="GG65" s="65"/>
      <c r="GH65" s="65"/>
      <c r="GI65" s="65"/>
      <c r="GJ65" s="65"/>
      <c r="GK65" s="65"/>
      <c r="GL65" s="65"/>
      <c r="GM65" s="65"/>
      <c r="GN65" s="65"/>
      <c r="GO65" s="65"/>
      <c r="GP65" s="65"/>
      <c r="GQ65" s="65"/>
      <c r="GR65" s="65"/>
      <c r="GS65" s="65"/>
      <c r="GT65" s="65"/>
      <c r="GU65" s="65"/>
      <c r="GV65" s="65"/>
      <c r="GW65" s="65"/>
      <c r="GX65" s="65"/>
      <c r="GY65" s="65"/>
      <c r="GZ65" s="65"/>
      <c r="HA65" s="65"/>
      <c r="HB65" s="65"/>
      <c r="HC65" s="65"/>
      <c r="HD65" s="65"/>
      <c r="HE65" s="65"/>
      <c r="HF65" s="65"/>
      <c r="HG65" s="65"/>
      <c r="HH65" s="65"/>
      <c r="HI65" s="65"/>
      <c r="HJ65" s="65"/>
      <c r="HK65" s="65"/>
      <c r="HL65" s="65"/>
      <c r="HM65" s="65"/>
      <c r="HN65" s="65"/>
      <c r="HO65" s="65"/>
      <c r="HP65" s="65"/>
      <c r="HQ65" s="65"/>
      <c r="HR65" s="65"/>
      <c r="HS65" s="65"/>
      <c r="HT65" s="65"/>
      <c r="HU65" s="65"/>
      <c r="HV65" s="65"/>
      <c r="HW65" s="65"/>
      <c r="HX65" s="65"/>
      <c r="HY65" s="65"/>
      <c r="HZ65" s="65"/>
      <c r="IA65" s="65"/>
      <c r="IB65" s="65"/>
      <c r="IC65" s="65"/>
      <c r="ID65" s="65"/>
      <c r="IE65" s="65"/>
      <c r="IF65" s="65"/>
      <c r="IG65" s="65"/>
      <c r="IH65" s="65"/>
      <c r="II65" s="65"/>
      <c r="IJ65" s="65"/>
      <c r="IK65" s="65"/>
      <c r="IL65" s="65"/>
      <c r="IM65" s="65"/>
      <c r="IN65" s="65"/>
      <c r="IO65" s="65"/>
      <c r="IP65" s="65"/>
      <c r="IQ65" s="65"/>
      <c r="IR65" s="65"/>
      <c r="IS65" s="65"/>
      <c r="IT65" s="65"/>
      <c r="IU65" s="65"/>
      <c r="IV65" s="65"/>
    </row>
    <row r="66" spans="1:256" s="14" customFormat="1" x14ac:dyDescent="0.2">
      <c r="A66" s="34" t="s">
        <v>16</v>
      </c>
      <c r="B66" s="41" t="s">
        <v>122</v>
      </c>
      <c r="C66" s="64"/>
      <c r="D66" s="71">
        <v>44469</v>
      </c>
      <c r="E66" s="46"/>
      <c r="F66" s="22">
        <v>2614620.59</v>
      </c>
      <c r="G66" s="119">
        <f t="shared" ref="G66" si="19">H66/F66</f>
        <v>1</v>
      </c>
      <c r="H66" s="22">
        <v>2614620.59</v>
      </c>
      <c r="I66" s="93" t="s">
        <v>62</v>
      </c>
      <c r="J66" s="22">
        <v>1390580.28</v>
      </c>
      <c r="K66" s="119">
        <f t="shared" si="16"/>
        <v>1</v>
      </c>
      <c r="L66" s="22">
        <v>1390580.28</v>
      </c>
      <c r="M66" s="91"/>
      <c r="N66" s="9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65"/>
      <c r="FG66" s="65"/>
      <c r="FH66" s="65"/>
      <c r="FI66" s="65"/>
      <c r="FJ66" s="65"/>
      <c r="FK66" s="65"/>
      <c r="FL66" s="65"/>
      <c r="FM66" s="65"/>
      <c r="FN66" s="65"/>
      <c r="FO66" s="65"/>
      <c r="FP66" s="65"/>
      <c r="FQ66" s="65"/>
      <c r="FR66" s="65"/>
      <c r="FS66" s="65"/>
      <c r="FT66" s="65"/>
      <c r="FU66" s="65"/>
      <c r="FV66" s="65"/>
      <c r="FW66" s="65"/>
      <c r="FX66" s="65"/>
      <c r="FY66" s="65"/>
      <c r="FZ66" s="65"/>
      <c r="GA66" s="65"/>
      <c r="GB66" s="65"/>
      <c r="GC66" s="65"/>
      <c r="GD66" s="65"/>
      <c r="GE66" s="65"/>
      <c r="GF66" s="65"/>
      <c r="GG66" s="65"/>
      <c r="GH66" s="65"/>
      <c r="GI66" s="65"/>
      <c r="GJ66" s="65"/>
      <c r="GK66" s="65"/>
      <c r="GL66" s="65"/>
      <c r="GM66" s="65"/>
      <c r="GN66" s="65"/>
      <c r="GO66" s="65"/>
      <c r="GP66" s="65"/>
      <c r="GQ66" s="65"/>
      <c r="GR66" s="65"/>
      <c r="GS66" s="65"/>
      <c r="GT66" s="65"/>
      <c r="GU66" s="65"/>
      <c r="GV66" s="65"/>
      <c r="GW66" s="65"/>
      <c r="GX66" s="65"/>
      <c r="GY66" s="65"/>
      <c r="GZ66" s="65"/>
      <c r="HA66" s="65"/>
      <c r="HB66" s="65"/>
      <c r="HC66" s="65"/>
      <c r="HD66" s="65"/>
      <c r="HE66" s="65"/>
      <c r="HF66" s="65"/>
      <c r="HG66" s="65"/>
      <c r="HH66" s="65"/>
      <c r="HI66" s="65"/>
      <c r="HJ66" s="65"/>
      <c r="HK66" s="65"/>
      <c r="HL66" s="65"/>
      <c r="HM66" s="65"/>
      <c r="HN66" s="65"/>
      <c r="HO66" s="65"/>
      <c r="HP66" s="65"/>
      <c r="HQ66" s="65"/>
      <c r="HR66" s="65"/>
      <c r="HS66" s="65"/>
      <c r="HT66" s="65"/>
      <c r="HU66" s="65"/>
      <c r="HV66" s="65"/>
      <c r="HW66" s="65"/>
      <c r="HX66" s="65"/>
      <c r="HY66" s="65"/>
      <c r="HZ66" s="65"/>
      <c r="IA66" s="65"/>
      <c r="IB66" s="65"/>
      <c r="IC66" s="65"/>
      <c r="ID66" s="65"/>
      <c r="IE66" s="65"/>
      <c r="IF66" s="65"/>
      <c r="IG66" s="65"/>
      <c r="IH66" s="65"/>
      <c r="II66" s="65"/>
      <c r="IJ66" s="65"/>
      <c r="IK66" s="65"/>
      <c r="IL66" s="65"/>
      <c r="IM66" s="65"/>
      <c r="IN66" s="65"/>
      <c r="IO66" s="65"/>
      <c r="IP66" s="65"/>
      <c r="IQ66" s="65"/>
      <c r="IR66" s="65"/>
      <c r="IS66" s="65"/>
      <c r="IT66" s="65"/>
      <c r="IU66" s="65"/>
      <c r="IV66" s="65"/>
    </row>
    <row r="67" spans="1:256" s="14" customFormat="1" ht="12.6" customHeight="1" x14ac:dyDescent="0.2">
      <c r="A67" s="36"/>
      <c r="B67" s="47"/>
      <c r="C67" s="63"/>
      <c r="D67" s="48"/>
      <c r="E67" s="36"/>
      <c r="F67" s="49">
        <f>SUM(F66)</f>
        <v>2614620.59</v>
      </c>
      <c r="G67" s="119"/>
      <c r="H67" s="49">
        <f>SUM(H66)</f>
        <v>2614620.59</v>
      </c>
      <c r="I67" s="88"/>
      <c r="J67" s="49">
        <f>SUM(J66)</f>
        <v>1390580.28</v>
      </c>
      <c r="K67" s="119"/>
      <c r="L67" s="49">
        <f>SUM(L66)</f>
        <v>1390580.28</v>
      </c>
      <c r="M67" s="89"/>
      <c r="N67" s="95">
        <f>SUM(L67-H67)</f>
        <v>-1224040.3099999998</v>
      </c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65"/>
      <c r="FG67" s="65"/>
      <c r="FH67" s="65"/>
      <c r="FI67" s="65"/>
      <c r="FJ67" s="65"/>
      <c r="FK67" s="65"/>
      <c r="FL67" s="65"/>
      <c r="FM67" s="65"/>
      <c r="FN67" s="65"/>
      <c r="FO67" s="65"/>
      <c r="FP67" s="65"/>
      <c r="FQ67" s="65"/>
      <c r="FR67" s="65"/>
      <c r="FS67" s="65"/>
      <c r="FT67" s="65"/>
      <c r="FU67" s="65"/>
      <c r="FV67" s="65"/>
      <c r="FW67" s="65"/>
      <c r="FX67" s="65"/>
      <c r="FY67" s="65"/>
      <c r="FZ67" s="65"/>
      <c r="GA67" s="65"/>
      <c r="GB67" s="65"/>
      <c r="GC67" s="65"/>
      <c r="GD67" s="65"/>
      <c r="GE67" s="65"/>
      <c r="GF67" s="65"/>
      <c r="GG67" s="65"/>
      <c r="GH67" s="65"/>
      <c r="GI67" s="65"/>
      <c r="GJ67" s="65"/>
      <c r="GK67" s="65"/>
      <c r="GL67" s="65"/>
      <c r="GM67" s="65"/>
      <c r="GN67" s="65"/>
      <c r="GO67" s="65"/>
      <c r="GP67" s="65"/>
      <c r="GQ67" s="65"/>
      <c r="GR67" s="65"/>
      <c r="GS67" s="65"/>
      <c r="GT67" s="65"/>
      <c r="GU67" s="65"/>
      <c r="GV67" s="65"/>
      <c r="GW67" s="65"/>
      <c r="GX67" s="65"/>
      <c r="GY67" s="65"/>
      <c r="GZ67" s="65"/>
      <c r="HA67" s="65"/>
      <c r="HB67" s="65"/>
      <c r="HC67" s="65"/>
      <c r="HD67" s="65"/>
      <c r="HE67" s="65"/>
      <c r="HF67" s="65"/>
      <c r="HG67" s="65"/>
      <c r="HH67" s="65"/>
      <c r="HI67" s="65"/>
      <c r="HJ67" s="65"/>
      <c r="HK67" s="65"/>
      <c r="HL67" s="65"/>
      <c r="HM67" s="65"/>
      <c r="HN67" s="65"/>
      <c r="HO67" s="65"/>
      <c r="HP67" s="65"/>
      <c r="HQ67" s="65"/>
      <c r="HR67" s="65"/>
      <c r="HS67" s="65"/>
      <c r="HT67" s="65"/>
      <c r="HU67" s="65"/>
      <c r="HV67" s="65"/>
      <c r="HW67" s="65"/>
      <c r="HX67" s="65"/>
      <c r="HY67" s="65"/>
      <c r="HZ67" s="65"/>
      <c r="IA67" s="65"/>
      <c r="IB67" s="65"/>
      <c r="IC67" s="65"/>
      <c r="ID67" s="65"/>
      <c r="IE67" s="65"/>
      <c r="IF67" s="65"/>
      <c r="IG67" s="65"/>
      <c r="IH67" s="65"/>
      <c r="II67" s="65"/>
      <c r="IJ67" s="65"/>
      <c r="IK67" s="65"/>
      <c r="IL67" s="65"/>
      <c r="IM67" s="65"/>
      <c r="IN67" s="65"/>
      <c r="IO67" s="65"/>
      <c r="IP67" s="65"/>
      <c r="IQ67" s="65"/>
      <c r="IR67" s="65"/>
      <c r="IS67" s="65"/>
      <c r="IT67" s="65"/>
      <c r="IU67" s="65"/>
      <c r="IV67" s="65"/>
    </row>
    <row r="68" spans="1:256" s="14" customFormat="1" x14ac:dyDescent="0.2">
      <c r="A68" s="36"/>
      <c r="B68" s="47"/>
      <c r="C68" s="63"/>
      <c r="D68" s="48"/>
      <c r="E68" s="36"/>
      <c r="F68" s="49"/>
      <c r="G68" s="119"/>
      <c r="H68" s="49"/>
      <c r="I68" s="88"/>
      <c r="J68" s="49"/>
      <c r="K68" s="119"/>
      <c r="L68" s="49"/>
      <c r="M68" s="89"/>
      <c r="N68" s="9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  <c r="EO68" s="65"/>
      <c r="EP68" s="65"/>
      <c r="EQ68" s="65"/>
      <c r="ER68" s="65"/>
      <c r="ES68" s="65"/>
      <c r="ET68" s="65"/>
      <c r="EU68" s="65"/>
      <c r="EV68" s="65"/>
      <c r="EW68" s="65"/>
      <c r="EX68" s="65"/>
      <c r="EY68" s="65"/>
      <c r="EZ68" s="65"/>
      <c r="FA68" s="65"/>
      <c r="FB68" s="65"/>
      <c r="FC68" s="65"/>
      <c r="FD68" s="65"/>
      <c r="FE68" s="65"/>
      <c r="FF68" s="65"/>
      <c r="FG68" s="65"/>
      <c r="FH68" s="65"/>
      <c r="FI68" s="65"/>
      <c r="FJ68" s="65"/>
      <c r="FK68" s="65"/>
      <c r="FL68" s="65"/>
      <c r="FM68" s="65"/>
      <c r="FN68" s="65"/>
      <c r="FO68" s="65"/>
      <c r="FP68" s="65"/>
      <c r="FQ68" s="65"/>
      <c r="FR68" s="65"/>
      <c r="FS68" s="65"/>
      <c r="FT68" s="65"/>
      <c r="FU68" s="65"/>
      <c r="FV68" s="65"/>
      <c r="FW68" s="65"/>
      <c r="FX68" s="65"/>
      <c r="FY68" s="65"/>
      <c r="FZ68" s="65"/>
      <c r="GA68" s="65"/>
      <c r="GB68" s="65"/>
      <c r="GC68" s="65"/>
      <c r="GD68" s="65"/>
      <c r="GE68" s="65"/>
      <c r="GF68" s="65"/>
      <c r="GG68" s="65"/>
      <c r="GH68" s="65"/>
      <c r="GI68" s="65"/>
      <c r="GJ68" s="65"/>
      <c r="GK68" s="65"/>
      <c r="GL68" s="65"/>
      <c r="GM68" s="65"/>
      <c r="GN68" s="65"/>
      <c r="GO68" s="65"/>
      <c r="GP68" s="65"/>
      <c r="GQ68" s="65"/>
      <c r="GR68" s="65"/>
      <c r="GS68" s="65"/>
      <c r="GT68" s="65"/>
      <c r="GU68" s="65"/>
      <c r="GV68" s="65"/>
      <c r="GW68" s="65"/>
      <c r="GX68" s="65"/>
      <c r="GY68" s="65"/>
      <c r="GZ68" s="65"/>
      <c r="HA68" s="65"/>
      <c r="HB68" s="65"/>
      <c r="HC68" s="65"/>
      <c r="HD68" s="65"/>
      <c r="HE68" s="65"/>
      <c r="HF68" s="65"/>
      <c r="HG68" s="65"/>
      <c r="HH68" s="65"/>
      <c r="HI68" s="65"/>
      <c r="HJ68" s="65"/>
      <c r="HK68" s="65"/>
      <c r="HL68" s="65"/>
      <c r="HM68" s="65"/>
      <c r="HN68" s="65"/>
      <c r="HO68" s="65"/>
      <c r="HP68" s="65"/>
      <c r="HQ68" s="65"/>
      <c r="HR68" s="65"/>
      <c r="HS68" s="65"/>
      <c r="HT68" s="65"/>
      <c r="HU68" s="65"/>
      <c r="HV68" s="65"/>
      <c r="HW68" s="65"/>
      <c r="HX68" s="65"/>
      <c r="HY68" s="65"/>
      <c r="HZ68" s="65"/>
      <c r="IA68" s="65"/>
      <c r="IB68" s="65"/>
      <c r="IC68" s="65"/>
      <c r="ID68" s="65"/>
      <c r="IE68" s="65"/>
      <c r="IF68" s="65"/>
      <c r="IG68" s="65"/>
      <c r="IH68" s="65"/>
      <c r="II68" s="65"/>
      <c r="IJ68" s="65"/>
      <c r="IK68" s="65"/>
      <c r="IL68" s="65"/>
      <c r="IM68" s="65"/>
      <c r="IN68" s="65"/>
      <c r="IO68" s="65"/>
      <c r="IP68" s="65"/>
      <c r="IQ68" s="65"/>
      <c r="IR68" s="65"/>
      <c r="IS68" s="65"/>
      <c r="IT68" s="65"/>
      <c r="IU68" s="65"/>
      <c r="IV68" s="65"/>
    </row>
    <row r="69" spans="1:256" s="14" customFormat="1" outlineLevel="1" x14ac:dyDescent="0.2">
      <c r="A69" s="34" t="s">
        <v>17</v>
      </c>
      <c r="B69" s="41" t="s">
        <v>122</v>
      </c>
      <c r="C69" s="44"/>
      <c r="D69" s="71">
        <v>44469</v>
      </c>
      <c r="E69" s="46"/>
      <c r="F69" s="22">
        <v>16730474.289999999</v>
      </c>
      <c r="G69" s="119">
        <f t="shared" ref="G69" si="20">H69/F69</f>
        <v>1</v>
      </c>
      <c r="H69" s="22">
        <v>16730474.289999999</v>
      </c>
      <c r="I69" s="93" t="s">
        <v>62</v>
      </c>
      <c r="J69" s="22">
        <v>15601299.800000001</v>
      </c>
      <c r="K69" s="119">
        <f t="shared" si="16"/>
        <v>1</v>
      </c>
      <c r="L69" s="22">
        <v>15601299.800000001</v>
      </c>
      <c r="M69" s="91"/>
      <c r="N69" s="9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  <c r="EO69" s="65"/>
      <c r="EP69" s="65"/>
      <c r="EQ69" s="65"/>
      <c r="ER69" s="65"/>
      <c r="ES69" s="65"/>
      <c r="ET69" s="65"/>
      <c r="EU69" s="65"/>
      <c r="EV69" s="65"/>
      <c r="EW69" s="65"/>
      <c r="EX69" s="65"/>
      <c r="EY69" s="65"/>
      <c r="EZ69" s="65"/>
      <c r="FA69" s="65"/>
      <c r="FB69" s="65"/>
      <c r="FC69" s="65"/>
      <c r="FD69" s="65"/>
      <c r="FE69" s="65"/>
      <c r="FF69" s="65"/>
      <c r="FG69" s="65"/>
      <c r="FH69" s="65"/>
      <c r="FI69" s="65"/>
      <c r="FJ69" s="65"/>
      <c r="FK69" s="65"/>
      <c r="FL69" s="65"/>
      <c r="FM69" s="65"/>
      <c r="FN69" s="65"/>
      <c r="FO69" s="65"/>
      <c r="FP69" s="65"/>
      <c r="FQ69" s="65"/>
      <c r="FR69" s="65"/>
      <c r="FS69" s="65"/>
      <c r="FT69" s="65"/>
      <c r="FU69" s="65"/>
      <c r="FV69" s="65"/>
      <c r="FW69" s="65"/>
      <c r="FX69" s="65"/>
      <c r="FY69" s="65"/>
      <c r="FZ69" s="65"/>
      <c r="GA69" s="65"/>
      <c r="GB69" s="65"/>
      <c r="GC69" s="65"/>
      <c r="GD69" s="65"/>
      <c r="GE69" s="65"/>
      <c r="GF69" s="65"/>
      <c r="GG69" s="65"/>
      <c r="GH69" s="65"/>
      <c r="GI69" s="65"/>
      <c r="GJ69" s="65"/>
      <c r="GK69" s="65"/>
      <c r="GL69" s="65"/>
      <c r="GM69" s="65"/>
      <c r="GN69" s="65"/>
      <c r="GO69" s="65"/>
      <c r="GP69" s="65"/>
      <c r="GQ69" s="65"/>
      <c r="GR69" s="65"/>
      <c r="GS69" s="65"/>
      <c r="GT69" s="65"/>
      <c r="GU69" s="65"/>
      <c r="GV69" s="65"/>
      <c r="GW69" s="65"/>
      <c r="GX69" s="65"/>
      <c r="GY69" s="65"/>
      <c r="GZ69" s="65"/>
      <c r="HA69" s="65"/>
      <c r="HB69" s="65"/>
      <c r="HC69" s="65"/>
      <c r="HD69" s="65"/>
      <c r="HE69" s="65"/>
      <c r="HF69" s="65"/>
      <c r="HG69" s="65"/>
      <c r="HH69" s="65"/>
      <c r="HI69" s="65"/>
      <c r="HJ69" s="65"/>
      <c r="HK69" s="65"/>
      <c r="HL69" s="65"/>
      <c r="HM69" s="65"/>
      <c r="HN69" s="65"/>
      <c r="HO69" s="65"/>
      <c r="HP69" s="65"/>
      <c r="HQ69" s="65"/>
      <c r="HR69" s="65"/>
      <c r="HS69" s="65"/>
      <c r="HT69" s="65"/>
      <c r="HU69" s="65"/>
      <c r="HV69" s="65"/>
      <c r="HW69" s="65"/>
      <c r="HX69" s="65"/>
      <c r="HY69" s="65"/>
      <c r="HZ69" s="65"/>
      <c r="IA69" s="65"/>
      <c r="IB69" s="65"/>
      <c r="IC69" s="65"/>
      <c r="ID69" s="65"/>
      <c r="IE69" s="65"/>
      <c r="IF69" s="65"/>
      <c r="IG69" s="65"/>
      <c r="IH69" s="65"/>
      <c r="II69" s="65"/>
      <c r="IJ69" s="65"/>
      <c r="IK69" s="65"/>
      <c r="IL69" s="65"/>
      <c r="IM69" s="65"/>
      <c r="IN69" s="65"/>
      <c r="IO69" s="65"/>
      <c r="IP69" s="65"/>
      <c r="IQ69" s="65"/>
      <c r="IR69" s="65"/>
      <c r="IS69" s="65"/>
      <c r="IT69" s="65"/>
      <c r="IU69" s="65"/>
      <c r="IV69" s="65"/>
    </row>
    <row r="70" spans="1:256" s="14" customFormat="1" x14ac:dyDescent="0.2">
      <c r="A70" s="34"/>
      <c r="B70" s="34"/>
      <c r="C70" s="44"/>
      <c r="D70" s="73"/>
      <c r="E70" s="34"/>
      <c r="F70" s="49">
        <f>SUM(F69)</f>
        <v>16730474.289999999</v>
      </c>
      <c r="G70" s="119"/>
      <c r="H70" s="49">
        <f>SUM(H69)</f>
        <v>16730474.289999999</v>
      </c>
      <c r="I70" s="88"/>
      <c r="J70" s="49">
        <f>SUM(J69)</f>
        <v>15601299.800000001</v>
      </c>
      <c r="K70" s="119"/>
      <c r="L70" s="49">
        <f>SUM(L69)</f>
        <v>15601299.800000001</v>
      </c>
      <c r="M70" s="89"/>
      <c r="N70" s="95">
        <f>SUM(L70-H70)</f>
        <v>-1129174.4899999984</v>
      </c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  <c r="EO70" s="65"/>
      <c r="EP70" s="65"/>
      <c r="EQ70" s="65"/>
      <c r="ER70" s="65"/>
      <c r="ES70" s="65"/>
      <c r="ET70" s="65"/>
      <c r="EU70" s="65"/>
      <c r="EV70" s="65"/>
      <c r="EW70" s="65"/>
      <c r="EX70" s="65"/>
      <c r="EY70" s="65"/>
      <c r="EZ70" s="65"/>
      <c r="FA70" s="65"/>
      <c r="FB70" s="65"/>
      <c r="FC70" s="65"/>
      <c r="FD70" s="65"/>
      <c r="FE70" s="65"/>
      <c r="FF70" s="65"/>
      <c r="FG70" s="65"/>
      <c r="FH70" s="65"/>
      <c r="FI70" s="65"/>
      <c r="FJ70" s="65"/>
      <c r="FK70" s="65"/>
      <c r="FL70" s="65"/>
      <c r="FM70" s="65"/>
      <c r="FN70" s="65"/>
      <c r="FO70" s="65"/>
      <c r="FP70" s="65"/>
      <c r="FQ70" s="65"/>
      <c r="FR70" s="65"/>
      <c r="FS70" s="65"/>
      <c r="FT70" s="65"/>
      <c r="FU70" s="65"/>
      <c r="FV70" s="65"/>
      <c r="FW70" s="65"/>
      <c r="FX70" s="65"/>
      <c r="FY70" s="65"/>
      <c r="FZ70" s="65"/>
      <c r="GA70" s="65"/>
      <c r="GB70" s="65"/>
      <c r="GC70" s="65"/>
      <c r="GD70" s="65"/>
      <c r="GE70" s="65"/>
      <c r="GF70" s="65"/>
      <c r="GG70" s="65"/>
      <c r="GH70" s="65"/>
      <c r="GI70" s="65"/>
      <c r="GJ70" s="65"/>
      <c r="GK70" s="65"/>
      <c r="GL70" s="65"/>
      <c r="GM70" s="65"/>
      <c r="GN70" s="65"/>
      <c r="GO70" s="65"/>
      <c r="GP70" s="65"/>
      <c r="GQ70" s="65"/>
      <c r="GR70" s="65"/>
      <c r="GS70" s="65"/>
      <c r="GT70" s="65"/>
      <c r="GU70" s="65"/>
      <c r="GV70" s="65"/>
      <c r="GW70" s="65"/>
      <c r="GX70" s="65"/>
      <c r="GY70" s="65"/>
      <c r="GZ70" s="65"/>
      <c r="HA70" s="65"/>
      <c r="HB70" s="65"/>
      <c r="HC70" s="65"/>
      <c r="HD70" s="65"/>
      <c r="HE70" s="65"/>
      <c r="HF70" s="65"/>
      <c r="HG70" s="65"/>
      <c r="HH70" s="65"/>
      <c r="HI70" s="65"/>
      <c r="HJ70" s="65"/>
      <c r="HK70" s="65"/>
      <c r="HL70" s="65"/>
      <c r="HM70" s="65"/>
      <c r="HN70" s="65"/>
      <c r="HO70" s="65"/>
      <c r="HP70" s="65"/>
      <c r="HQ70" s="65"/>
      <c r="HR70" s="65"/>
      <c r="HS70" s="65"/>
      <c r="HT70" s="65"/>
      <c r="HU70" s="65"/>
      <c r="HV70" s="65"/>
      <c r="HW70" s="65"/>
      <c r="HX70" s="65"/>
      <c r="HY70" s="65"/>
      <c r="HZ70" s="65"/>
      <c r="IA70" s="65"/>
      <c r="IB70" s="65"/>
      <c r="IC70" s="65"/>
      <c r="ID70" s="65"/>
      <c r="IE70" s="65"/>
      <c r="IF70" s="65"/>
      <c r="IG70" s="65"/>
      <c r="IH70" s="65"/>
      <c r="II70" s="65"/>
      <c r="IJ70" s="65"/>
      <c r="IK70" s="65"/>
      <c r="IL70" s="65"/>
      <c r="IM70" s="65"/>
      <c r="IN70" s="65"/>
      <c r="IO70" s="65"/>
      <c r="IP70" s="65"/>
      <c r="IQ70" s="65"/>
      <c r="IR70" s="65"/>
      <c r="IS70" s="65"/>
      <c r="IT70" s="65"/>
      <c r="IU70" s="65"/>
      <c r="IV70" s="65"/>
    </row>
    <row r="71" spans="1:256" s="14" customFormat="1" x14ac:dyDescent="0.2">
      <c r="A71" s="209" t="s">
        <v>148</v>
      </c>
      <c r="B71" s="34"/>
      <c r="C71" s="44"/>
      <c r="D71" s="71"/>
      <c r="E71" s="34"/>
      <c r="F71" s="22"/>
      <c r="G71" s="119"/>
      <c r="H71" s="22"/>
      <c r="I71" s="93"/>
      <c r="J71" s="22"/>
      <c r="K71" s="119"/>
      <c r="L71" s="22"/>
      <c r="M71" s="91"/>
      <c r="N71" s="9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  <c r="EO71" s="65"/>
      <c r="EP71" s="65"/>
      <c r="EQ71" s="65"/>
      <c r="ER71" s="65"/>
      <c r="ES71" s="65"/>
      <c r="ET71" s="65"/>
      <c r="EU71" s="65"/>
      <c r="EV71" s="65"/>
      <c r="EW71" s="65"/>
      <c r="EX71" s="65"/>
      <c r="EY71" s="65"/>
      <c r="EZ71" s="65"/>
      <c r="FA71" s="65"/>
      <c r="FB71" s="65"/>
      <c r="FC71" s="65"/>
      <c r="FD71" s="65"/>
      <c r="FE71" s="65"/>
      <c r="FF71" s="65"/>
      <c r="FG71" s="65"/>
      <c r="FH71" s="65"/>
      <c r="FI71" s="65"/>
      <c r="FJ71" s="65"/>
      <c r="FK71" s="65"/>
      <c r="FL71" s="65"/>
      <c r="FM71" s="65"/>
      <c r="FN71" s="65"/>
      <c r="FO71" s="65"/>
      <c r="FP71" s="65"/>
      <c r="FQ71" s="65"/>
      <c r="FR71" s="65"/>
      <c r="FS71" s="65"/>
      <c r="FT71" s="65"/>
      <c r="FU71" s="65"/>
      <c r="FV71" s="65"/>
      <c r="FW71" s="65"/>
      <c r="FX71" s="65"/>
      <c r="FY71" s="65"/>
      <c r="FZ71" s="65"/>
      <c r="GA71" s="65"/>
      <c r="GB71" s="65"/>
      <c r="GC71" s="65"/>
      <c r="GD71" s="65"/>
      <c r="GE71" s="65"/>
      <c r="GF71" s="65"/>
      <c r="GG71" s="65"/>
      <c r="GH71" s="65"/>
      <c r="GI71" s="65"/>
      <c r="GJ71" s="65"/>
      <c r="GK71" s="65"/>
      <c r="GL71" s="65"/>
      <c r="GM71" s="65"/>
      <c r="GN71" s="65"/>
      <c r="GO71" s="65"/>
      <c r="GP71" s="65"/>
      <c r="GQ71" s="65"/>
      <c r="GR71" s="65"/>
      <c r="GS71" s="65"/>
      <c r="GT71" s="65"/>
      <c r="GU71" s="65"/>
      <c r="GV71" s="65"/>
      <c r="GW71" s="65"/>
      <c r="GX71" s="65"/>
      <c r="GY71" s="65"/>
      <c r="GZ71" s="65"/>
      <c r="HA71" s="65"/>
      <c r="HB71" s="65"/>
      <c r="HC71" s="65"/>
      <c r="HD71" s="65"/>
      <c r="HE71" s="65"/>
      <c r="HF71" s="65"/>
      <c r="HG71" s="65"/>
      <c r="HH71" s="65"/>
      <c r="HI71" s="65"/>
      <c r="HJ71" s="65"/>
      <c r="HK71" s="65"/>
      <c r="HL71" s="65"/>
      <c r="HM71" s="65"/>
      <c r="HN71" s="65"/>
      <c r="HO71" s="65"/>
      <c r="HP71" s="65"/>
      <c r="HQ71" s="65"/>
      <c r="HR71" s="65"/>
      <c r="HS71" s="65"/>
      <c r="HT71" s="65"/>
      <c r="HU71" s="65"/>
      <c r="HV71" s="65"/>
      <c r="HW71" s="65"/>
      <c r="HX71" s="65"/>
      <c r="HY71" s="65"/>
      <c r="HZ71" s="65"/>
      <c r="IA71" s="65"/>
      <c r="IB71" s="65"/>
      <c r="IC71" s="65"/>
      <c r="ID71" s="65"/>
      <c r="IE71" s="65"/>
      <c r="IF71" s="65"/>
      <c r="IG71" s="65"/>
      <c r="IH71" s="65"/>
      <c r="II71" s="65"/>
      <c r="IJ71" s="65"/>
      <c r="IK71" s="65"/>
      <c r="IL71" s="65"/>
      <c r="IM71" s="65"/>
      <c r="IN71" s="65"/>
      <c r="IO71" s="65"/>
      <c r="IP71" s="65"/>
      <c r="IQ71" s="65"/>
      <c r="IR71" s="65"/>
      <c r="IS71" s="65"/>
      <c r="IT71" s="65"/>
      <c r="IU71" s="65"/>
      <c r="IV71" s="65"/>
    </row>
    <row r="72" spans="1:256" s="98" customFormat="1" ht="13.5" thickBot="1" x14ac:dyDescent="0.25">
      <c r="A72" s="97" t="s">
        <v>65</v>
      </c>
      <c r="B72" s="104"/>
      <c r="C72" s="99"/>
      <c r="D72" s="100"/>
      <c r="F72" s="137">
        <v>98588097.450000003</v>
      </c>
      <c r="G72" s="139"/>
      <c r="H72" s="137">
        <v>98588097.450000003</v>
      </c>
      <c r="I72" s="138"/>
      <c r="J72" s="137">
        <v>82326924.780000001</v>
      </c>
      <c r="K72" s="139"/>
      <c r="L72" s="137">
        <v>82326924.780000001</v>
      </c>
      <c r="M72" s="140"/>
      <c r="N72" s="145">
        <f t="shared" ref="N72" si="21">SUM(L72-H72)</f>
        <v>-16261172.670000002</v>
      </c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3"/>
      <c r="BW72" s="103"/>
      <c r="BX72" s="103"/>
      <c r="BY72" s="103"/>
      <c r="BZ72" s="103"/>
      <c r="CA72" s="103"/>
      <c r="CB72" s="103"/>
      <c r="CC72" s="103"/>
      <c r="CD72" s="103"/>
      <c r="CE72" s="103"/>
      <c r="CF72" s="103"/>
      <c r="CG72" s="103"/>
      <c r="CH72" s="103"/>
      <c r="CI72" s="103"/>
      <c r="CJ72" s="103"/>
      <c r="CK72" s="103"/>
      <c r="CL72" s="103"/>
      <c r="CM72" s="103"/>
      <c r="CN72" s="103"/>
      <c r="CO72" s="103"/>
      <c r="CP72" s="103"/>
      <c r="CQ72" s="103"/>
      <c r="CR72" s="103"/>
      <c r="CS72" s="103"/>
      <c r="CT72" s="103"/>
      <c r="CU72" s="103"/>
      <c r="CV72" s="103"/>
      <c r="CW72" s="103"/>
      <c r="CX72" s="103"/>
      <c r="CY72" s="103"/>
      <c r="CZ72" s="103"/>
      <c r="DA72" s="103"/>
      <c r="DB72" s="103"/>
      <c r="DC72" s="103"/>
      <c r="DD72" s="103"/>
      <c r="DE72" s="103"/>
      <c r="DF72" s="103"/>
      <c r="DG72" s="103"/>
      <c r="DH72" s="103"/>
      <c r="DI72" s="103"/>
      <c r="DJ72" s="103"/>
      <c r="DK72" s="103"/>
      <c r="DL72" s="103"/>
      <c r="DM72" s="103"/>
      <c r="DN72" s="103"/>
      <c r="DO72" s="103"/>
      <c r="DP72" s="103"/>
      <c r="DQ72" s="103"/>
      <c r="DR72" s="103"/>
      <c r="DS72" s="103"/>
      <c r="DT72" s="103"/>
      <c r="DU72" s="103"/>
      <c r="DV72" s="103"/>
      <c r="DW72" s="103"/>
      <c r="DX72" s="103"/>
      <c r="DY72" s="103"/>
      <c r="DZ72" s="103"/>
      <c r="EA72" s="103"/>
      <c r="EB72" s="103"/>
      <c r="EC72" s="103"/>
      <c r="ED72" s="103"/>
      <c r="EE72" s="103"/>
      <c r="EF72" s="103"/>
      <c r="EG72" s="103"/>
      <c r="EH72" s="103"/>
      <c r="EI72" s="103"/>
      <c r="EJ72" s="103"/>
      <c r="EK72" s="103"/>
      <c r="EL72" s="103"/>
      <c r="EM72" s="103"/>
      <c r="EN72" s="103"/>
      <c r="EO72" s="103"/>
      <c r="EP72" s="103"/>
      <c r="EQ72" s="103"/>
      <c r="ER72" s="103"/>
      <c r="ES72" s="103"/>
      <c r="ET72" s="103"/>
      <c r="EU72" s="103"/>
      <c r="EV72" s="103"/>
      <c r="EW72" s="103"/>
      <c r="EX72" s="103"/>
      <c r="EY72" s="103"/>
      <c r="EZ72" s="103"/>
      <c r="FA72" s="103"/>
      <c r="FB72" s="103"/>
      <c r="FC72" s="103"/>
      <c r="FD72" s="103"/>
      <c r="FE72" s="103"/>
      <c r="FF72" s="103"/>
      <c r="FG72" s="103"/>
      <c r="FH72" s="103"/>
      <c r="FI72" s="103"/>
      <c r="FJ72" s="103"/>
      <c r="FK72" s="103"/>
      <c r="FL72" s="103"/>
      <c r="FM72" s="103"/>
      <c r="FN72" s="103"/>
      <c r="FO72" s="103"/>
      <c r="FP72" s="103"/>
      <c r="FQ72" s="103"/>
      <c r="FR72" s="103"/>
      <c r="FS72" s="103"/>
      <c r="FT72" s="103"/>
      <c r="FU72" s="103"/>
      <c r="FV72" s="103"/>
      <c r="FW72" s="103"/>
      <c r="FX72" s="103"/>
      <c r="FY72" s="103"/>
      <c r="FZ72" s="103"/>
      <c r="GA72" s="103"/>
      <c r="GB72" s="103"/>
      <c r="GC72" s="103"/>
      <c r="GD72" s="103"/>
      <c r="GE72" s="103"/>
      <c r="GF72" s="103"/>
      <c r="GG72" s="103"/>
      <c r="GH72" s="103"/>
      <c r="GI72" s="103"/>
      <c r="GJ72" s="103"/>
      <c r="GK72" s="103"/>
      <c r="GL72" s="103"/>
      <c r="GM72" s="103"/>
      <c r="GN72" s="103"/>
      <c r="GO72" s="103"/>
      <c r="GP72" s="103"/>
      <c r="GQ72" s="103"/>
      <c r="GR72" s="103"/>
      <c r="GS72" s="103"/>
      <c r="GT72" s="103"/>
      <c r="GU72" s="103"/>
      <c r="GV72" s="103"/>
      <c r="GW72" s="103"/>
      <c r="GX72" s="103"/>
      <c r="GY72" s="103"/>
      <c r="GZ72" s="103"/>
      <c r="HA72" s="103"/>
      <c r="HB72" s="103"/>
      <c r="HC72" s="103"/>
      <c r="HD72" s="103"/>
      <c r="HE72" s="103"/>
      <c r="HF72" s="103"/>
      <c r="HG72" s="103"/>
      <c r="HH72" s="103"/>
      <c r="HI72" s="103"/>
      <c r="HJ72" s="103"/>
      <c r="HK72" s="103"/>
      <c r="HL72" s="103"/>
      <c r="HM72" s="103"/>
      <c r="HN72" s="103"/>
      <c r="HO72" s="103"/>
      <c r="HP72" s="103"/>
      <c r="HQ72" s="103"/>
      <c r="HR72" s="103"/>
      <c r="HS72" s="103"/>
      <c r="HT72" s="103"/>
      <c r="HU72" s="103"/>
      <c r="HV72" s="103"/>
      <c r="HW72" s="103"/>
      <c r="HX72" s="103"/>
      <c r="HY72" s="103"/>
      <c r="HZ72" s="103"/>
      <c r="IA72" s="103"/>
      <c r="IB72" s="103"/>
      <c r="IC72" s="103"/>
      <c r="ID72" s="103"/>
      <c r="IE72" s="103"/>
      <c r="IF72" s="103"/>
      <c r="IG72" s="103"/>
      <c r="IH72" s="103"/>
      <c r="II72" s="103"/>
      <c r="IJ72" s="103"/>
      <c r="IK72" s="103"/>
      <c r="IL72" s="103"/>
      <c r="IM72" s="103"/>
      <c r="IN72" s="103"/>
      <c r="IO72" s="103"/>
      <c r="IP72" s="103"/>
      <c r="IQ72" s="103"/>
      <c r="IR72" s="103"/>
      <c r="IS72" s="103"/>
      <c r="IT72" s="103"/>
      <c r="IU72" s="103"/>
      <c r="IV72" s="103"/>
    </row>
    <row r="73" spans="1:256" ht="13.5" thickTop="1" x14ac:dyDescent="0.2">
      <c r="A73" s="197"/>
      <c r="B73" s="53"/>
      <c r="G73" s="51"/>
      <c r="H73" s="22" t="s">
        <v>0</v>
      </c>
      <c r="K73" s="51"/>
      <c r="L73" s="22" t="s">
        <v>0</v>
      </c>
      <c r="N73" s="22"/>
    </row>
    <row r="74" spans="1:256" x14ac:dyDescent="0.2">
      <c r="A74" s="164"/>
      <c r="N74" s="22"/>
    </row>
    <row r="75" spans="1:256" x14ac:dyDescent="0.2">
      <c r="F75" s="101"/>
      <c r="G75" s="102"/>
      <c r="H75" s="101"/>
      <c r="N75" s="22"/>
    </row>
    <row r="76" spans="1:256" x14ac:dyDescent="0.2">
      <c r="N76" s="22"/>
      <c r="P76" s="22">
        <f>SUM(P15:P75)</f>
        <v>0</v>
      </c>
    </row>
    <row r="77" spans="1:256" x14ac:dyDescent="0.2">
      <c r="N77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7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2021-11-08T16:39:11Z</cp:lastPrinted>
  <dcterms:created xsi:type="dcterms:W3CDTF">2010-07-30T14:08:17Z</dcterms:created>
  <dcterms:modified xsi:type="dcterms:W3CDTF">2021-11-08T20:20:44Z</dcterms:modified>
</cp:coreProperties>
</file>